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-21600" windowWidth="38400" windowHeight="21140" tabRatio="705" activeTab="9"/>
  </bookViews>
  <sheets>
    <sheet name="2012.11.06" sheetId="12" r:id="rId1"/>
    <sheet name="2013.01.03" sheetId="3" state="hidden" r:id="rId2"/>
    <sheet name="2013.07.20" sheetId="5" state="hidden" r:id="rId3"/>
    <sheet name="2013.08.16" sheetId="6" state="hidden" r:id="rId4"/>
    <sheet name="2013.10.01" sheetId="7" state="hidden" r:id="rId5"/>
    <sheet name="2014.01.27" sheetId="8" state="hidden" r:id="rId6"/>
    <sheet name="2014.02.18" sheetId="9" state="hidden" r:id="rId7"/>
    <sheet name="Sablon" sheetId="2" state="hidden" r:id="rId8"/>
    <sheet name="Input" sheetId="10" state="hidden" r:id="rId9"/>
    <sheet name="FV_input_2012_11_06.csv" sheetId="11" r:id="rId10"/>
    <sheet name="Input 2013.01.03" sheetId="13" r:id="rId11"/>
    <sheet name="Input 2013.07.20" sheetId="14" r:id="rId12"/>
    <sheet name="Input 2013.08.16" sheetId="15" r:id="rId13"/>
    <sheet name="Input 2013.10.01" sheetId="16" r:id="rId14"/>
    <sheet name="Input 2014.01.27" sheetId="17" r:id="rId15"/>
    <sheet name="Input 2014.02.18" sheetId="18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1" l="1"/>
  <c r="E47" i="11"/>
  <c r="E49" i="11"/>
  <c r="F47" i="11"/>
  <c r="F49" i="11"/>
  <c r="G47" i="11"/>
  <c r="G49" i="11"/>
  <c r="H47" i="11"/>
  <c r="H49" i="11"/>
  <c r="I47" i="11"/>
  <c r="I49" i="11"/>
  <c r="J47" i="11"/>
  <c r="J49" i="11"/>
  <c r="K47" i="11"/>
  <c r="K49" i="11"/>
  <c r="L47" i="11"/>
  <c r="L49" i="11"/>
  <c r="M47" i="11"/>
  <c r="M49" i="11"/>
  <c r="N47" i="11"/>
  <c r="N49" i="11"/>
  <c r="O47" i="11"/>
  <c r="O49" i="11"/>
  <c r="P47" i="11"/>
  <c r="P49" i="11"/>
  <c r="Q47" i="11"/>
  <c r="Q49" i="11"/>
  <c r="R47" i="11"/>
  <c r="R49" i="11"/>
  <c r="S47" i="11"/>
  <c r="S49" i="11"/>
  <c r="T47" i="11"/>
  <c r="T49" i="11"/>
  <c r="U47" i="11"/>
  <c r="U49" i="11"/>
  <c r="V47" i="11"/>
  <c r="V49" i="11"/>
  <c r="W47" i="11"/>
  <c r="W49" i="11"/>
  <c r="X47" i="11"/>
  <c r="X49" i="11"/>
  <c r="Y47" i="11"/>
  <c r="Y49" i="11"/>
  <c r="Z47" i="11"/>
  <c r="Z49" i="11"/>
  <c r="AA47" i="11"/>
  <c r="AA49" i="11"/>
  <c r="AB47" i="11"/>
  <c r="AB49" i="11"/>
  <c r="AC47" i="11"/>
  <c r="AC49" i="11"/>
  <c r="AD47" i="11"/>
  <c r="AD49" i="11"/>
  <c r="AE47" i="11"/>
  <c r="AE49" i="11"/>
  <c r="AF47" i="11"/>
  <c r="AF49" i="11"/>
  <c r="AG47" i="11"/>
  <c r="AG49" i="11"/>
  <c r="AH47" i="11"/>
  <c r="AH49" i="11"/>
  <c r="AI47" i="11"/>
  <c r="AI49" i="11"/>
  <c r="AJ47" i="11"/>
  <c r="AJ49" i="11"/>
  <c r="AK47" i="11"/>
  <c r="AK49" i="11"/>
  <c r="AL47" i="11"/>
  <c r="AL49" i="11"/>
  <c r="AM47" i="11"/>
  <c r="AM49" i="11"/>
  <c r="AN47" i="11"/>
  <c r="AN49" i="11"/>
  <c r="AO47" i="11"/>
  <c r="AO49" i="11"/>
  <c r="AP47" i="11"/>
  <c r="AP49" i="11"/>
  <c r="AQ47" i="11"/>
  <c r="AQ49" i="11"/>
  <c r="AR47" i="11"/>
  <c r="AR49" i="11"/>
  <c r="AS47" i="11"/>
  <c r="AS49" i="11"/>
  <c r="AT47" i="11"/>
  <c r="AT49" i="11"/>
  <c r="AU47" i="11"/>
  <c r="AU49" i="11"/>
  <c r="AV47" i="11"/>
  <c r="AV49" i="11"/>
  <c r="AW47" i="11"/>
  <c r="AW49" i="11"/>
  <c r="AX47" i="11"/>
  <c r="AX49" i="11"/>
  <c r="AY47" i="11"/>
  <c r="AY49" i="11"/>
  <c r="D47" i="11"/>
  <c r="D49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D4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D32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D31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E18" i="11"/>
  <c r="E50" i="11"/>
  <c r="F18" i="11"/>
  <c r="F50" i="11"/>
  <c r="G18" i="11"/>
  <c r="G50" i="11"/>
  <c r="H18" i="11"/>
  <c r="H50" i="11"/>
  <c r="I18" i="11"/>
  <c r="I50" i="11"/>
  <c r="J18" i="11"/>
  <c r="J50" i="11"/>
  <c r="K18" i="11"/>
  <c r="K50" i="11"/>
  <c r="L18" i="11"/>
  <c r="L50" i="11"/>
  <c r="M18" i="11"/>
  <c r="M50" i="11"/>
  <c r="N18" i="11"/>
  <c r="N50" i="11"/>
  <c r="O18" i="11"/>
  <c r="O50" i="11"/>
  <c r="P18" i="11"/>
  <c r="P50" i="11"/>
  <c r="Q18" i="11"/>
  <c r="Q50" i="11"/>
  <c r="R18" i="11"/>
  <c r="R50" i="11"/>
  <c r="S18" i="11"/>
  <c r="S50" i="11"/>
  <c r="T18" i="11"/>
  <c r="T50" i="11"/>
  <c r="U18" i="11"/>
  <c r="U50" i="11"/>
  <c r="V18" i="11"/>
  <c r="V50" i="11"/>
  <c r="W18" i="11"/>
  <c r="W50" i="11"/>
  <c r="X18" i="11"/>
  <c r="X50" i="11"/>
  <c r="Y18" i="11"/>
  <c r="Y50" i="11"/>
  <c r="Z18" i="11"/>
  <c r="Z50" i="11"/>
  <c r="AA18" i="11"/>
  <c r="AA50" i="11"/>
  <c r="AB18" i="11"/>
  <c r="AB50" i="11"/>
  <c r="AC18" i="11"/>
  <c r="AC50" i="11"/>
  <c r="AD18" i="11"/>
  <c r="AD50" i="11"/>
  <c r="AE18" i="11"/>
  <c r="AE50" i="11"/>
  <c r="AF18" i="11"/>
  <c r="AF50" i="11"/>
  <c r="AG18" i="11"/>
  <c r="AG50" i="11"/>
  <c r="AH18" i="11"/>
  <c r="AH50" i="11"/>
  <c r="AI18" i="11"/>
  <c r="AI50" i="11"/>
  <c r="AJ18" i="11"/>
  <c r="AJ50" i="11"/>
  <c r="AK18" i="11"/>
  <c r="AK50" i="11"/>
  <c r="AL18" i="11"/>
  <c r="AL50" i="11"/>
  <c r="AM18" i="11"/>
  <c r="AM50" i="11"/>
  <c r="AN18" i="11"/>
  <c r="AN50" i="11"/>
  <c r="AO18" i="11"/>
  <c r="AO50" i="11"/>
  <c r="AP18" i="11"/>
  <c r="AP50" i="11"/>
  <c r="AQ18" i="11"/>
  <c r="AQ50" i="11"/>
  <c r="AR18" i="11"/>
  <c r="AR50" i="11"/>
  <c r="AS18" i="11"/>
  <c r="AS50" i="11"/>
  <c r="AT18" i="11"/>
  <c r="AT50" i="11"/>
  <c r="AU18" i="11"/>
  <c r="AU50" i="11"/>
  <c r="AV18" i="11"/>
  <c r="AV50" i="11"/>
  <c r="AW18" i="11"/>
  <c r="AW50" i="11"/>
  <c r="AX18" i="11"/>
  <c r="AX50" i="11"/>
  <c r="AY18" i="11"/>
  <c r="AY50" i="11"/>
  <c r="D40" i="11"/>
  <c r="C43" i="11"/>
  <c r="D44" i="11"/>
  <c r="D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E35" i="11"/>
  <c r="D48" i="11"/>
  <c r="D46" i="11"/>
  <c r="D45" i="11"/>
  <c r="D43" i="11"/>
  <c r="D42" i="11"/>
  <c r="E34" i="11"/>
  <c r="E36" i="11"/>
  <c r="E19" i="11"/>
  <c r="F34" i="11"/>
  <c r="F36" i="11"/>
  <c r="F19" i="11"/>
  <c r="G34" i="11"/>
  <c r="G36" i="11"/>
  <c r="G19" i="11"/>
  <c r="H34" i="11"/>
  <c r="H36" i="11"/>
  <c r="H19" i="11"/>
  <c r="I34" i="11"/>
  <c r="I36" i="11"/>
  <c r="I19" i="11"/>
  <c r="J34" i="11"/>
  <c r="J36" i="11"/>
  <c r="J19" i="11"/>
  <c r="K34" i="11"/>
  <c r="K36" i="11"/>
  <c r="K19" i="11"/>
  <c r="L34" i="11"/>
  <c r="L36" i="11"/>
  <c r="L19" i="11"/>
  <c r="M34" i="11"/>
  <c r="M36" i="11"/>
  <c r="M19" i="11"/>
  <c r="N34" i="11"/>
  <c r="N36" i="11"/>
  <c r="N19" i="11"/>
  <c r="O34" i="11"/>
  <c r="O36" i="11"/>
  <c r="O19" i="11"/>
  <c r="P34" i="11"/>
  <c r="P36" i="11"/>
  <c r="P19" i="11"/>
  <c r="Q34" i="11"/>
  <c r="Q36" i="11"/>
  <c r="Q19" i="11"/>
  <c r="R34" i="11"/>
  <c r="R36" i="11"/>
  <c r="R19" i="11"/>
  <c r="S34" i="11"/>
  <c r="S36" i="11"/>
  <c r="S19" i="11"/>
  <c r="T34" i="11"/>
  <c r="T36" i="11"/>
  <c r="T19" i="11"/>
  <c r="U34" i="11"/>
  <c r="U36" i="11"/>
  <c r="U19" i="11"/>
  <c r="V34" i="11"/>
  <c r="V36" i="11"/>
  <c r="V19" i="11"/>
  <c r="W34" i="11"/>
  <c r="W36" i="11"/>
  <c r="W19" i="11"/>
  <c r="X34" i="11"/>
  <c r="X36" i="11"/>
  <c r="X19" i="11"/>
  <c r="Y34" i="11"/>
  <c r="Y36" i="11"/>
  <c r="Y19" i="11"/>
  <c r="Z34" i="11"/>
  <c r="Z36" i="11"/>
  <c r="Z19" i="11"/>
  <c r="AA34" i="11"/>
  <c r="AA36" i="11"/>
  <c r="AA19" i="11"/>
  <c r="AB34" i="11"/>
  <c r="AB36" i="11"/>
  <c r="AB19" i="11"/>
  <c r="AC34" i="11"/>
  <c r="AC36" i="11"/>
  <c r="AC19" i="11"/>
  <c r="AD34" i="11"/>
  <c r="AD36" i="11"/>
  <c r="AD19" i="11"/>
  <c r="AE34" i="11"/>
  <c r="AE36" i="11"/>
  <c r="AE19" i="11"/>
  <c r="AF34" i="11"/>
  <c r="AF36" i="11"/>
  <c r="AF19" i="11"/>
  <c r="AG34" i="11"/>
  <c r="AG36" i="11"/>
  <c r="AG19" i="11"/>
  <c r="AH34" i="11"/>
  <c r="AH36" i="11"/>
  <c r="AH19" i="11"/>
  <c r="AI34" i="11"/>
  <c r="AI36" i="11"/>
  <c r="AI19" i="11"/>
  <c r="AJ34" i="11"/>
  <c r="AJ36" i="11"/>
  <c r="AJ19" i="11"/>
  <c r="AK34" i="11"/>
  <c r="AK36" i="11"/>
  <c r="AK19" i="11"/>
  <c r="AL34" i="11"/>
  <c r="AL36" i="11"/>
  <c r="AL19" i="11"/>
  <c r="AM34" i="11"/>
  <c r="AM36" i="11"/>
  <c r="AM19" i="11"/>
  <c r="AN34" i="11"/>
  <c r="AN36" i="11"/>
  <c r="AN19" i="11"/>
  <c r="AO34" i="11"/>
  <c r="AO36" i="11"/>
  <c r="AO19" i="11"/>
  <c r="AP34" i="11"/>
  <c r="AP36" i="11"/>
  <c r="AP19" i="11"/>
  <c r="AQ34" i="11"/>
  <c r="AQ36" i="11"/>
  <c r="AQ19" i="11"/>
  <c r="AR34" i="11"/>
  <c r="AR36" i="11"/>
  <c r="AR19" i="11"/>
  <c r="AS34" i="11"/>
  <c r="AS36" i="11"/>
  <c r="AS19" i="11"/>
  <c r="AT34" i="11"/>
  <c r="AT36" i="11"/>
  <c r="AT19" i="11"/>
  <c r="AU34" i="11"/>
  <c r="AU36" i="11"/>
  <c r="AU19" i="11"/>
  <c r="AV34" i="11"/>
  <c r="AV36" i="11"/>
  <c r="AV19" i="11"/>
  <c r="AW34" i="11"/>
  <c r="AW36" i="11"/>
  <c r="AW19" i="11"/>
  <c r="AX34" i="11"/>
  <c r="AX36" i="11"/>
  <c r="AX19" i="11"/>
  <c r="AY34" i="11"/>
  <c r="AY36" i="11"/>
  <c r="AY19" i="11"/>
  <c r="D18" i="11"/>
  <c r="D34" i="11"/>
  <c r="D36" i="11"/>
  <c r="D19" i="11"/>
  <c r="D50" i="11"/>
  <c r="F37" i="11"/>
  <c r="G37" i="11"/>
  <c r="D29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Y34" i="10"/>
  <c r="AY37" i="10"/>
  <c r="AY26" i="10"/>
  <c r="AX34" i="10"/>
  <c r="AW34" i="10"/>
  <c r="AW37" i="10"/>
  <c r="AW26" i="10"/>
  <c r="AV34" i="10"/>
  <c r="AV37" i="10"/>
  <c r="AV26" i="10"/>
  <c r="AU34" i="10"/>
  <c r="AU37" i="10"/>
  <c r="AU26" i="10"/>
  <c r="AT34" i="10"/>
  <c r="AT37" i="10"/>
  <c r="AT26" i="10"/>
  <c r="AS34" i="10"/>
  <c r="AS37" i="10"/>
  <c r="AS26" i="10"/>
  <c r="AR34" i="10"/>
  <c r="AR37" i="10"/>
  <c r="AR26" i="10"/>
  <c r="AQ34" i="10"/>
  <c r="AQ37" i="10"/>
  <c r="AQ26" i="10"/>
  <c r="AP34" i="10"/>
  <c r="AP37" i="10"/>
  <c r="AP26" i="10"/>
  <c r="AO34" i="10"/>
  <c r="AO37" i="10"/>
  <c r="AO26" i="10"/>
  <c r="AN34" i="10"/>
  <c r="AN37" i="10"/>
  <c r="AN26" i="10"/>
  <c r="AM34" i="10"/>
  <c r="AM37" i="10"/>
  <c r="AM26" i="10"/>
  <c r="AL34" i="10"/>
  <c r="AL37" i="10"/>
  <c r="AL26" i="10"/>
  <c r="AK34" i="10"/>
  <c r="AK37" i="10"/>
  <c r="AK26" i="10"/>
  <c r="AJ34" i="10"/>
  <c r="AJ37" i="10"/>
  <c r="AJ26" i="10"/>
  <c r="AI34" i="10"/>
  <c r="AI37" i="10"/>
  <c r="AI26" i="10"/>
  <c r="AH34" i="10"/>
  <c r="AH37" i="10"/>
  <c r="AH26" i="10"/>
  <c r="AG34" i="10"/>
  <c r="AG37" i="10"/>
  <c r="AG26" i="10"/>
  <c r="AF34" i="10"/>
  <c r="AF37" i="10"/>
  <c r="AF26" i="10"/>
  <c r="AE34" i="10"/>
  <c r="AE37" i="10"/>
  <c r="AE26" i="10"/>
  <c r="AD34" i="10"/>
  <c r="AD37" i="10"/>
  <c r="AD26" i="10"/>
  <c r="AC34" i="10"/>
  <c r="AC37" i="10"/>
  <c r="AC26" i="10"/>
  <c r="AB34" i="10"/>
  <c r="AB37" i="10"/>
  <c r="AB26" i="10"/>
  <c r="AA34" i="10"/>
  <c r="AA37" i="10"/>
  <c r="AA26" i="10"/>
  <c r="Z34" i="10"/>
  <c r="Z37" i="10"/>
  <c r="Z26" i="10"/>
  <c r="Y34" i="10"/>
  <c r="Y37" i="10"/>
  <c r="Y26" i="10"/>
  <c r="X34" i="10"/>
  <c r="X37" i="10"/>
  <c r="X26" i="10"/>
  <c r="W34" i="10"/>
  <c r="W37" i="10"/>
  <c r="W26" i="10"/>
  <c r="V34" i="10"/>
  <c r="V37" i="10"/>
  <c r="V26" i="10"/>
  <c r="U34" i="10"/>
  <c r="T34" i="10"/>
  <c r="T37" i="10"/>
  <c r="T26" i="10"/>
  <c r="S34" i="10"/>
  <c r="S37" i="10"/>
  <c r="S26" i="10"/>
  <c r="R34" i="10"/>
  <c r="Q34" i="10"/>
  <c r="Q37" i="10"/>
  <c r="Q26" i="10"/>
  <c r="P34" i="10"/>
  <c r="P37" i="10"/>
  <c r="P26" i="10"/>
  <c r="O34" i="10"/>
  <c r="O37" i="10"/>
  <c r="O26" i="10"/>
  <c r="N34" i="10"/>
  <c r="N37" i="10"/>
  <c r="N26" i="10"/>
  <c r="M34" i="10"/>
  <c r="L34" i="10"/>
  <c r="L37" i="10"/>
  <c r="L26" i="10"/>
  <c r="K34" i="10"/>
  <c r="K37" i="10"/>
  <c r="K26" i="10"/>
  <c r="J34" i="10"/>
  <c r="J37" i="10"/>
  <c r="J26" i="10"/>
  <c r="I34" i="10"/>
  <c r="I37" i="10"/>
  <c r="I26" i="10"/>
  <c r="H34" i="10"/>
  <c r="H37" i="10"/>
  <c r="H26" i="10"/>
  <c r="G34" i="10"/>
  <c r="G37" i="10"/>
  <c r="G26" i="10"/>
  <c r="F34" i="10"/>
  <c r="E34" i="10"/>
  <c r="E37" i="10"/>
  <c r="E26" i="10"/>
  <c r="D34" i="10"/>
  <c r="D37" i="10"/>
  <c r="D26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I33" i="10"/>
  <c r="Q33" i="10"/>
  <c r="Q41" i="10"/>
  <c r="Q17" i="10"/>
  <c r="Y33" i="10"/>
  <c r="Y41" i="10"/>
  <c r="Y17" i="10"/>
  <c r="AG33" i="10"/>
  <c r="AG41" i="10"/>
  <c r="AG17" i="10"/>
  <c r="AO33" i="10"/>
  <c r="AW33" i="10"/>
  <c r="AW41" i="10"/>
  <c r="AW17" i="10"/>
  <c r="E33" i="10"/>
  <c r="E41" i="10"/>
  <c r="E17" i="10"/>
  <c r="M33" i="10"/>
  <c r="U33" i="10"/>
  <c r="AC33" i="10"/>
  <c r="AC41" i="10"/>
  <c r="AC17" i="10"/>
  <c r="AK33" i="10"/>
  <c r="AK41" i="10"/>
  <c r="AK17" i="10"/>
  <c r="AS33" i="10"/>
  <c r="AS41" i="10"/>
  <c r="AS17" i="10"/>
  <c r="K33" i="10"/>
  <c r="K41" i="10"/>
  <c r="K17" i="10"/>
  <c r="S33" i="10"/>
  <c r="S41" i="10"/>
  <c r="S17" i="10"/>
  <c r="AA33" i="10"/>
  <c r="AA41" i="10"/>
  <c r="AA17" i="10"/>
  <c r="AI33" i="10"/>
  <c r="AI41" i="10"/>
  <c r="AI17" i="10"/>
  <c r="AQ33" i="10"/>
  <c r="AQ41" i="10"/>
  <c r="AQ17" i="10"/>
  <c r="AY33" i="10"/>
  <c r="G33" i="10"/>
  <c r="G41" i="10"/>
  <c r="G17" i="10"/>
  <c r="O33" i="10"/>
  <c r="O41" i="10"/>
  <c r="O17" i="10"/>
  <c r="W33" i="10"/>
  <c r="AE33" i="10"/>
  <c r="AM33" i="10"/>
  <c r="AM41" i="10"/>
  <c r="AM17" i="10"/>
  <c r="AU33" i="10"/>
  <c r="AU41" i="10"/>
  <c r="AU17" i="10"/>
  <c r="H33" i="10"/>
  <c r="P33" i="10"/>
  <c r="P41" i="10"/>
  <c r="P17" i="10"/>
  <c r="T33" i="10"/>
  <c r="T41" i="10"/>
  <c r="T17" i="10"/>
  <c r="X33" i="10"/>
  <c r="X41" i="10"/>
  <c r="X17" i="10"/>
  <c r="AB33" i="10"/>
  <c r="AB41" i="10"/>
  <c r="AB17" i="10"/>
  <c r="AF33" i="10"/>
  <c r="AF41" i="10"/>
  <c r="AF17" i="10"/>
  <c r="AJ33" i="10"/>
  <c r="AJ41" i="10"/>
  <c r="AJ17" i="10"/>
  <c r="AN33" i="10"/>
  <c r="AN41" i="10"/>
  <c r="AN17" i="10"/>
  <c r="AR33" i="10"/>
  <c r="AR41" i="10"/>
  <c r="AR17" i="10"/>
  <c r="AV33" i="10"/>
  <c r="F33" i="10"/>
  <c r="J33" i="10"/>
  <c r="J41" i="10"/>
  <c r="J17" i="10"/>
  <c r="N33" i="10"/>
  <c r="N41" i="10"/>
  <c r="N17" i="10"/>
  <c r="R33" i="10"/>
  <c r="V33" i="10"/>
  <c r="V41" i="10"/>
  <c r="V17" i="10"/>
  <c r="Z33" i="10"/>
  <c r="Z41" i="10"/>
  <c r="Z17" i="10"/>
  <c r="AD33" i="10"/>
  <c r="AH33" i="10"/>
  <c r="AL33" i="10"/>
  <c r="AL41" i="10"/>
  <c r="AL17" i="10"/>
  <c r="AP33" i="10"/>
  <c r="AP41" i="10"/>
  <c r="AP17" i="10"/>
  <c r="AT33" i="10"/>
  <c r="AX33" i="10"/>
  <c r="D33" i="10"/>
  <c r="D41" i="10"/>
  <c r="D17" i="10"/>
  <c r="L33" i="10"/>
  <c r="L41" i="10"/>
  <c r="L17" i="10"/>
  <c r="AX37" i="10"/>
  <c r="AX26" i="10"/>
  <c r="M37" i="10"/>
  <c r="M26" i="10"/>
  <c r="U37" i="10"/>
  <c r="U26" i="10"/>
  <c r="R37" i="10"/>
  <c r="R26" i="10"/>
  <c r="W41" i="10"/>
  <c r="W17" i="10"/>
  <c r="AE41" i="10"/>
  <c r="AE17" i="10"/>
  <c r="F37" i="10"/>
  <c r="F26" i="10"/>
  <c r="AY41" i="10"/>
  <c r="AY17" i="10"/>
  <c r="H41" i="10"/>
  <c r="H17" i="10"/>
  <c r="AV41" i="10"/>
  <c r="AV17" i="10"/>
  <c r="I41" i="10"/>
  <c r="I17" i="10"/>
  <c r="AO41" i="10"/>
  <c r="AO17" i="10"/>
  <c r="AD41" i="10"/>
  <c r="AD17" i="10"/>
  <c r="AH41" i="10"/>
  <c r="AH17" i="10"/>
  <c r="AT41" i="10"/>
  <c r="AT17" i="10"/>
  <c r="AX41" i="10"/>
  <c r="AX17" i="10"/>
  <c r="U41" i="10"/>
  <c r="U17" i="10"/>
  <c r="F41" i="10"/>
  <c r="F17" i="10"/>
  <c r="R41" i="10"/>
  <c r="R17" i="10"/>
  <c r="M41" i="10"/>
  <c r="M17" i="10"/>
  <c r="E37" i="11"/>
  <c r="D37" i="11"/>
</calcChain>
</file>

<file path=xl/sharedStrings.xml><?xml version="1.0" encoding="utf-8"?>
<sst xmlns="http://schemas.openxmlformats.org/spreadsheetml/2006/main" count="4165" uniqueCount="196">
  <si>
    <t>D_CS_VT_GH_HNY_SM-AVGHALF</t>
  </si>
  <si>
    <t>E_BM_VT_BM2_GH_HNY_M-AVGHALF</t>
  </si>
  <si>
    <t>E_BP_VT_NNYGH_HNY_M-AVGHALF</t>
  </si>
  <si>
    <t>D_CS_VT_GH_Q_SM-AVGHALF</t>
  </si>
  <si>
    <t>E_BM_VA_BM1_GH_ROKA_Q_M-AVGHALF</t>
  </si>
  <si>
    <t>E_BM_VT_BM_ROKA_QOS_SM-AVGHALF</t>
  </si>
  <si>
    <t>E_KM_VT_KM1_GH_HNY_M-AVGHALF</t>
  </si>
  <si>
    <t>K_DB_BORS_GH_HNYS_M-AVGHALF</t>
  </si>
  <si>
    <t>K_DP_ARPA_GH_HNYS_M-AVGHALF</t>
  </si>
  <si>
    <t>K_DP_GILI_ALAPZONA_HNY_M-AVGHALF</t>
  </si>
  <si>
    <t>K_DP_GILI_UGH_HNYN_M-AVGHALF</t>
  </si>
  <si>
    <t>K_DP_KOBA_GH_01ALAPZONA_HNY_M-AVGHALF</t>
  </si>
  <si>
    <t>E_BP_VT_NNYGH_Q_SM-AVGHALF</t>
  </si>
  <si>
    <t>E_KM_VT_12GH_Q_SM-AVGHALF</t>
  </si>
  <si>
    <t>K_DB_BORS_DMED_KAM_01HS_M-AVGHALF</t>
  </si>
  <si>
    <t>K_DB_BORS_GH_Q_M-AVGHALF</t>
  </si>
  <si>
    <t>K_DP_GILI_KEPE_Q_SM-AVGHALF</t>
  </si>
  <si>
    <t>K_DP_GILI_LTPGH_Q_M-AVGHALF</t>
  </si>
  <si>
    <t>K_DP_GILI_UMED_KAM_HS_M-AVGHALF</t>
  </si>
  <si>
    <t>K_DP_KOBA_PILL_Q_SM-AVGHALF</t>
  </si>
  <si>
    <t>K_DP_KOBA_RMED_01KAM_HS_M-AVGHALF</t>
  </si>
  <si>
    <t>K_DP_KOBA_UMED_02KAM_HS_M-AVGHALF</t>
  </si>
  <si>
    <t>K_EP_CINK_MED_01KAM_HS_M-AVGHALF</t>
  </si>
  <si>
    <t>K_DP_KOBA_GH_HNYN_M-AVGHALF</t>
  </si>
  <si>
    <t>K_EB_BUJL_HNY_M-AVGHALF</t>
  </si>
  <si>
    <t>K_EB_MARG_RGH_HNYN_M-AVGHALF</t>
  </si>
  <si>
    <t>K_EP_FERI_RCSGH_HNYS_M-AVGHALF</t>
  </si>
  <si>
    <t>K_EP_MATY_GH_HNYS_M-AVGHALF</t>
  </si>
  <si>
    <t>K_EP_RSZM_GH_Q_M-AVGHALF</t>
  </si>
  <si>
    <t>K_EP_RSZM_GH_ALAPZONA_HNY_M-AVGHALF</t>
  </si>
  <si>
    <t>K_EP_RSZM_MED_KAM_HS_M-AVGHALF</t>
  </si>
  <si>
    <t>K_K_KOZP_KEPE_FELSOZONA_QFOGY_SM-AVGHALF</t>
  </si>
  <si>
    <t>K_K_KOZP_PBAZ_QFOGY_SM-AVGHALF</t>
  </si>
  <si>
    <t>K_EP_RSZM_GH_HNYN_M-AVGHALF</t>
  </si>
  <si>
    <t>K_KB_DIAN_RMED_02KAM_HS_M-AVGHALF</t>
  </si>
  <si>
    <t>K_KB_DIAN_UMED_01KAM_HS_M-AVGHALF</t>
  </si>
  <si>
    <t>K_KB_GELL_BARL_01KAM_HS_M-AVGHALF</t>
  </si>
  <si>
    <t>K_EP_UTEG_GH_HNYS_M-AVGHALF</t>
  </si>
  <si>
    <t>K_KB_KRIS_DGH_Q_SM-AVGHALF</t>
  </si>
  <si>
    <t>K_KB_KRIS_SASLIP_QOSSZ_SM-AVGHALF</t>
  </si>
  <si>
    <t>K_KB_KRIS_UMED_01KAM_HS_M-AVGHALF</t>
  </si>
  <si>
    <t>K_KB_GELL_GH_HNY_M-AVGHALF</t>
  </si>
  <si>
    <t>K_KB_KRIS_DGH_HNY_M-AVGHALF</t>
  </si>
  <si>
    <t>K_KB_KRIS_NEGY800_HNY_M-AVGHALF</t>
  </si>
  <si>
    <t>K_KB_KRIS_VGH_Q_SM-AVGHALF</t>
  </si>
  <si>
    <t>K_KB_KRIS_SGH_HNY_M-AVGHALF</t>
  </si>
  <si>
    <t>K_KB_LIPO_UMED_02KAM_HS_M-AVGHALF</t>
  </si>
  <si>
    <t>K_KB_SANC_MED_02KAM_HS_M-AVGHALF</t>
  </si>
  <si>
    <t>K_KB_VARM_UMED_01KAM_HS_M-AVGHALF</t>
  </si>
  <si>
    <t>K_KB_KRIS_VGH_HNY_M-AVGHALF</t>
  </si>
  <si>
    <t>K_K_KOZP_PEST_BUDA_QOSSZ_SM-AVGHALF</t>
  </si>
  <si>
    <t>A_CSEPEL_BF</t>
  </si>
  <si>
    <t>A_BEKAS_PUM</t>
  </si>
  <si>
    <t>A_KM4_Q1600</t>
  </si>
  <si>
    <t>A_KPM1-3</t>
  </si>
  <si>
    <t>A_BUDAORSI_UT</t>
  </si>
  <si>
    <t>K_GILICE_UJ_KEPE_GH</t>
  </si>
  <si>
    <t>K_KOBANYA_GH</t>
  </si>
  <si>
    <t>A_FELSOJH_GH</t>
  </si>
  <si>
    <t>A_Z20-RADNOTI</t>
  </si>
  <si>
    <t>K_RSZM_GH</t>
  </si>
  <si>
    <t>A_KRISZTINA_UJ</t>
  </si>
  <si>
    <t>K_EB_BUJL_TERM_Q_SM-AVGHALF</t>
  </si>
  <si>
    <t>K_EB_MARG_RGH_QTERM_SM-AVGHALF</t>
  </si>
  <si>
    <t>K_K_KOZP_KEPE_FELSOZONA_QOSSZ_SM-AVGHALF</t>
  </si>
  <si>
    <t>Vízszint</t>
  </si>
  <si>
    <t>Térfogatáram</t>
  </si>
  <si>
    <t>Zóna nyomás</t>
  </si>
  <si>
    <t>Sas Lipót össz. térf.áram</t>
  </si>
  <si>
    <t>Nagyenyed NA800 nyomás</t>
  </si>
  <si>
    <t>Nyomás</t>
  </si>
  <si>
    <t>Továbbemelt Q</t>
  </si>
  <si>
    <t>Vízfogyasztás</t>
  </si>
  <si>
    <t>Szivóoldali nyomás</t>
  </si>
  <si>
    <t>Nyomóoldali nyomás</t>
  </si>
  <si>
    <t>Alapzóna nyomás</t>
  </si>
  <si>
    <t>Hálózatra term. vízmenny.</t>
  </si>
  <si>
    <t>Térfogatáram számítás</t>
  </si>
  <si>
    <t>Pillanatnyi</t>
  </si>
  <si>
    <t>Alapzóna 1 nyomás</t>
  </si>
  <si>
    <t xml:space="preserve">Vízszint                               </t>
  </si>
  <si>
    <t xml:space="preserve">Térfogatáram                           </t>
  </si>
  <si>
    <t xml:space="preserve">KEPE_térfogatáram                      </t>
  </si>
  <si>
    <t xml:space="preserve">Alapzóna nyomás                        </t>
  </si>
  <si>
    <t>1.Vízszint</t>
  </si>
  <si>
    <t>Hálózati nyomás</t>
  </si>
  <si>
    <t>I-II.Gh.össz.térfogatáram</t>
  </si>
  <si>
    <t>Térfogatáram szám.</t>
  </si>
  <si>
    <t>Átlagos nyomás</t>
  </si>
  <si>
    <t xml:space="preserve">Nyomás                                 </t>
  </si>
  <si>
    <t>Bmegyer-Rókah.össz.átemelés</t>
  </si>
  <si>
    <t>Rókahegyi térfogatáram</t>
  </si>
  <si>
    <t>Szám.összegzett térfogatáram</t>
  </si>
  <si>
    <t>Szám. átlagos nyomás</t>
  </si>
  <si>
    <t>rtime</t>
  </si>
  <si>
    <t xml:space="preserve">KB Vári medence (81) Új medence 1. kamra </t>
  </si>
  <si>
    <t xml:space="preserve">KB Sánc utca (82) Sánc med. 2. kamra </t>
  </si>
  <si>
    <t xml:space="preserve">KB Lipót med. (69) Új medence 2(belső). kamra </t>
  </si>
  <si>
    <t xml:space="preserve">KB Krisztina (79_85) Vári gh. </t>
  </si>
  <si>
    <t xml:space="preserve">KB Krisztina (79_85) Új medence 1. kamra </t>
  </si>
  <si>
    <t xml:space="preserve">KB Krisztina (79_85) Sas </t>
  </si>
  <si>
    <t xml:space="preserve">KB Krisztina (79_85) </t>
  </si>
  <si>
    <t xml:space="preserve">KB Krisztina (79_85) Diana gh. </t>
  </si>
  <si>
    <t xml:space="preserve">KB Gellért (1) Kelenhegyi gh. </t>
  </si>
  <si>
    <t xml:space="preserve">KB Gellért (1) Barlang med. 1. kamra </t>
  </si>
  <si>
    <t xml:space="preserve">KB Diana (23) Új medence 1. kamra </t>
  </si>
  <si>
    <t xml:space="preserve">KB Diana (23) Régi medence 2. kamra </t>
  </si>
  <si>
    <t xml:space="preserve">Központ Pest+Buda </t>
  </si>
  <si>
    <t xml:space="preserve">Központ Pest+Buda alapzóna </t>
  </si>
  <si>
    <t xml:space="preserve">Központ KEPE felsőzóna </t>
  </si>
  <si>
    <t xml:space="preserve">ÉP Üteg u.(8) Gépház </t>
  </si>
  <si>
    <t xml:space="preserve">ÉP Rákosszentmihály (27) med. kamra </t>
  </si>
  <si>
    <t xml:space="preserve">ÉP Rákosszentmihály (27) gh. </t>
  </si>
  <si>
    <t xml:space="preserve">ÉP Mátyásföld (25) gépház </t>
  </si>
  <si>
    <t xml:space="preserve">ÉP Ferihegyi út(26) Rcsaba gh. </t>
  </si>
  <si>
    <t xml:space="preserve">ÉP Cinkotai út (28) Medence 1. kamra </t>
  </si>
  <si>
    <t xml:space="preserve">ÉB Margitsziget (74) Radnóti </t>
  </si>
  <si>
    <t xml:space="preserve">ÉB Budaújlak (13-75) Termelés </t>
  </si>
  <si>
    <t xml:space="preserve">ÉB Budaújlak (13-75) </t>
  </si>
  <si>
    <t xml:space="preserve">DP Kőbánya (29) Új medence 2. kamra </t>
  </si>
  <si>
    <t xml:space="preserve">DP Kőbánya (29) Régi medence 1. kamra </t>
  </si>
  <si>
    <t xml:space="preserve">DP Kőbánya (29) </t>
  </si>
  <si>
    <t xml:space="preserve">DP Kőbánya (29) gépház </t>
  </si>
  <si>
    <t xml:space="preserve">DP Gilice tér (31) Új medence kamra </t>
  </si>
  <si>
    <t xml:space="preserve">DP Gilice tér (31) Új KEPE gépház </t>
  </si>
  <si>
    <t xml:space="preserve">DP Gilice tér (31) LTP gépház </t>
  </si>
  <si>
    <t xml:space="preserve">DP Gilice tér (31) </t>
  </si>
  <si>
    <t xml:space="preserve">DP Árpád út (37) gépház </t>
  </si>
  <si>
    <t xml:space="preserve">DB Budaörsi út (24) gépház </t>
  </si>
  <si>
    <t xml:space="preserve">DB Budaörsi út (24) Dayka medence kamra </t>
  </si>
  <si>
    <t xml:space="preserve">Kmegyer I.gépház </t>
  </si>
  <si>
    <t xml:space="preserve">Kmegyer víztermelés </t>
  </si>
  <si>
    <t xml:space="preserve">Nagynyomású gh. </t>
  </si>
  <si>
    <t xml:space="preserve">Bmegyer II.gh.(alapzóna) </t>
  </si>
  <si>
    <t xml:space="preserve">Bmegyer víztermelés </t>
  </si>
  <si>
    <t xml:space="preserve">Bmegyer I.gh. </t>
  </si>
  <si>
    <t xml:space="preserve">Csepel gépház </t>
  </si>
  <si>
    <t/>
  </si>
  <si>
    <t>#med_krisztina</t>
  </si>
  <si>
    <t>Vízszint (m)</t>
  </si>
  <si>
    <t>#med_sanc</t>
  </si>
  <si>
    <t>#med_barlang</t>
  </si>
  <si>
    <t>#med_cinkota</t>
  </si>
  <si>
    <t>#med_rakossz</t>
  </si>
  <si>
    <t>#med_kob_uj</t>
  </si>
  <si>
    <t>#med_kob_regi</t>
  </si>
  <si>
    <t>#med_gilice</t>
  </si>
  <si>
    <t>Alapzóna</t>
  </si>
  <si>
    <t>KeletPest</t>
  </si>
  <si>
    <t>Zárállapot</t>
  </si>
  <si>
    <t>FV folyamatváltozó</t>
  </si>
  <si>
    <t xml:space="preserve">Staci </t>
  </si>
  <si>
    <t>-</t>
  </si>
  <si>
    <t>K_KB_KRIS_DGH_Q_SM-AVGHALF +K_KB_KRIS_SASLIP_QOSSZ_SM-AVGHALF+K_KB_KRIS_VGH_Q_SM-AVGHALF</t>
  </si>
  <si>
    <t>Fogyasztás (m3/h)</t>
  </si>
  <si>
    <t>Betáp Q (m3/h)</t>
  </si>
  <si>
    <t>Továbbemelt Q (m3/h)</t>
  </si>
  <si>
    <t>Adattipus</t>
  </si>
  <si>
    <t>Különbség</t>
  </si>
  <si>
    <t>K_K_KOZP_PEST_BUDA_QOSSZ_SM-AVGHALF-K_DB_BORS_GH_Q_M-AVGHALF-Krisztinák-KEPE</t>
  </si>
  <si>
    <t>Krisztinák</t>
  </si>
  <si>
    <t>KEPE</t>
  </si>
  <si>
    <t>kizarva</t>
  </si>
  <si>
    <t>toltodik</t>
  </si>
  <si>
    <t>Vizszint (m)</t>
  </si>
  <si>
    <t>Zarallapot</t>
  </si>
  <si>
    <t>K_K_KOZP_PEST_BUDA_QOSSZ_SM-AVGHALF-K_DB_BORS_GH_Q_M-AVGHALF-Krisztinak-KEPE</t>
  </si>
  <si>
    <t>Fogyasztas (m3/h)</t>
  </si>
  <si>
    <t>Betap Q (m3/h)</t>
  </si>
  <si>
    <t>Tovabbemelt Q (m3/h)</t>
  </si>
  <si>
    <t>FV folyamatvaltozo</t>
  </si>
  <si>
    <t>Ellennyomo</t>
  </si>
  <si>
    <t>Alapzona</t>
  </si>
  <si>
    <t>Ki van zarva egész nap. Csak egy fojtason keresztol toltodik, illetve géppel nyomjuk vissza ha orol.</t>
  </si>
  <si>
    <t>orol</t>
  </si>
  <si>
    <t>Kelet-Pest betermelés, m3/h</t>
  </si>
  <si>
    <t>cinkota, dh*A*2, m3/h</t>
  </si>
  <si>
    <t>Kelet-Pest fogyasztás, számolt, m3/h</t>
  </si>
  <si>
    <t>Kelet-Pest fogyasztás, adat, m3/h</t>
  </si>
  <si>
    <t>Alapzóna betermelés, m3/h</t>
  </si>
  <si>
    <t>Sánc, dh*A*2, m3/h</t>
  </si>
  <si>
    <t>Barlang, dh*A*2, m3/h</t>
  </si>
  <si>
    <t>Krisztina, dh*A*2, m3/h</t>
  </si>
  <si>
    <t>Gilice, dh*A*2, m3/h</t>
  </si>
  <si>
    <t>Rákosszentmihály, dh*A*2, m3/h</t>
  </si>
  <si>
    <t>Kőbánya régi, dh*A*2, m3/h</t>
  </si>
  <si>
    <t>Kőbánya új, dh*A*2, m3/h</t>
  </si>
  <si>
    <t>Alapzóna fogyasztás, számolt, m3/h</t>
  </si>
  <si>
    <t>Alapzóna fogyasztás, adat, m3/h</t>
  </si>
  <si>
    <t>Alapzona továbbemelés, m3/h</t>
  </si>
  <si>
    <t>urul</t>
  </si>
  <si>
    <t>A_NODE265</t>
  </si>
  <si>
    <t>A_NODE570</t>
  </si>
  <si>
    <t>Barlang medence lopott viz</t>
  </si>
  <si>
    <t>NODE320</t>
  </si>
  <si>
    <t>Kobanya regi urulese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</si>
</sst>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40E]yyyy\.mm\.dd\.\ h:mm:ss"/>
    <numFmt numFmtId="165" formatCode="0.0000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19" fillId="0" borderId="10" xfId="43" applyNumberFormat="1" applyFont="1" applyFill="1" applyBorder="1" applyAlignment="1">
      <alignment vertical="top" wrapText="1" readingOrder="1"/>
    </xf>
    <xf numFmtId="164" fontId="19" fillId="0" borderId="10" xfId="43" applyNumberFormat="1" applyFont="1" applyFill="1" applyBorder="1" applyAlignment="1">
      <alignment vertical="top" wrapText="1" readingOrder="1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33" borderId="0" xfId="0" applyFill="1"/>
    <xf numFmtId="2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2" fontId="0" fillId="34" borderId="0" xfId="0" applyNumberFormat="1" applyFill="1"/>
    <xf numFmtId="0" fontId="0" fillId="35" borderId="0" xfId="0" applyFill="1"/>
    <xf numFmtId="1" fontId="0" fillId="35" borderId="0" xfId="0" applyNumberFormat="1" applyFill="1"/>
    <xf numFmtId="0" fontId="18" fillId="0" borderId="0" xfId="0" applyFont="1"/>
    <xf numFmtId="0" fontId="18" fillId="35" borderId="0" xfId="0" applyFont="1" applyFill="1"/>
    <xf numFmtId="165" fontId="0" fillId="0" borderId="0" xfId="0" applyNumberFormat="1"/>
    <xf numFmtId="165" fontId="0" fillId="36" borderId="0" xfId="0" applyNumberFormat="1" applyFill="1"/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á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workbookViewId="0">
      <selection activeCell="C4" sqref="C4"/>
    </sheetView>
  </sheetViews>
  <sheetFormatPr baseColWidth="10" defaultColWidth="28" defaultRowHeight="14" x14ac:dyDescent="0"/>
  <cols>
    <col min="1" max="1" width="66" style="1" customWidth="1"/>
    <col min="2" max="16384" width="28" style="1"/>
  </cols>
  <sheetData>
    <row r="1" spans="1:51">
      <c r="A1" s="2" t="s">
        <v>137</v>
      </c>
      <c r="B1" s="2"/>
      <c r="C1" s="2" t="s">
        <v>94</v>
      </c>
      <c r="D1" s="3">
        <v>41219.020833333299</v>
      </c>
      <c r="E1" s="3">
        <v>41219.041666666701</v>
      </c>
      <c r="F1" s="3">
        <v>41219.0625</v>
      </c>
      <c r="G1" s="3">
        <v>41219.083333333299</v>
      </c>
      <c r="H1" s="3">
        <v>41219.104166666701</v>
      </c>
      <c r="I1" s="3">
        <v>41219.125</v>
      </c>
      <c r="J1" s="3">
        <v>41219.145833333299</v>
      </c>
      <c r="K1" s="3">
        <v>41219.166666666701</v>
      </c>
      <c r="L1" s="3">
        <v>41219.1875</v>
      </c>
      <c r="M1" s="3">
        <v>41219.208333333299</v>
      </c>
      <c r="N1" s="3">
        <v>41219.229166666701</v>
      </c>
      <c r="O1" s="3">
        <v>41219.25</v>
      </c>
      <c r="P1" s="3">
        <v>41219.270833333299</v>
      </c>
      <c r="Q1" s="3">
        <v>41219.291666666701</v>
      </c>
      <c r="R1" s="3">
        <v>41219.3125</v>
      </c>
      <c r="S1" s="3">
        <v>41219.333333333299</v>
      </c>
      <c r="T1" s="3">
        <v>41219.354166666701</v>
      </c>
      <c r="U1" s="3">
        <v>41219.375</v>
      </c>
      <c r="V1" s="3">
        <v>41219.395833333299</v>
      </c>
      <c r="W1" s="3">
        <v>41219.416666666701</v>
      </c>
      <c r="X1" s="3">
        <v>41219.4375</v>
      </c>
      <c r="Y1" s="3">
        <v>41219.458333333299</v>
      </c>
      <c r="Z1" s="3">
        <v>41219.479166666701</v>
      </c>
      <c r="AA1" s="3">
        <v>41219.5</v>
      </c>
      <c r="AB1" s="3">
        <v>41219.520833333299</v>
      </c>
      <c r="AC1" s="3">
        <v>41219.541666666701</v>
      </c>
      <c r="AD1" s="3">
        <v>41219.5625</v>
      </c>
      <c r="AE1" s="3">
        <v>41219.583333333299</v>
      </c>
      <c r="AF1" s="3">
        <v>41219.604166666701</v>
      </c>
      <c r="AG1" s="3">
        <v>41219.625</v>
      </c>
      <c r="AH1" s="3">
        <v>41219.645833333299</v>
      </c>
      <c r="AI1" s="3">
        <v>41219.666666666701</v>
      </c>
      <c r="AJ1" s="3">
        <v>41219.6875</v>
      </c>
      <c r="AK1" s="3">
        <v>41219.708333333299</v>
      </c>
      <c r="AL1" s="3">
        <v>41219.729166666701</v>
      </c>
      <c r="AM1" s="3">
        <v>41219.75</v>
      </c>
      <c r="AN1" s="3">
        <v>41219.770833333299</v>
      </c>
      <c r="AO1" s="3">
        <v>41219.791666666701</v>
      </c>
      <c r="AP1" s="3">
        <v>41219.8125</v>
      </c>
      <c r="AQ1" s="3">
        <v>41219.833333333299</v>
      </c>
      <c r="AR1" s="3">
        <v>41219.854166666701</v>
      </c>
      <c r="AS1" s="3">
        <v>41219.875</v>
      </c>
      <c r="AT1" s="3">
        <v>41219.895833333299</v>
      </c>
      <c r="AU1" s="3">
        <v>41219.916666666701</v>
      </c>
      <c r="AV1" s="3">
        <v>41219.9375</v>
      </c>
      <c r="AW1" s="3">
        <v>41219.958333333299</v>
      </c>
      <c r="AX1" s="3">
        <v>41219.979166666701</v>
      </c>
      <c r="AY1" s="3">
        <v>41220</v>
      </c>
    </row>
    <row r="2" spans="1:51">
      <c r="A2" s="2" t="s">
        <v>0</v>
      </c>
      <c r="B2" s="2" t="s">
        <v>136</v>
      </c>
      <c r="C2" s="2" t="s">
        <v>93</v>
      </c>
      <c r="D2" s="2">
        <v>49.580528259277301</v>
      </c>
      <c r="E2" s="2">
        <v>49.079914093017599</v>
      </c>
      <c r="F2" s="2">
        <v>49.6141166687012</v>
      </c>
      <c r="G2" s="2">
        <v>49.778770446777301</v>
      </c>
      <c r="H2" s="2">
        <v>50.117607116699197</v>
      </c>
      <c r="I2" s="2">
        <v>50.279396057128899</v>
      </c>
      <c r="J2" s="2">
        <v>51.952915191650398</v>
      </c>
      <c r="K2" s="2">
        <v>54.1207466125488</v>
      </c>
      <c r="L2" s="2">
        <v>54.134361267089801</v>
      </c>
      <c r="M2" s="2">
        <v>54.094860076904297</v>
      </c>
      <c r="N2" s="2">
        <v>54.019256591796903</v>
      </c>
      <c r="O2" s="2">
        <v>53.611946105957003</v>
      </c>
      <c r="P2" s="2">
        <v>52.461086273193402</v>
      </c>
      <c r="Q2" s="2">
        <v>51.555870056152301</v>
      </c>
      <c r="R2" s="2">
        <v>51.067886352539098</v>
      </c>
      <c r="S2" s="2">
        <v>51.094093322753899</v>
      </c>
      <c r="T2" s="2">
        <v>50.939804077148402</v>
      </c>
      <c r="U2" s="2">
        <v>50.799304962158203</v>
      </c>
      <c r="V2" s="2">
        <v>49.878818511962898</v>
      </c>
      <c r="W2" s="2">
        <v>48.419891357421903</v>
      </c>
      <c r="X2" s="2">
        <v>47.742832183837898</v>
      </c>
      <c r="Y2" s="2">
        <v>47.485263824462898</v>
      </c>
      <c r="Z2" s="2">
        <v>47.841041564941399</v>
      </c>
      <c r="AA2" s="2">
        <v>47.221385955810497</v>
      </c>
      <c r="AB2" s="2">
        <v>46.728851318359403</v>
      </c>
      <c r="AC2" s="2">
        <v>46.506675720214801</v>
      </c>
      <c r="AD2" s="2">
        <v>46.651966094970703</v>
      </c>
      <c r="AE2" s="2">
        <v>46.481224060058601</v>
      </c>
      <c r="AF2" s="2">
        <v>46.387428283691399</v>
      </c>
      <c r="AG2" s="2">
        <v>46.6220893859863</v>
      </c>
      <c r="AH2" s="2">
        <v>46.750583648681598</v>
      </c>
      <c r="AI2" s="2">
        <v>46.930065155029297</v>
      </c>
      <c r="AJ2" s="2">
        <v>47.1795845031738</v>
      </c>
      <c r="AK2" s="2">
        <v>47.412296295166001</v>
      </c>
      <c r="AL2" s="2">
        <v>47.824394226074197</v>
      </c>
      <c r="AM2" s="2">
        <v>48.001884460449197</v>
      </c>
      <c r="AN2" s="2">
        <v>48.934814453125</v>
      </c>
      <c r="AO2" s="2">
        <v>50.669570922851598</v>
      </c>
      <c r="AP2" s="2">
        <v>51.1759223937988</v>
      </c>
      <c r="AQ2" s="2">
        <v>50.820880889892599</v>
      </c>
      <c r="AR2" s="2">
        <v>50.479972839355497</v>
      </c>
      <c r="AS2" s="2">
        <v>50.861934661865199</v>
      </c>
      <c r="AT2" s="2">
        <v>51.692817687988303</v>
      </c>
      <c r="AU2" s="2">
        <v>51.246513366699197</v>
      </c>
      <c r="AV2" s="2">
        <v>51.726913452148402</v>
      </c>
      <c r="AW2" s="2">
        <v>51.155509948730497</v>
      </c>
      <c r="AX2" s="2">
        <v>50.8348197937012</v>
      </c>
      <c r="AY2" s="2">
        <v>50.901943206787102</v>
      </c>
    </row>
    <row r="3" spans="1:51">
      <c r="A3" s="2" t="s">
        <v>3</v>
      </c>
      <c r="B3" s="2" t="s">
        <v>136</v>
      </c>
      <c r="C3" s="2" t="s">
        <v>92</v>
      </c>
      <c r="D3" s="2">
        <v>3994.109375</v>
      </c>
      <c r="E3" s="2">
        <v>3979.55004882813</v>
      </c>
      <c r="F3" s="2">
        <v>4209.45166015625</v>
      </c>
      <c r="G3" s="2">
        <v>4274.1337890625</v>
      </c>
      <c r="H3" s="2">
        <v>4282.6025390625</v>
      </c>
      <c r="I3" s="2">
        <v>4282.50244140625</v>
      </c>
      <c r="J3" s="2">
        <v>4359.2373046875</v>
      </c>
      <c r="K3" s="2">
        <v>4356.75390625</v>
      </c>
      <c r="L3" s="2">
        <v>4230.79345703125</v>
      </c>
      <c r="M3" s="2">
        <v>4141.9296875</v>
      </c>
      <c r="N3" s="2">
        <v>4198.81591796875</v>
      </c>
      <c r="O3" s="2">
        <v>4430.94775390625</v>
      </c>
      <c r="P3" s="2">
        <v>4515.1875</v>
      </c>
      <c r="Q3" s="2">
        <v>4523.1884765625</v>
      </c>
      <c r="R3" s="2">
        <v>4514.0537109375</v>
      </c>
      <c r="S3" s="2">
        <v>4486.76318359375</v>
      </c>
      <c r="T3" s="2">
        <v>4492.150390625</v>
      </c>
      <c r="U3" s="2">
        <v>4523.375</v>
      </c>
      <c r="V3" s="2">
        <v>4530.376953125</v>
      </c>
      <c r="W3" s="2">
        <v>4488.53173828125</v>
      </c>
      <c r="X3" s="2">
        <v>4176.8623046875</v>
      </c>
      <c r="Y3" s="2">
        <v>3578.85693359375</v>
      </c>
      <c r="Z3" s="2">
        <v>3610.38232421875</v>
      </c>
      <c r="AA3" s="2">
        <v>3633.52807617188</v>
      </c>
      <c r="AB3" s="2">
        <v>3613.0400390625</v>
      </c>
      <c r="AC3" s="2">
        <v>3603.2373046875</v>
      </c>
      <c r="AD3" s="2">
        <v>3610.00732421875</v>
      </c>
      <c r="AE3" s="2">
        <v>3629.25708007813</v>
      </c>
      <c r="AF3" s="2">
        <v>3573.56616210938</v>
      </c>
      <c r="AG3" s="2">
        <v>3598.640625</v>
      </c>
      <c r="AH3" s="2">
        <v>3597.56274414063</v>
      </c>
      <c r="AI3" s="2">
        <v>3587.05834960938</v>
      </c>
      <c r="AJ3" s="2">
        <v>3596.25756835938</v>
      </c>
      <c r="AK3" s="2">
        <v>3604.689453125</v>
      </c>
      <c r="AL3" s="2">
        <v>3772.31909179688</v>
      </c>
      <c r="AM3" s="2">
        <v>4015.64282226563</v>
      </c>
      <c r="AN3" s="2">
        <v>3951.43334960938</v>
      </c>
      <c r="AO3" s="2">
        <v>4035.72094726563</v>
      </c>
      <c r="AP3" s="2">
        <v>4754.62841796875</v>
      </c>
      <c r="AQ3" s="2">
        <v>4807.67626953125</v>
      </c>
      <c r="AR3" s="2">
        <v>4787.037109375</v>
      </c>
      <c r="AS3" s="2">
        <v>4769.00341796875</v>
      </c>
      <c r="AT3" s="2">
        <v>4907.560546875</v>
      </c>
      <c r="AU3" s="2">
        <v>4986.546875</v>
      </c>
      <c r="AV3" s="2">
        <v>4988.99658203125</v>
      </c>
      <c r="AW3" s="2">
        <v>5006.359375</v>
      </c>
      <c r="AX3" s="2">
        <v>5016.55615234375</v>
      </c>
      <c r="AY3" s="2">
        <v>5018.23974609375</v>
      </c>
    </row>
    <row r="4" spans="1:51">
      <c r="A4" s="2" t="s">
        <v>4</v>
      </c>
      <c r="B4" s="2" t="s">
        <v>135</v>
      </c>
      <c r="C4" s="2" t="s">
        <v>91</v>
      </c>
      <c r="D4" s="2">
        <v>561.21624755859398</v>
      </c>
      <c r="E4" s="2">
        <v>561.21624755859398</v>
      </c>
      <c r="F4" s="2">
        <v>227.461990356445</v>
      </c>
      <c r="G4" s="2">
        <v>0.32051283121108998</v>
      </c>
      <c r="H4" s="2">
        <v>0.32051283121108998</v>
      </c>
      <c r="I4" s="2">
        <v>0.32051283121108998</v>
      </c>
      <c r="J4" s="2">
        <v>0.32051283121108998</v>
      </c>
      <c r="K4" s="2">
        <v>0.32051283121108998</v>
      </c>
      <c r="L4" s="2">
        <v>0.32051283121108998</v>
      </c>
      <c r="M4" s="2">
        <v>0.32051283121108998</v>
      </c>
      <c r="N4" s="2">
        <v>0.32051283121108998</v>
      </c>
      <c r="O4" s="2">
        <v>0.32051283121108998</v>
      </c>
      <c r="P4" s="2">
        <v>0.32051283121108998</v>
      </c>
      <c r="Q4" s="2">
        <v>0.32051283121108998</v>
      </c>
      <c r="R4" s="2">
        <v>0.32051283121108998</v>
      </c>
      <c r="S4" s="2">
        <v>0.32051283121108998</v>
      </c>
      <c r="T4" s="2">
        <v>0.32051283121108998</v>
      </c>
      <c r="U4" s="2">
        <v>0.32051283121108998</v>
      </c>
      <c r="V4" s="2">
        <v>0.32051283121108998</v>
      </c>
      <c r="W4" s="2">
        <v>0.32051283121108998</v>
      </c>
      <c r="X4" s="2">
        <v>70.172538757324205</v>
      </c>
      <c r="Y4" s="2">
        <v>585.451904296875</v>
      </c>
      <c r="Z4" s="2">
        <v>585.19903564453102</v>
      </c>
      <c r="AA4" s="2">
        <v>573.46044921875</v>
      </c>
      <c r="AB4" s="2">
        <v>565.297119140625</v>
      </c>
      <c r="AC4" s="2">
        <v>565.297119140625</v>
      </c>
      <c r="AD4" s="2">
        <v>548.32135009765602</v>
      </c>
      <c r="AE4" s="2">
        <v>545.37249755859398</v>
      </c>
      <c r="AF4" s="2">
        <v>538.04754638671898</v>
      </c>
      <c r="AG4" s="2">
        <v>527.96026611328102</v>
      </c>
      <c r="AH4" s="2">
        <v>18.6989841461182</v>
      </c>
      <c r="AI4" s="2">
        <v>9.2948713302612305</v>
      </c>
      <c r="AJ4" s="2">
        <v>9.2948713302612305</v>
      </c>
      <c r="AK4" s="2">
        <v>9.2948713302612305</v>
      </c>
      <c r="AL4" s="2">
        <v>9.2948713302612305</v>
      </c>
      <c r="AM4" s="2">
        <v>9.2948713302612305</v>
      </c>
      <c r="AN4" s="2">
        <v>9.2948713302612305</v>
      </c>
      <c r="AO4" s="2">
        <v>9.2948713302612305</v>
      </c>
      <c r="AP4" s="2">
        <v>9.2948713302612305</v>
      </c>
      <c r="AQ4" s="2">
        <v>9.2948713302612305</v>
      </c>
      <c r="AR4" s="2">
        <v>9.2948713302612305</v>
      </c>
      <c r="AS4" s="2">
        <v>9.2948713302612305</v>
      </c>
      <c r="AT4" s="2">
        <v>220.33093261718801</v>
      </c>
      <c r="AU4" s="2">
        <v>617.94873046875</v>
      </c>
      <c r="AV4" s="2">
        <v>606.83441162109398</v>
      </c>
      <c r="AW4" s="2">
        <v>603.57238769531295</v>
      </c>
      <c r="AX4" s="2">
        <v>594.32940673828102</v>
      </c>
      <c r="AY4" s="2">
        <v>577.16021728515602</v>
      </c>
    </row>
    <row r="5" spans="1:51">
      <c r="A5" s="2" t="s">
        <v>5</v>
      </c>
      <c r="B5" s="2" t="s">
        <v>134</v>
      </c>
      <c r="C5" s="2" t="s">
        <v>90</v>
      </c>
      <c r="D5" s="2">
        <v>2900.7802734375</v>
      </c>
      <c r="E5" s="2">
        <v>2891.68408203125</v>
      </c>
      <c r="F5" s="2">
        <v>2855.78173828125</v>
      </c>
      <c r="G5" s="2">
        <v>2855.83764648438</v>
      </c>
      <c r="H5" s="2">
        <v>2813.1123046875</v>
      </c>
      <c r="I5" s="2">
        <v>2813.1123046875</v>
      </c>
      <c r="J5" s="2">
        <v>2810.58203125</v>
      </c>
      <c r="K5" s="2">
        <v>2805.58227539063</v>
      </c>
      <c r="L5" s="2">
        <v>2757.57641601563</v>
      </c>
      <c r="M5" s="2">
        <v>2757.57641601563</v>
      </c>
      <c r="N5" s="2">
        <v>2701.99438476563</v>
      </c>
      <c r="O5" s="2">
        <v>2706.21313476563</v>
      </c>
      <c r="P5" s="2">
        <v>2730.68505859375</v>
      </c>
      <c r="Q5" s="2">
        <v>2752.20166015625</v>
      </c>
      <c r="R5" s="2">
        <v>2763.67114257813</v>
      </c>
      <c r="S5" s="2">
        <v>2761.5498046875</v>
      </c>
      <c r="T5" s="2">
        <v>2785.20825195313</v>
      </c>
      <c r="U5" s="2">
        <v>2396.95825195313</v>
      </c>
      <c r="V5" s="2">
        <v>2804.2978515625</v>
      </c>
      <c r="W5" s="2">
        <v>2904.9599609375</v>
      </c>
      <c r="X5" s="2">
        <v>3003.38842773438</v>
      </c>
      <c r="Y5" s="2">
        <v>2970.92846679688</v>
      </c>
      <c r="Z5" s="2">
        <v>2959.970703125</v>
      </c>
      <c r="AA5" s="2">
        <v>2956.86865234375</v>
      </c>
      <c r="AB5" s="2">
        <v>2961.5546875</v>
      </c>
      <c r="AC5" s="2">
        <v>2961.5546875</v>
      </c>
      <c r="AD5" s="2">
        <v>2996.43334960938</v>
      </c>
      <c r="AE5" s="2">
        <v>2993.0791015625</v>
      </c>
      <c r="AF5" s="2">
        <v>3012.54345703125</v>
      </c>
      <c r="AG5" s="2">
        <v>2975.52905273438</v>
      </c>
      <c r="AH5" s="2">
        <v>2950.251953125</v>
      </c>
      <c r="AI5" s="2">
        <v>2951.8330078125</v>
      </c>
      <c r="AJ5" s="2">
        <v>2946.88989257813</v>
      </c>
      <c r="AK5" s="2">
        <v>2950.05102539063</v>
      </c>
      <c r="AL5" s="2">
        <v>2944.45043945313</v>
      </c>
      <c r="AM5" s="2">
        <v>2951.365234375</v>
      </c>
      <c r="AN5" s="2">
        <v>2902.16137695313</v>
      </c>
      <c r="AO5" s="2">
        <v>2833.85229492188</v>
      </c>
      <c r="AP5" s="2">
        <v>2839.66748046875</v>
      </c>
      <c r="AQ5" s="2">
        <v>2851.16259765625</v>
      </c>
      <c r="AR5" s="2">
        <v>2853.72192382813</v>
      </c>
      <c r="AS5" s="2">
        <v>2848.1240234375</v>
      </c>
      <c r="AT5" s="2">
        <v>2848.77661132813</v>
      </c>
      <c r="AU5" s="2">
        <v>2897.6396484375</v>
      </c>
      <c r="AV5" s="2">
        <v>2843.39111328125</v>
      </c>
      <c r="AW5" s="2">
        <v>2848.95288085938</v>
      </c>
      <c r="AX5" s="2">
        <v>2842.1767578125</v>
      </c>
      <c r="AY5" s="2">
        <v>2876.9609375</v>
      </c>
    </row>
    <row r="6" spans="1:51">
      <c r="A6" s="2" t="s">
        <v>1</v>
      </c>
      <c r="B6" s="2" t="s">
        <v>133</v>
      </c>
      <c r="C6" s="2" t="s">
        <v>89</v>
      </c>
      <c r="D6" s="2">
        <v>49.247856140136697</v>
      </c>
      <c r="E6" s="2">
        <v>49.552722930908203</v>
      </c>
      <c r="F6" s="2">
        <v>50.175289154052699</v>
      </c>
      <c r="G6" s="2">
        <v>50.418617248535199</v>
      </c>
      <c r="H6" s="2">
        <v>50.487113952636697</v>
      </c>
      <c r="I6" s="2">
        <v>50.487113952636697</v>
      </c>
      <c r="J6" s="2">
        <v>50.978687286377003</v>
      </c>
      <c r="K6" s="2">
        <v>51.4116821289063</v>
      </c>
      <c r="L6" s="2">
        <v>51.944480895996101</v>
      </c>
      <c r="M6" s="2">
        <v>51.944480895996101</v>
      </c>
      <c r="N6" s="2">
        <v>52.815010070800803</v>
      </c>
      <c r="O6" s="2">
        <v>52.929523468017599</v>
      </c>
      <c r="P6" s="2">
        <v>52.568065643310497</v>
      </c>
      <c r="Q6" s="2">
        <v>52.013149261474602</v>
      </c>
      <c r="R6" s="2">
        <v>51.632118225097699</v>
      </c>
      <c r="S6" s="2">
        <v>51.3483695983887</v>
      </c>
      <c r="T6" s="2">
        <v>51.087512969970703</v>
      </c>
      <c r="U6" s="2">
        <v>50.359409332275398</v>
      </c>
      <c r="V6" s="2">
        <v>50.172744750976598</v>
      </c>
      <c r="W6" s="2">
        <v>48.868377685546903</v>
      </c>
      <c r="X6" s="2">
        <v>48.846603393554702</v>
      </c>
      <c r="Y6" s="2">
        <v>47.900650024414098</v>
      </c>
      <c r="Z6" s="2">
        <v>47.952312469482401</v>
      </c>
      <c r="AA6" s="2">
        <v>47.737636566162102</v>
      </c>
      <c r="AB6" s="2">
        <v>47.389450073242202</v>
      </c>
      <c r="AC6" s="2">
        <v>47.389450073242202</v>
      </c>
      <c r="AD6" s="2">
        <v>47.048538208007798</v>
      </c>
      <c r="AE6" s="2">
        <v>46.936317443847699</v>
      </c>
      <c r="AF6" s="2">
        <v>46.887359619140597</v>
      </c>
      <c r="AG6" s="2">
        <v>46.913055419921903</v>
      </c>
      <c r="AH6" s="2">
        <v>47.665889739990199</v>
      </c>
      <c r="AI6" s="2">
        <v>47.686729431152301</v>
      </c>
      <c r="AJ6" s="2">
        <v>47.8169136047363</v>
      </c>
      <c r="AK6" s="2">
        <v>47.872356414794901</v>
      </c>
      <c r="AL6" s="2">
        <v>48.084934234619098</v>
      </c>
      <c r="AM6" s="2">
        <v>48.068309783935497</v>
      </c>
      <c r="AN6" s="2">
        <v>49.3202095031738</v>
      </c>
      <c r="AO6" s="2">
        <v>50.842601776122997</v>
      </c>
      <c r="AP6" s="2">
        <v>50.605026245117202</v>
      </c>
      <c r="AQ6" s="2">
        <v>50.466438293457003</v>
      </c>
      <c r="AR6" s="2">
        <v>50.262458801269503</v>
      </c>
      <c r="AS6" s="2">
        <v>50.360084533691399</v>
      </c>
      <c r="AT6" s="2">
        <v>50.357570648193402</v>
      </c>
      <c r="AU6" s="2">
        <v>49.845638275146499</v>
      </c>
      <c r="AV6" s="2">
        <v>49.885608673095703</v>
      </c>
      <c r="AW6" s="2">
        <v>49.940441131591797</v>
      </c>
      <c r="AX6" s="2">
        <v>49.721927642822301</v>
      </c>
      <c r="AY6" s="2">
        <v>49.432155609130902</v>
      </c>
    </row>
    <row r="7" spans="1:51">
      <c r="A7" s="2" t="s">
        <v>2</v>
      </c>
      <c r="B7" s="2" t="s">
        <v>132</v>
      </c>
      <c r="C7" s="2" t="s">
        <v>88</v>
      </c>
      <c r="D7" s="2">
        <v>47.2101020812988</v>
      </c>
      <c r="E7" s="2">
        <v>48.772361755371101</v>
      </c>
      <c r="F7" s="2">
        <v>49.098869323730497</v>
      </c>
      <c r="G7" s="2">
        <v>49.211414337158203</v>
      </c>
      <c r="H7" s="2">
        <v>49.407642364502003</v>
      </c>
      <c r="I7" s="2">
        <v>49.481403350830099</v>
      </c>
      <c r="J7" s="2">
        <v>49.7642211914063</v>
      </c>
      <c r="K7" s="2">
        <v>50.4896240234375</v>
      </c>
      <c r="L7" s="2">
        <v>50.626838684082003</v>
      </c>
      <c r="M7" s="2">
        <v>50.606986999511697</v>
      </c>
      <c r="N7" s="2">
        <v>50.606986999511697</v>
      </c>
      <c r="O7" s="2">
        <v>50.244743347167997</v>
      </c>
      <c r="P7" s="2">
        <v>49.505416870117202</v>
      </c>
      <c r="Q7" s="2">
        <v>48.736843109130902</v>
      </c>
      <c r="R7" s="2">
        <v>48.443199157714801</v>
      </c>
      <c r="S7" s="2">
        <v>48.711112976074197</v>
      </c>
      <c r="T7" s="2">
        <v>48.586696624755902</v>
      </c>
      <c r="U7" s="2">
        <v>48.377689361572301</v>
      </c>
      <c r="V7" s="2">
        <v>47.449043273925803</v>
      </c>
      <c r="W7" s="2">
        <v>45.999225616455099</v>
      </c>
      <c r="X7" s="2">
        <v>45.984909057617202</v>
      </c>
      <c r="Y7" s="2">
        <v>45.686477661132798</v>
      </c>
      <c r="Z7" s="2">
        <v>45.776046752929702</v>
      </c>
      <c r="AA7" s="2">
        <v>45.579303741455099</v>
      </c>
      <c r="AB7" s="2">
        <v>45.044750213622997</v>
      </c>
      <c r="AC7" s="2">
        <v>44.671539306640597</v>
      </c>
      <c r="AD7" s="2">
        <v>44.714691162109403</v>
      </c>
      <c r="AE7" s="2">
        <v>44.597457885742202</v>
      </c>
      <c r="AF7" s="2">
        <v>44.587013244628899</v>
      </c>
      <c r="AG7" s="2">
        <v>44.675304412841797</v>
      </c>
      <c r="AH7" s="2">
        <v>44.812088012695298</v>
      </c>
      <c r="AI7" s="2">
        <v>44.926433563232401</v>
      </c>
      <c r="AJ7" s="2">
        <v>45.060325622558601</v>
      </c>
      <c r="AK7" s="2">
        <v>45.051906585693402</v>
      </c>
      <c r="AL7" s="2">
        <v>45.187911987304702</v>
      </c>
      <c r="AM7" s="2">
        <v>45.100189208984403</v>
      </c>
      <c r="AN7" s="2">
        <v>46.260578155517599</v>
      </c>
      <c r="AO7" s="2">
        <v>47.803997039794901</v>
      </c>
      <c r="AP7" s="2">
        <v>47.476821899414098</v>
      </c>
      <c r="AQ7" s="2">
        <v>47.299453735351598</v>
      </c>
      <c r="AR7" s="2">
        <v>47.090564727783203</v>
      </c>
      <c r="AS7" s="2">
        <v>47.241039276122997</v>
      </c>
      <c r="AT7" s="2">
        <v>47.586681365966797</v>
      </c>
      <c r="AU7" s="2">
        <v>47.316486358642599</v>
      </c>
      <c r="AV7" s="2">
        <v>46.768974304199197</v>
      </c>
      <c r="AW7" s="2">
        <v>46.846107482910199</v>
      </c>
      <c r="AX7" s="2">
        <v>46.388225555419901</v>
      </c>
      <c r="AY7" s="2">
        <v>46.225151062011697</v>
      </c>
    </row>
    <row r="8" spans="1:51">
      <c r="A8" s="2" t="s">
        <v>12</v>
      </c>
      <c r="B8" s="2" t="s">
        <v>132</v>
      </c>
      <c r="C8" s="2" t="s">
        <v>87</v>
      </c>
      <c r="D8" s="2">
        <v>6991.9638671875</v>
      </c>
      <c r="E8" s="2">
        <v>7397.3486328125</v>
      </c>
      <c r="F8" s="2">
        <v>7326.994140625</v>
      </c>
      <c r="G8" s="2">
        <v>7316.66796875</v>
      </c>
      <c r="H8" s="2">
        <v>7237.19970703125</v>
      </c>
      <c r="I8" s="2">
        <v>7215.22607421875</v>
      </c>
      <c r="J8" s="2">
        <v>7181.3037109375</v>
      </c>
      <c r="K8" s="2">
        <v>7344.65869140625</v>
      </c>
      <c r="L8" s="2">
        <v>7220.26220703125</v>
      </c>
      <c r="M8" s="2">
        <v>6677.71484375</v>
      </c>
      <c r="N8" s="2">
        <v>6677.71484375</v>
      </c>
      <c r="O8" s="2">
        <v>6739.80517578125</v>
      </c>
      <c r="P8" s="2">
        <v>6879.75048828125</v>
      </c>
      <c r="Q8" s="2">
        <v>7068.26025390625</v>
      </c>
      <c r="R8" s="2">
        <v>7104.521484375</v>
      </c>
      <c r="S8" s="2">
        <v>7028.21533203125</v>
      </c>
      <c r="T8" s="2">
        <v>7066.11865234375</v>
      </c>
      <c r="U8" s="2">
        <v>7083.2880859375</v>
      </c>
      <c r="V8" s="2">
        <v>7092.556640625</v>
      </c>
      <c r="W8" s="2">
        <v>6639.02490234375</v>
      </c>
      <c r="X8" s="2">
        <v>6626.197265625</v>
      </c>
      <c r="Y8" s="2">
        <v>6730.3330078125</v>
      </c>
      <c r="Z8" s="2">
        <v>6714.0966796875</v>
      </c>
      <c r="AA8" s="2">
        <v>6740.28369140625</v>
      </c>
      <c r="AB8" s="2">
        <v>6874.27734375</v>
      </c>
      <c r="AC8" s="2">
        <v>6951.416015625</v>
      </c>
      <c r="AD8" s="2">
        <v>6967.875</v>
      </c>
      <c r="AE8" s="2">
        <v>6980.0205078125</v>
      </c>
      <c r="AF8" s="2">
        <v>6980.14453125</v>
      </c>
      <c r="AG8" s="2">
        <v>6924.29833984375</v>
      </c>
      <c r="AH8" s="2">
        <v>6928.65869140625</v>
      </c>
      <c r="AI8" s="2">
        <v>6894.43212890625</v>
      </c>
      <c r="AJ8" s="2">
        <v>6880.1767578125</v>
      </c>
      <c r="AK8" s="2">
        <v>6907.45849609375</v>
      </c>
      <c r="AL8" s="2">
        <v>6868.08740234375</v>
      </c>
      <c r="AM8" s="2">
        <v>6891.7578125</v>
      </c>
      <c r="AN8" s="2">
        <v>6776.68359375</v>
      </c>
      <c r="AO8" s="2">
        <v>7202.37060546875</v>
      </c>
      <c r="AP8" s="2">
        <v>7237.8447265625</v>
      </c>
      <c r="AQ8" s="2">
        <v>7281.31884765625</v>
      </c>
      <c r="AR8" s="2">
        <v>7320.47412109375</v>
      </c>
      <c r="AS8" s="2">
        <v>7293.85400390625</v>
      </c>
      <c r="AT8" s="2">
        <v>7204.34130859375</v>
      </c>
      <c r="AU8" s="2">
        <v>7273.80517578125</v>
      </c>
      <c r="AV8" s="2">
        <v>7403.59814453125</v>
      </c>
      <c r="AW8" s="2">
        <v>7353.66162109375</v>
      </c>
      <c r="AX8" s="2">
        <v>7432.02880859375</v>
      </c>
      <c r="AY8" s="2">
        <v>7189.07373046875</v>
      </c>
    </row>
    <row r="9" spans="1:51">
      <c r="A9" s="2" t="s">
        <v>13</v>
      </c>
      <c r="B9" s="2" t="s">
        <v>131</v>
      </c>
      <c r="C9" s="2" t="s">
        <v>86</v>
      </c>
      <c r="D9" s="2">
        <v>2343.60693359375</v>
      </c>
      <c r="E9" s="2">
        <v>2607.35986328125</v>
      </c>
      <c r="F9" s="2">
        <v>2575.55810546875</v>
      </c>
      <c r="G9" s="2">
        <v>2564.23779296875</v>
      </c>
      <c r="H9" s="2">
        <v>2550.15795898438</v>
      </c>
      <c r="I9" s="2">
        <v>2398.64965820313</v>
      </c>
      <c r="J9" s="2">
        <v>2285.72290039063</v>
      </c>
      <c r="K9" s="2">
        <v>2220.65600585938</v>
      </c>
      <c r="L9" s="2">
        <v>2204.46118164063</v>
      </c>
      <c r="M9" s="2">
        <v>2210.23583984375</v>
      </c>
      <c r="N9" s="2">
        <v>2217.7236328125</v>
      </c>
      <c r="O9" s="2">
        <v>2242.13452148438</v>
      </c>
      <c r="P9" s="2">
        <v>2302.373046875</v>
      </c>
      <c r="Q9" s="2">
        <v>2364.81079101563</v>
      </c>
      <c r="R9" s="2">
        <v>2384.63720703125</v>
      </c>
      <c r="S9" s="2">
        <v>2365.60620117188</v>
      </c>
      <c r="T9" s="2">
        <v>2373.89184570313</v>
      </c>
      <c r="U9" s="2">
        <v>2385.92333984375</v>
      </c>
      <c r="V9" s="2">
        <v>2386.83569335938</v>
      </c>
      <c r="W9" s="2">
        <v>2136.49389648438</v>
      </c>
      <c r="X9" s="2">
        <v>2356.98950195313</v>
      </c>
      <c r="Y9" s="2">
        <v>2388.32202148438</v>
      </c>
      <c r="Z9" s="2">
        <v>2386.35375976563</v>
      </c>
      <c r="AA9" s="2">
        <v>2409.220703125</v>
      </c>
      <c r="AB9" s="2">
        <v>2452.57397460938</v>
      </c>
      <c r="AC9" s="2">
        <v>2485.47973632813</v>
      </c>
      <c r="AD9" s="2">
        <v>2480.6318359375</v>
      </c>
      <c r="AE9" s="2">
        <v>2490.44140625</v>
      </c>
      <c r="AF9" s="2">
        <v>2490.85595703125</v>
      </c>
      <c r="AG9" s="2">
        <v>2484.517578125</v>
      </c>
      <c r="AH9" s="2">
        <v>2472.3916015625</v>
      </c>
      <c r="AI9" s="2">
        <v>2463.90625</v>
      </c>
      <c r="AJ9" s="2">
        <v>2451.267578125</v>
      </c>
      <c r="AK9" s="2">
        <v>2456.18017578125</v>
      </c>
      <c r="AL9" s="2">
        <v>2446.1240234375</v>
      </c>
      <c r="AM9" s="2">
        <v>2326.02563476563</v>
      </c>
      <c r="AN9" s="2">
        <v>2084.06640625</v>
      </c>
      <c r="AO9" s="2">
        <v>1875.78234863281</v>
      </c>
      <c r="AP9" s="2">
        <v>1901.83178710938</v>
      </c>
      <c r="AQ9" s="2">
        <v>1921.14526367188</v>
      </c>
      <c r="AR9" s="2">
        <v>1947.15844726563</v>
      </c>
      <c r="AS9" s="2">
        <v>1930.5009765625</v>
      </c>
      <c r="AT9" s="2">
        <v>1889.13952636719</v>
      </c>
      <c r="AU9" s="2">
        <v>1930.89184570313</v>
      </c>
      <c r="AV9" s="2">
        <v>1996.07739257813</v>
      </c>
      <c r="AW9" s="2">
        <v>1984.92211914063</v>
      </c>
      <c r="AX9" s="2">
        <v>2025.4931640625</v>
      </c>
      <c r="AY9" s="2">
        <v>2039.00952148438</v>
      </c>
    </row>
    <row r="10" spans="1:51">
      <c r="A10" s="2" t="s">
        <v>6</v>
      </c>
      <c r="B10" s="2" t="s">
        <v>130</v>
      </c>
      <c r="C10" s="2" t="s">
        <v>85</v>
      </c>
      <c r="D10" s="2">
        <v>48.395217895507798</v>
      </c>
      <c r="E10" s="2">
        <v>49.830894470214801</v>
      </c>
      <c r="F10" s="2">
        <v>50.166332244872997</v>
      </c>
      <c r="G10" s="2">
        <v>50.264278411865199</v>
      </c>
      <c r="H10" s="2">
        <v>50.4463500976563</v>
      </c>
      <c r="I10" s="2">
        <v>50.528831481933601</v>
      </c>
      <c r="J10" s="2">
        <v>50.837604522705099</v>
      </c>
      <c r="K10" s="2">
        <v>51.556549072265597</v>
      </c>
      <c r="L10" s="2">
        <v>51.729534149169901</v>
      </c>
      <c r="M10" s="2">
        <v>51.765739440917997</v>
      </c>
      <c r="N10" s="2">
        <v>51.698509216308601</v>
      </c>
      <c r="O10" s="2">
        <v>51.432430267333999</v>
      </c>
      <c r="P10" s="2">
        <v>50.711429595947301</v>
      </c>
      <c r="Q10" s="2">
        <v>49.9596557617188</v>
      </c>
      <c r="R10" s="2">
        <v>49.623546600341797</v>
      </c>
      <c r="S10" s="2">
        <v>49.807132720947301</v>
      </c>
      <c r="T10" s="2">
        <v>49.664577484130902</v>
      </c>
      <c r="U10" s="2">
        <v>49.437473297119098</v>
      </c>
      <c r="V10" s="2">
        <v>48.507251739502003</v>
      </c>
      <c r="W10" s="2">
        <v>47.0629272460938</v>
      </c>
      <c r="X10" s="2">
        <v>47.047306060791001</v>
      </c>
      <c r="Y10" s="2">
        <v>46.748451232910199</v>
      </c>
      <c r="Z10" s="2">
        <v>46.819896697997997</v>
      </c>
      <c r="AA10" s="2">
        <v>46.624217987060497</v>
      </c>
      <c r="AB10" s="2">
        <v>46.1038818359375</v>
      </c>
      <c r="AC10" s="2">
        <v>45.743404388427699</v>
      </c>
      <c r="AD10" s="2">
        <v>45.788822174072301</v>
      </c>
      <c r="AE10" s="2">
        <v>45.6492729187012</v>
      </c>
      <c r="AF10" s="2">
        <v>45.642986297607401</v>
      </c>
      <c r="AG10" s="2">
        <v>45.735630035400398</v>
      </c>
      <c r="AH10" s="2">
        <v>45.883865356445298</v>
      </c>
      <c r="AI10" s="2">
        <v>45.995506286621101</v>
      </c>
      <c r="AJ10" s="2">
        <v>46.133705139160199</v>
      </c>
      <c r="AK10" s="2">
        <v>46.122753143310497</v>
      </c>
      <c r="AL10" s="2">
        <v>46.279098510742202</v>
      </c>
      <c r="AM10" s="2">
        <v>46.185665130615199</v>
      </c>
      <c r="AN10" s="2">
        <v>47.371917724609403</v>
      </c>
      <c r="AO10" s="2">
        <v>48.930866241455099</v>
      </c>
      <c r="AP10" s="2">
        <v>48.619632720947301</v>
      </c>
      <c r="AQ10" s="2">
        <v>48.453895568847699</v>
      </c>
      <c r="AR10" s="2">
        <v>48.243419647216797</v>
      </c>
      <c r="AS10" s="2">
        <v>48.393959045410199</v>
      </c>
      <c r="AT10" s="2">
        <v>48.726818084716797</v>
      </c>
      <c r="AU10" s="2">
        <v>48.455188751220703</v>
      </c>
      <c r="AV10" s="2">
        <v>48.048328399658203</v>
      </c>
      <c r="AW10" s="2">
        <v>48.130416870117202</v>
      </c>
      <c r="AX10" s="2">
        <v>47.694953918457003</v>
      </c>
      <c r="AY10" s="2">
        <v>47.548202514648402</v>
      </c>
    </row>
    <row r="11" spans="1:51" ht="24">
      <c r="A11" s="2" t="s">
        <v>14</v>
      </c>
      <c r="B11" s="2" t="s">
        <v>129</v>
      </c>
      <c r="C11" s="2" t="s">
        <v>84</v>
      </c>
      <c r="D11" s="2">
        <v>2.6237936019897501</v>
      </c>
      <c r="E11" s="2">
        <v>2.6819531917571999</v>
      </c>
      <c r="F11" s="2">
        <v>2.7759587764739999</v>
      </c>
      <c r="G11" s="2">
        <v>2.8742756843566899</v>
      </c>
      <c r="H11" s="2">
        <v>2.9703216552734402</v>
      </c>
      <c r="I11" s="2">
        <v>3.0788540840148899</v>
      </c>
      <c r="J11" s="2">
        <v>3.1840450763702401</v>
      </c>
      <c r="K11" s="2">
        <v>3.2883317470550502</v>
      </c>
      <c r="L11" s="2">
        <v>3.3915271759033199</v>
      </c>
      <c r="M11" s="2">
        <v>3.4920728206634499</v>
      </c>
      <c r="N11" s="2">
        <v>3.5809285640716602</v>
      </c>
      <c r="O11" s="2">
        <v>3.6536805629730198</v>
      </c>
      <c r="P11" s="2">
        <v>3.68706607818604</v>
      </c>
      <c r="Q11" s="2">
        <v>3.6776652336120601</v>
      </c>
      <c r="R11" s="2">
        <v>3.6433072090148899</v>
      </c>
      <c r="S11" s="2">
        <v>3.61126708984375</v>
      </c>
      <c r="T11" s="2">
        <v>3.5801818370819101</v>
      </c>
      <c r="U11" s="2">
        <v>3.5411303043365501</v>
      </c>
      <c r="V11" s="2">
        <v>3.5047748088836701</v>
      </c>
      <c r="W11" s="2">
        <v>3.4739670753478999</v>
      </c>
      <c r="X11" s="2">
        <v>3.38688445091248</v>
      </c>
      <c r="Y11" s="2">
        <v>3.2521007061004599</v>
      </c>
      <c r="Z11" s="2">
        <v>3.1276733875274698</v>
      </c>
      <c r="AA11" s="2">
        <v>3.0099825859069802</v>
      </c>
      <c r="AB11" s="2">
        <v>2.90335917472839</v>
      </c>
      <c r="AC11" s="2">
        <v>2.7987847328186</v>
      </c>
      <c r="AD11" s="2">
        <v>2.6909720897674601</v>
      </c>
      <c r="AE11" s="2">
        <v>2.63215279579163</v>
      </c>
      <c r="AF11" s="2">
        <v>2.6328649520874001</v>
      </c>
      <c r="AG11" s="2">
        <v>2.6438453197479199</v>
      </c>
      <c r="AH11" s="2">
        <v>2.6536719799041699</v>
      </c>
      <c r="AI11" s="2">
        <v>2.6688108444213898</v>
      </c>
      <c r="AJ11" s="2">
        <v>2.65572881698608</v>
      </c>
      <c r="AK11" s="2">
        <v>2.66902732849121</v>
      </c>
      <c r="AL11" s="2">
        <v>2.6776041984558101</v>
      </c>
      <c r="AM11" s="2">
        <v>2.6918749809265101</v>
      </c>
      <c r="AN11" s="2">
        <v>2.7008075714111301</v>
      </c>
      <c r="AO11" s="2">
        <v>2.6960327625274698</v>
      </c>
      <c r="AP11" s="2">
        <v>2.6913974285125701</v>
      </c>
      <c r="AQ11" s="2">
        <v>2.6733419895172101</v>
      </c>
      <c r="AR11" s="2">
        <v>2.6529078483581499</v>
      </c>
      <c r="AS11" s="2">
        <v>2.6402342319488499</v>
      </c>
      <c r="AT11" s="2">
        <v>2.62545990943909</v>
      </c>
      <c r="AU11" s="2">
        <v>2.52348113059998</v>
      </c>
      <c r="AV11" s="2">
        <v>2.4119532108306898</v>
      </c>
      <c r="AW11" s="2">
        <v>2.3123695850372301</v>
      </c>
      <c r="AX11" s="2">
        <v>2.2292621135711701</v>
      </c>
      <c r="AY11" s="2">
        <v>2.158203125</v>
      </c>
    </row>
    <row r="12" spans="1:51">
      <c r="A12" s="2" t="s">
        <v>7</v>
      </c>
      <c r="B12" s="2" t="s">
        <v>128</v>
      </c>
      <c r="C12" s="2" t="s">
        <v>73</v>
      </c>
      <c r="D12" s="2">
        <v>28.654617309570298</v>
      </c>
      <c r="E12" s="2">
        <v>28.906270980835</v>
      </c>
      <c r="F12" s="2">
        <v>29.151069641113299</v>
      </c>
      <c r="G12" s="2">
        <v>29.2389736175537</v>
      </c>
      <c r="H12" s="2">
        <v>29.395179748535199</v>
      </c>
      <c r="I12" s="2">
        <v>29.5489807128906</v>
      </c>
      <c r="J12" s="2">
        <v>29.8659152984619</v>
      </c>
      <c r="K12" s="2">
        <v>30.423439025878899</v>
      </c>
      <c r="L12" s="2">
        <v>30.793115615844702</v>
      </c>
      <c r="M12" s="2">
        <v>31.201553344726602</v>
      </c>
      <c r="N12" s="2">
        <v>31.515712738037099</v>
      </c>
      <c r="O12" s="2">
        <v>31.652565002441399</v>
      </c>
      <c r="P12" s="2">
        <v>31.317083358764599</v>
      </c>
      <c r="Q12" s="2">
        <v>30.7922039031982</v>
      </c>
      <c r="R12" s="2">
        <v>30.317054748535199</v>
      </c>
      <c r="S12" s="2">
        <v>30.0596103668213</v>
      </c>
      <c r="T12" s="2">
        <v>29.861509323120099</v>
      </c>
      <c r="U12" s="2">
        <v>29.603376388549801</v>
      </c>
      <c r="V12" s="2">
        <v>28.3244438171387</v>
      </c>
      <c r="W12" s="2">
        <v>26.729047775268601</v>
      </c>
      <c r="X12" s="2">
        <v>26.5980930328369</v>
      </c>
      <c r="Y12" s="2">
        <v>26.140476226806602</v>
      </c>
      <c r="Z12" s="2">
        <v>26.400842666626001</v>
      </c>
      <c r="AA12" s="2">
        <v>25.959999084472699</v>
      </c>
      <c r="AB12" s="2">
        <v>25.594297409057599</v>
      </c>
      <c r="AC12" s="2">
        <v>25.1776943206787</v>
      </c>
      <c r="AD12" s="2">
        <v>25.347425460815401</v>
      </c>
      <c r="AE12" s="2">
        <v>25.224708557128899</v>
      </c>
      <c r="AF12" s="2">
        <v>25.126529693603501</v>
      </c>
      <c r="AG12" s="2">
        <v>25.3617153167725</v>
      </c>
      <c r="AH12" s="2">
        <v>25.4916591644287</v>
      </c>
      <c r="AI12" s="2">
        <v>25.674730300903299</v>
      </c>
      <c r="AJ12" s="2">
        <v>25.898754119873001</v>
      </c>
      <c r="AK12" s="2">
        <v>26.067165374755898</v>
      </c>
      <c r="AL12" s="2">
        <v>26.259262084960898</v>
      </c>
      <c r="AM12" s="2">
        <v>26.306228637695298</v>
      </c>
      <c r="AN12" s="2">
        <v>27.413938522338899</v>
      </c>
      <c r="AO12" s="2">
        <v>29.425457000732401</v>
      </c>
      <c r="AP12" s="2">
        <v>29.245311737060501</v>
      </c>
      <c r="AQ12" s="2">
        <v>29.106763839721701</v>
      </c>
      <c r="AR12" s="2">
        <v>28.9517498016357</v>
      </c>
      <c r="AS12" s="2">
        <v>28.9858493804932</v>
      </c>
      <c r="AT12" s="2">
        <v>29.293014526367202</v>
      </c>
      <c r="AU12" s="2">
        <v>29.120363235473601</v>
      </c>
      <c r="AV12" s="2">
        <v>29.104957580566399</v>
      </c>
      <c r="AW12" s="2">
        <v>29.104164123535199</v>
      </c>
      <c r="AX12" s="2">
        <v>28.923641204833999</v>
      </c>
      <c r="AY12" s="2">
        <v>28.743648529052699</v>
      </c>
    </row>
    <row r="13" spans="1:51">
      <c r="A13" s="2" t="s">
        <v>15</v>
      </c>
      <c r="B13" s="2" t="s">
        <v>128</v>
      </c>
      <c r="C13" s="2" t="s">
        <v>66</v>
      </c>
      <c r="D13" s="2">
        <v>574.61126708984398</v>
      </c>
      <c r="E13" s="2">
        <v>576.25787353515602</v>
      </c>
      <c r="F13" s="2">
        <v>576.87365722656295</v>
      </c>
      <c r="G13" s="2">
        <v>576.54620361328102</v>
      </c>
      <c r="H13" s="2">
        <v>576.37139892578102</v>
      </c>
      <c r="I13" s="2">
        <v>576.95227050781295</v>
      </c>
      <c r="J13" s="2">
        <v>579.24530029296898</v>
      </c>
      <c r="K13" s="2">
        <v>580.90576171875</v>
      </c>
      <c r="L13" s="2">
        <v>581.45526123046898</v>
      </c>
      <c r="M13" s="2">
        <v>582.54803466796898</v>
      </c>
      <c r="N13" s="2">
        <v>584.35534667968795</v>
      </c>
      <c r="O13" s="2">
        <v>583.66961669921898</v>
      </c>
      <c r="P13" s="2">
        <v>582.62139892578102</v>
      </c>
      <c r="Q13" s="2">
        <v>580.84820556640602</v>
      </c>
      <c r="R13" s="2">
        <v>578.86096191406295</v>
      </c>
      <c r="S13" s="2">
        <v>576.72076416015602</v>
      </c>
      <c r="T13" s="2">
        <v>576.83001708984398</v>
      </c>
      <c r="U13" s="2">
        <v>575.88232421875</v>
      </c>
      <c r="V13" s="2">
        <v>563.46960449218795</v>
      </c>
      <c r="W13" s="2">
        <v>559.80517578125</v>
      </c>
      <c r="X13" s="2">
        <v>562.64410400390602</v>
      </c>
      <c r="Y13" s="2">
        <v>561.81427001953102</v>
      </c>
      <c r="Z13" s="2">
        <v>561.87982177734398</v>
      </c>
      <c r="AA13" s="2">
        <v>560.28125</v>
      </c>
      <c r="AB13" s="2">
        <v>557.398681640625</v>
      </c>
      <c r="AC13" s="2">
        <v>558.24597167968795</v>
      </c>
      <c r="AD13" s="2">
        <v>560.03674316406295</v>
      </c>
      <c r="AE13" s="2">
        <v>556.39416503906295</v>
      </c>
      <c r="AF13" s="2">
        <v>555.17126464843795</v>
      </c>
      <c r="AG13" s="2">
        <v>557.66070556640602</v>
      </c>
      <c r="AH13" s="2">
        <v>558.04504394531295</v>
      </c>
      <c r="AI13" s="2">
        <v>557.73931884765602</v>
      </c>
      <c r="AJ13" s="2">
        <v>559.78338623046898</v>
      </c>
      <c r="AK13" s="2">
        <v>558.73077392578102</v>
      </c>
      <c r="AL13" s="2">
        <v>560.15460205078102</v>
      </c>
      <c r="AM13" s="2">
        <v>560.246337890625</v>
      </c>
      <c r="AN13" s="2">
        <v>575.50665283203102</v>
      </c>
      <c r="AO13" s="2">
        <v>578.00927734375</v>
      </c>
      <c r="AP13" s="2">
        <v>577.720947265625</v>
      </c>
      <c r="AQ13" s="2">
        <v>577.725341796875</v>
      </c>
      <c r="AR13" s="2">
        <v>576.86932373046898</v>
      </c>
      <c r="AS13" s="2">
        <v>577.63360595703102</v>
      </c>
      <c r="AT13" s="2">
        <v>580.21496582031295</v>
      </c>
      <c r="AU13" s="2">
        <v>580.262939453125</v>
      </c>
      <c r="AV13" s="2">
        <v>579.95281982421898</v>
      </c>
      <c r="AW13" s="2">
        <v>581.59490966796898</v>
      </c>
      <c r="AX13" s="2">
        <v>579.49420166015602</v>
      </c>
      <c r="AY13" s="2">
        <v>578.7080078125</v>
      </c>
    </row>
    <row r="14" spans="1:51">
      <c r="A14" s="2" t="s">
        <v>8</v>
      </c>
      <c r="B14" s="2" t="s">
        <v>127</v>
      </c>
      <c r="C14" s="2" t="s">
        <v>73</v>
      </c>
      <c r="D14" s="2">
        <v>44.756473541259801</v>
      </c>
      <c r="E14" s="2">
        <v>44.681835174560497</v>
      </c>
      <c r="F14" s="2">
        <v>45.035121917724602</v>
      </c>
      <c r="G14" s="2">
        <v>45.210494995117202</v>
      </c>
      <c r="H14" s="2">
        <v>45.646228790283203</v>
      </c>
      <c r="I14" s="2">
        <v>45.805084228515597</v>
      </c>
      <c r="J14" s="2">
        <v>47.155490875244098</v>
      </c>
      <c r="K14" s="2">
        <v>49.048336029052699</v>
      </c>
      <c r="L14" s="2">
        <v>49.070243835449197</v>
      </c>
      <c r="M14" s="2">
        <v>49.138656616210902</v>
      </c>
      <c r="N14" s="2">
        <v>48.987865447997997</v>
      </c>
      <c r="O14" s="2">
        <v>48.653175354003899</v>
      </c>
      <c r="P14" s="2">
        <v>47.613590240478501</v>
      </c>
      <c r="Q14" s="2">
        <v>46.771293640136697</v>
      </c>
      <c r="R14" s="2">
        <v>46.2990531921387</v>
      </c>
      <c r="S14" s="2">
        <v>46.275222778320298</v>
      </c>
      <c r="T14" s="2">
        <v>46.06103515625</v>
      </c>
      <c r="U14" s="2">
        <v>45.913127899169901</v>
      </c>
      <c r="V14" s="2">
        <v>44.9868774414063</v>
      </c>
      <c r="W14" s="2">
        <v>43.469474792480497</v>
      </c>
      <c r="X14" s="2">
        <v>43.012928009033203</v>
      </c>
      <c r="Y14" s="2">
        <v>42.745819091796903</v>
      </c>
      <c r="Z14" s="2">
        <v>42.995246887207003</v>
      </c>
      <c r="AA14" s="2">
        <v>42.211997985839801</v>
      </c>
      <c r="AB14" s="2">
        <v>41.739616394042997</v>
      </c>
      <c r="AC14" s="2">
        <v>41.5093383789063</v>
      </c>
      <c r="AD14" s="2">
        <v>41.688358306884801</v>
      </c>
      <c r="AE14" s="2">
        <v>41.500289916992202</v>
      </c>
      <c r="AF14" s="2">
        <v>41.409358978271499</v>
      </c>
      <c r="AG14" s="2">
        <v>41.663017272949197</v>
      </c>
      <c r="AH14" s="2">
        <v>41.721504211425803</v>
      </c>
      <c r="AI14" s="2">
        <v>41.960880279541001</v>
      </c>
      <c r="AJ14" s="2">
        <v>42.225242614746101</v>
      </c>
      <c r="AK14" s="2">
        <v>42.555217742919901</v>
      </c>
      <c r="AL14" s="2">
        <v>42.8952026367188</v>
      </c>
      <c r="AM14" s="2">
        <v>43.088790893554702</v>
      </c>
      <c r="AN14" s="2">
        <v>44.0660209655762</v>
      </c>
      <c r="AO14" s="2">
        <v>45.834548950195298</v>
      </c>
      <c r="AP14" s="2">
        <v>46.0641059875488</v>
      </c>
      <c r="AQ14" s="2">
        <v>45.8299369812012</v>
      </c>
      <c r="AR14" s="2">
        <v>45.472587585449197</v>
      </c>
      <c r="AS14" s="2">
        <v>45.836887359619098</v>
      </c>
      <c r="AT14" s="2">
        <v>46.539836883544901</v>
      </c>
      <c r="AU14" s="2">
        <v>46.144371032714801</v>
      </c>
      <c r="AV14" s="2">
        <v>46.4773139953613</v>
      </c>
      <c r="AW14" s="2">
        <v>45.9124755859375</v>
      </c>
      <c r="AX14" s="2">
        <v>45.412685394287102</v>
      </c>
      <c r="AY14" s="2">
        <v>45.547893524169901</v>
      </c>
    </row>
    <row r="15" spans="1:51">
      <c r="A15" s="2" t="s">
        <v>9</v>
      </c>
      <c r="B15" s="2" t="s">
        <v>126</v>
      </c>
      <c r="C15" s="2" t="s">
        <v>83</v>
      </c>
      <c r="D15" s="2">
        <v>9.9337892532348597</v>
      </c>
      <c r="E15" s="2">
        <v>2.7691299915313698</v>
      </c>
      <c r="F15" s="2">
        <v>3.2539379596710201</v>
      </c>
      <c r="G15" s="2">
        <v>3.7819685935974099</v>
      </c>
      <c r="H15" s="2">
        <v>4.2444219589233398</v>
      </c>
      <c r="I15" s="2">
        <v>4.6972169876098597</v>
      </c>
      <c r="J15" s="2">
        <v>10.875952720642101</v>
      </c>
      <c r="K15" s="2">
        <v>18.393842697143601</v>
      </c>
      <c r="L15" s="2">
        <v>18.418287277221701</v>
      </c>
      <c r="M15" s="2">
        <v>18.3808898925781</v>
      </c>
      <c r="N15" s="2">
        <v>18.189033508300799</v>
      </c>
      <c r="O15" s="2">
        <v>17.023904800415</v>
      </c>
      <c r="P15" s="2">
        <v>15.0969142913818</v>
      </c>
      <c r="Q15" s="2">
        <v>13.7530632019043</v>
      </c>
      <c r="R15" s="2">
        <v>13.319499969482401</v>
      </c>
      <c r="S15" s="2">
        <v>13.6887197494507</v>
      </c>
      <c r="T15" s="2">
        <v>13.7169399261475</v>
      </c>
      <c r="U15" s="2">
        <v>13.475166320800801</v>
      </c>
      <c r="V15" s="2">
        <v>12.8227453231812</v>
      </c>
      <c r="W15" s="2">
        <v>11.3742218017578</v>
      </c>
      <c r="X15" s="2">
        <v>10.666460037231399</v>
      </c>
      <c r="Y15" s="2">
        <v>11.609683036804199</v>
      </c>
      <c r="Z15" s="2">
        <v>12.0366058349609</v>
      </c>
      <c r="AA15" s="2">
        <v>11.4116296768188</v>
      </c>
      <c r="AB15" s="2">
        <v>10.979748725891101</v>
      </c>
      <c r="AC15" s="2">
        <v>10.695137023925801</v>
      </c>
      <c r="AD15" s="2">
        <v>10.8321876525879</v>
      </c>
      <c r="AE15" s="2">
        <v>10.651349067688001</v>
      </c>
      <c r="AF15" s="2">
        <v>10.645220756530801</v>
      </c>
      <c r="AG15" s="2">
        <v>10.826779365539601</v>
      </c>
      <c r="AH15" s="2">
        <v>10.980756759643601</v>
      </c>
      <c r="AI15" s="2">
        <v>11.1407585144043</v>
      </c>
      <c r="AJ15" s="2">
        <v>11.386559486389199</v>
      </c>
      <c r="AK15" s="2">
        <v>11.5422143936157</v>
      </c>
      <c r="AL15" s="2">
        <v>11.8034934997559</v>
      </c>
      <c r="AM15" s="2">
        <v>12.026044845581101</v>
      </c>
      <c r="AN15" s="2">
        <v>12.904816627502401</v>
      </c>
      <c r="AO15" s="2">
        <v>14.4776802062988</v>
      </c>
      <c r="AP15" s="2">
        <v>14.6105756759644</v>
      </c>
      <c r="AQ15" s="2">
        <v>14.304918289184601</v>
      </c>
      <c r="AR15" s="2">
        <v>13.854534149169901</v>
      </c>
      <c r="AS15" s="2">
        <v>14.390149116516101</v>
      </c>
      <c r="AT15" s="2">
        <v>15.266287803649901</v>
      </c>
      <c r="AU15" s="2">
        <v>14.7282705307007</v>
      </c>
      <c r="AV15" s="2">
        <v>15.3915767669678</v>
      </c>
      <c r="AW15" s="2">
        <v>13.602007865905801</v>
      </c>
      <c r="AX15" s="2">
        <v>13.9671058654785</v>
      </c>
      <c r="AY15" s="2">
        <v>14.1515455245972</v>
      </c>
    </row>
    <row r="16" spans="1:51">
      <c r="A16" s="2" t="s">
        <v>16</v>
      </c>
      <c r="B16" s="2" t="s">
        <v>126</v>
      </c>
      <c r="C16" s="2" t="s">
        <v>82</v>
      </c>
      <c r="D16" s="2">
        <v>211.10379028320301</v>
      </c>
      <c r="E16" s="2">
        <v>174.762283325195</v>
      </c>
      <c r="F16" s="2">
        <v>124.475471496582</v>
      </c>
      <c r="G16" s="2">
        <v>102.665412902832</v>
      </c>
      <c r="H16" s="2">
        <v>111.879234313965</v>
      </c>
      <c r="I16" s="2">
        <v>100.144653320313</v>
      </c>
      <c r="J16" s="2">
        <v>43.289310455322301</v>
      </c>
      <c r="K16" s="2">
        <v>0</v>
      </c>
      <c r="L16" s="2">
        <v>0</v>
      </c>
      <c r="M16" s="2">
        <v>0</v>
      </c>
      <c r="N16" s="2">
        <v>61.576728820800803</v>
      </c>
      <c r="O16" s="2">
        <v>423.37921142578102</v>
      </c>
      <c r="P16" s="2">
        <v>607.66174316406295</v>
      </c>
      <c r="Q16" s="2">
        <v>651.05847167968795</v>
      </c>
      <c r="R16" s="2">
        <v>620.58361816406295</v>
      </c>
      <c r="S16" s="2">
        <v>578.660400390625</v>
      </c>
      <c r="T16" s="2">
        <v>528.839599609375</v>
      </c>
      <c r="U16" s="2">
        <v>528.88421630859398</v>
      </c>
      <c r="V16" s="2">
        <v>557.09118652343795</v>
      </c>
      <c r="W16" s="2">
        <v>542.30560302734398</v>
      </c>
      <c r="X16" s="2">
        <v>518.271728515625</v>
      </c>
      <c r="Y16" s="2">
        <v>503.07546997070301</v>
      </c>
      <c r="Z16" s="2">
        <v>479.91320800781301</v>
      </c>
      <c r="AA16" s="2">
        <v>511.16726684570301</v>
      </c>
      <c r="AB16" s="2">
        <v>474.08181762695301</v>
      </c>
      <c r="AC16" s="2">
        <v>490.99749755859398</v>
      </c>
      <c r="AD16" s="2">
        <v>444.14471435546898</v>
      </c>
      <c r="AE16" s="2">
        <v>443.68234252929699</v>
      </c>
      <c r="AF16" s="2">
        <v>400.09432983398398</v>
      </c>
      <c r="AG16" s="2">
        <v>382.22955322265602</v>
      </c>
      <c r="AH16" s="2">
        <v>391.27044677734398</v>
      </c>
      <c r="AI16" s="2">
        <v>387.54217529296898</v>
      </c>
      <c r="AJ16" s="2">
        <v>348.58364868164102</v>
      </c>
      <c r="AK16" s="2">
        <v>396.33459472656301</v>
      </c>
      <c r="AL16" s="2">
        <v>390.45028686523398</v>
      </c>
      <c r="AM16" s="2">
        <v>417.24655151367199</v>
      </c>
      <c r="AN16" s="2">
        <v>452.20944213867199</v>
      </c>
      <c r="AO16" s="2">
        <v>502.94903564453102</v>
      </c>
      <c r="AP16" s="2">
        <v>576.17547607421898</v>
      </c>
      <c r="AQ16" s="2">
        <v>642.97802734375</v>
      </c>
      <c r="AR16" s="2">
        <v>689.86975097656295</v>
      </c>
      <c r="AS16" s="2">
        <v>627.72326660156295</v>
      </c>
      <c r="AT16" s="2">
        <v>550.55090332031295</v>
      </c>
      <c r="AU16" s="2">
        <v>561.17926025390602</v>
      </c>
      <c r="AV16" s="2">
        <v>469.54776000976602</v>
      </c>
      <c r="AW16" s="2">
        <v>421.73651123046898</v>
      </c>
      <c r="AX16" s="2">
        <v>339.98049926757801</v>
      </c>
      <c r="AY16" s="2">
        <v>285.67608642578102</v>
      </c>
    </row>
    <row r="17" spans="1:51">
      <c r="A17" s="2" t="s">
        <v>17</v>
      </c>
      <c r="B17" s="2" t="s">
        <v>125</v>
      </c>
      <c r="C17" s="2" t="s">
        <v>81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</row>
    <row r="18" spans="1:51">
      <c r="A18" s="2" t="s">
        <v>10</v>
      </c>
      <c r="B18" s="2" t="s">
        <v>124</v>
      </c>
      <c r="C18" s="2" t="s">
        <v>74</v>
      </c>
      <c r="D18" s="2">
        <v>32.539985656738303</v>
      </c>
      <c r="E18" s="2">
        <v>32.619873046875</v>
      </c>
      <c r="F18" s="2">
        <v>32.7375297546387</v>
      </c>
      <c r="G18" s="2">
        <v>32.824893951416001</v>
      </c>
      <c r="H18" s="2">
        <v>33.113533020019503</v>
      </c>
      <c r="I18" s="2">
        <v>32.976142883300803</v>
      </c>
      <c r="J18" s="2">
        <v>32.874214172363303</v>
      </c>
      <c r="K18" s="2">
        <v>32.634853363037102</v>
      </c>
      <c r="L18" s="2">
        <v>32.548397064208999</v>
      </c>
      <c r="M18" s="2">
        <v>32.272891998291001</v>
      </c>
      <c r="N18" s="2">
        <v>31.881799697876001</v>
      </c>
      <c r="O18" s="2">
        <v>32.991096496582003</v>
      </c>
      <c r="P18" s="2">
        <v>34.1435546875</v>
      </c>
      <c r="Q18" s="2">
        <v>34.148628234863303</v>
      </c>
      <c r="R18" s="2">
        <v>33.727634429931598</v>
      </c>
      <c r="S18" s="2">
        <v>33.826438903808601</v>
      </c>
      <c r="T18" s="2">
        <v>33.384235382080099</v>
      </c>
      <c r="U18" s="2">
        <v>33.309577941894503</v>
      </c>
      <c r="V18" s="2">
        <v>33.018077850341797</v>
      </c>
      <c r="W18" s="2">
        <v>32.969806671142599</v>
      </c>
      <c r="X18" s="2">
        <v>32.595348358154297</v>
      </c>
      <c r="Y18" s="2">
        <v>32.579784393310497</v>
      </c>
      <c r="Z18" s="2">
        <v>32.476238250732401</v>
      </c>
      <c r="AA18" s="2">
        <v>32.510623931884801</v>
      </c>
      <c r="AB18" s="2">
        <v>32.257434844970703</v>
      </c>
      <c r="AC18" s="2">
        <v>32.261890411377003</v>
      </c>
      <c r="AD18" s="2">
        <v>32.196891784667997</v>
      </c>
      <c r="AE18" s="2">
        <v>32.261207580566399</v>
      </c>
      <c r="AF18" s="2">
        <v>32.125389099121101</v>
      </c>
      <c r="AG18" s="2">
        <v>32.077060699462898</v>
      </c>
      <c r="AH18" s="2">
        <v>31.994346618652301</v>
      </c>
      <c r="AI18" s="2">
        <v>32.017745971679702</v>
      </c>
      <c r="AJ18" s="2">
        <v>31.7879829406738</v>
      </c>
      <c r="AK18" s="2">
        <v>31.765560150146499</v>
      </c>
      <c r="AL18" s="2">
        <v>31.6699123382568</v>
      </c>
      <c r="AM18" s="2">
        <v>31.700874328613299</v>
      </c>
      <c r="AN18" s="2">
        <v>31.573482513427699</v>
      </c>
      <c r="AO18" s="2">
        <v>31.6305141448975</v>
      </c>
      <c r="AP18" s="2">
        <v>31.747728347778299</v>
      </c>
      <c r="AQ18" s="2">
        <v>31.816478729248001</v>
      </c>
      <c r="AR18" s="2">
        <v>31.875774383544901</v>
      </c>
      <c r="AS18" s="2">
        <v>31.936914443969702</v>
      </c>
      <c r="AT18" s="2">
        <v>32.006851196289098</v>
      </c>
      <c r="AU18" s="2">
        <v>32.066993713378899</v>
      </c>
      <c r="AV18" s="2">
        <v>32.1170654296875</v>
      </c>
      <c r="AW18" s="2">
        <v>32.1253051757813</v>
      </c>
      <c r="AX18" s="2">
        <v>32.309700012207003</v>
      </c>
      <c r="AY18" s="2">
        <v>32.303836822509801</v>
      </c>
    </row>
    <row r="19" spans="1:51" ht="24">
      <c r="A19" s="2" t="s">
        <v>18</v>
      </c>
      <c r="B19" s="2" t="s">
        <v>123</v>
      </c>
      <c r="C19" s="2" t="s">
        <v>80</v>
      </c>
      <c r="D19" s="2">
        <v>2.1103639602661102</v>
      </c>
      <c r="E19" s="2">
        <v>2.4585595130920401</v>
      </c>
      <c r="F19" s="2">
        <v>2.9293694496154798</v>
      </c>
      <c r="G19" s="2">
        <v>3.4159021377563499</v>
      </c>
      <c r="H19" s="2">
        <v>3.9068908691406299</v>
      </c>
      <c r="I19" s="2">
        <v>4.3983573913574201</v>
      </c>
      <c r="J19" s="2">
        <v>4.9336924552917498</v>
      </c>
      <c r="K19" s="2">
        <v>5.0799369812011701</v>
      </c>
      <c r="L19" s="2">
        <v>5.0855607986450204</v>
      </c>
      <c r="M19" s="2">
        <v>5.0890965461731001</v>
      </c>
      <c r="N19" s="2">
        <v>5.0942692756652797</v>
      </c>
      <c r="O19" s="2">
        <v>5.0987005233764604</v>
      </c>
      <c r="P19" s="2">
        <v>5.1038508415222203</v>
      </c>
      <c r="Q19" s="2">
        <v>5.1062378883361799</v>
      </c>
      <c r="R19" s="2">
        <v>5.1100268363952601</v>
      </c>
      <c r="S19" s="2">
        <v>5.1137633323669398</v>
      </c>
      <c r="T19" s="2">
        <v>5.1146092414856001</v>
      </c>
      <c r="U19" s="2">
        <v>5.1118030548095703</v>
      </c>
      <c r="V19" s="2">
        <v>5.1132383346557599</v>
      </c>
      <c r="W19" s="2">
        <v>5.11277103424072</v>
      </c>
      <c r="X19" s="2">
        <v>5.1217184066772496</v>
      </c>
      <c r="Y19" s="2">
        <v>5.1066002845764196</v>
      </c>
      <c r="Z19" s="2">
        <v>4.9801254272460902</v>
      </c>
      <c r="AA19" s="2">
        <v>4.86275339126587</v>
      </c>
      <c r="AB19" s="2">
        <v>4.7505555152893102</v>
      </c>
      <c r="AC19" s="2">
        <v>4.6461954116821298</v>
      </c>
      <c r="AD19" s="2">
        <v>4.5447669029235804</v>
      </c>
      <c r="AE19" s="2">
        <v>4.4530291557312003</v>
      </c>
      <c r="AF19" s="2">
        <v>4.37054395675659</v>
      </c>
      <c r="AG19" s="2">
        <v>4.2969913482665998</v>
      </c>
      <c r="AH19" s="2">
        <v>4.2257423400878897</v>
      </c>
      <c r="AI19" s="2">
        <v>4.1533513069152797</v>
      </c>
      <c r="AJ19" s="2">
        <v>4.0833334922790501</v>
      </c>
      <c r="AK19" s="2">
        <v>4.0126361846923801</v>
      </c>
      <c r="AL19" s="2">
        <v>3.93667364120483</v>
      </c>
      <c r="AM19" s="2">
        <v>3.85654592514038</v>
      </c>
      <c r="AN19" s="2">
        <v>3.7708568572997998</v>
      </c>
      <c r="AO19" s="2">
        <v>3.6731913089752202</v>
      </c>
      <c r="AP19" s="2">
        <v>3.5577030181884801</v>
      </c>
      <c r="AQ19" s="2">
        <v>3.4287440776825</v>
      </c>
      <c r="AR19" s="2">
        <v>3.2824785709381099</v>
      </c>
      <c r="AS19" s="2">
        <v>3.1326541900634801</v>
      </c>
      <c r="AT19" s="2">
        <v>3.0135681629180899</v>
      </c>
      <c r="AU19" s="2">
        <v>2.8895237445831299</v>
      </c>
      <c r="AV19" s="2">
        <v>2.7864792346954301</v>
      </c>
      <c r="AW19" s="2">
        <v>2.73045802116394</v>
      </c>
      <c r="AX19" s="2">
        <v>2.7619099617004399</v>
      </c>
      <c r="AY19" s="2">
        <v>2.7654945850372301</v>
      </c>
    </row>
    <row r="20" spans="1:51">
      <c r="A20" s="2" t="s">
        <v>11</v>
      </c>
      <c r="B20" s="2" t="s">
        <v>122</v>
      </c>
      <c r="C20" s="2" t="s">
        <v>79</v>
      </c>
      <c r="D20" s="2">
        <v>7.8081035614013699</v>
      </c>
      <c r="E20" s="2">
        <v>9.5539073944091797</v>
      </c>
      <c r="F20" s="2">
        <v>9.7784624099731392</v>
      </c>
      <c r="G20" s="2">
        <v>9.8670330047607404</v>
      </c>
      <c r="H20" s="2">
        <v>9.97638034820557</v>
      </c>
      <c r="I20" s="2">
        <v>10.070360183715801</v>
      </c>
      <c r="J20" s="2">
        <v>10.341320991516101</v>
      </c>
      <c r="K20" s="2">
        <v>10.8338527679443</v>
      </c>
      <c r="L20" s="2">
        <v>10.956809997558601</v>
      </c>
      <c r="M20" s="2">
        <v>11.0497226715088</v>
      </c>
      <c r="N20" s="2">
        <v>11.052298545837401</v>
      </c>
      <c r="O20" s="2">
        <v>10.8286018371582</v>
      </c>
      <c r="P20" s="2">
        <v>10.035304069519</v>
      </c>
      <c r="Q20" s="2">
        <v>9.41784572601318</v>
      </c>
      <c r="R20" s="2">
        <v>9.1033935546875</v>
      </c>
      <c r="S20" s="2">
        <v>9.31414794921875</v>
      </c>
      <c r="T20" s="2">
        <v>9.3575210571289098</v>
      </c>
      <c r="U20" s="2">
        <v>9.21856784820557</v>
      </c>
      <c r="V20" s="2">
        <v>8.7151517868041992</v>
      </c>
      <c r="W20" s="2">
        <v>7.8521275520324698</v>
      </c>
      <c r="X20" s="2">
        <v>7.7717757225036603</v>
      </c>
      <c r="Y20" s="2">
        <v>7.6477694511413601</v>
      </c>
      <c r="Z20" s="2">
        <v>7.8311119079589799</v>
      </c>
      <c r="AA20" s="2">
        <v>7.5742530822753897</v>
      </c>
      <c r="AB20" s="2">
        <v>7.2229371070861799</v>
      </c>
      <c r="AC20" s="2">
        <v>7.54766750335693</v>
      </c>
      <c r="AD20" s="2">
        <v>7.6054186820983896</v>
      </c>
      <c r="AE20" s="2">
        <v>7.4868574142456099</v>
      </c>
      <c r="AF20" s="2">
        <v>7.5127820968627903</v>
      </c>
      <c r="AG20" s="2">
        <v>7.5900788307189897</v>
      </c>
      <c r="AH20" s="2">
        <v>7.6980919837951696</v>
      </c>
      <c r="AI20" s="2">
        <v>7.77986764907837</v>
      </c>
      <c r="AJ20" s="2">
        <v>7.9002637863159197</v>
      </c>
      <c r="AK20" s="2">
        <v>7.84496974945068</v>
      </c>
      <c r="AL20" s="2">
        <v>7.9509000778198198</v>
      </c>
      <c r="AM20" s="2">
        <v>7.9025382995605504</v>
      </c>
      <c r="AN20" s="2">
        <v>8.6316738128662092</v>
      </c>
      <c r="AO20" s="2">
        <v>9.1271677017211896</v>
      </c>
      <c r="AP20" s="2">
        <v>8.9556760787963903</v>
      </c>
      <c r="AQ20" s="2">
        <v>8.7216644287109393</v>
      </c>
      <c r="AR20" s="2">
        <v>8.4291133880615199</v>
      </c>
      <c r="AS20" s="2">
        <v>8.6511621475219709</v>
      </c>
      <c r="AT20" s="2">
        <v>9.0234394073486293</v>
      </c>
      <c r="AU20" s="2">
        <v>8.7576417922973597</v>
      </c>
      <c r="AV20" s="2">
        <v>8.2149572372436506</v>
      </c>
      <c r="AW20" s="2">
        <v>8.2117452621459996</v>
      </c>
      <c r="AX20" s="2">
        <v>4.1858558654785201</v>
      </c>
      <c r="AY20" s="2">
        <v>3.9550628662109402</v>
      </c>
    </row>
    <row r="21" spans="1:51">
      <c r="A21" s="2" t="s">
        <v>23</v>
      </c>
      <c r="B21" s="2" t="s">
        <v>122</v>
      </c>
      <c r="C21" s="2" t="s">
        <v>74</v>
      </c>
      <c r="D21" s="2">
        <v>34.177028656005902</v>
      </c>
      <c r="E21" s="2">
        <v>34.162429809570298</v>
      </c>
      <c r="F21" s="2">
        <v>34.416515350341797</v>
      </c>
      <c r="G21" s="2">
        <v>34.5841064453125</v>
      </c>
      <c r="H21" s="2">
        <v>34.795246124267599</v>
      </c>
      <c r="I21" s="2">
        <v>34.943561553955099</v>
      </c>
      <c r="J21" s="2">
        <v>35.023601531982401</v>
      </c>
      <c r="K21" s="2">
        <v>35.070304870605497</v>
      </c>
      <c r="L21" s="2">
        <v>35.192264556884801</v>
      </c>
      <c r="M21" s="2">
        <v>35.067214965820298</v>
      </c>
      <c r="N21" s="2">
        <v>35.2796821594238</v>
      </c>
      <c r="O21" s="2">
        <v>35.135959625244098</v>
      </c>
      <c r="P21" s="2">
        <v>35.337444305419901</v>
      </c>
      <c r="Q21" s="2">
        <v>35.327667236328097</v>
      </c>
      <c r="R21" s="2">
        <v>34.908451080322301</v>
      </c>
      <c r="S21" s="2">
        <v>35.018146514892599</v>
      </c>
      <c r="T21" s="2">
        <v>34.667411804199197</v>
      </c>
      <c r="U21" s="2">
        <v>34.593029022216797</v>
      </c>
      <c r="V21" s="2">
        <v>34.326961517333999</v>
      </c>
      <c r="W21" s="2">
        <v>34.307712554931598</v>
      </c>
      <c r="X21" s="2">
        <v>33.990081787109403</v>
      </c>
      <c r="Y21" s="2">
        <v>33.8343696594238</v>
      </c>
      <c r="Z21" s="2">
        <v>33.731716156005902</v>
      </c>
      <c r="AA21" s="2">
        <v>33.788459777832003</v>
      </c>
      <c r="AB21" s="2">
        <v>33.614353179931598</v>
      </c>
      <c r="AC21" s="2">
        <v>33.589767456054702</v>
      </c>
      <c r="AD21" s="2">
        <v>33.506946563720703</v>
      </c>
      <c r="AE21" s="2">
        <v>33.506942749023402</v>
      </c>
      <c r="AF21" s="2">
        <v>33.403511047363303</v>
      </c>
      <c r="AG21" s="2">
        <v>33.467258453369098</v>
      </c>
      <c r="AH21" s="2">
        <v>33.222263336181598</v>
      </c>
      <c r="AI21" s="2">
        <v>33.279407501220703</v>
      </c>
      <c r="AJ21" s="2">
        <v>33.130611419677699</v>
      </c>
      <c r="AK21" s="2">
        <v>33.082958221435497</v>
      </c>
      <c r="AL21" s="2">
        <v>33.066902160644503</v>
      </c>
      <c r="AM21" s="2">
        <v>32.976718902587898</v>
      </c>
      <c r="AN21" s="2">
        <v>32.818798065185497</v>
      </c>
      <c r="AO21" s="2">
        <v>32.8990669250488</v>
      </c>
      <c r="AP21" s="2">
        <v>33.314781188964801</v>
      </c>
      <c r="AQ21" s="2">
        <v>33.117931365966797</v>
      </c>
      <c r="AR21" s="2">
        <v>33.202106475830099</v>
      </c>
      <c r="AS21" s="2">
        <v>33.183673858642599</v>
      </c>
      <c r="AT21" s="2">
        <v>33.2293701171875</v>
      </c>
      <c r="AU21" s="2">
        <v>33.350490570068402</v>
      </c>
      <c r="AV21" s="2">
        <v>33.349899291992202</v>
      </c>
      <c r="AW21" s="2">
        <v>33.399467468261697</v>
      </c>
      <c r="AX21" s="2">
        <v>33.679641723632798</v>
      </c>
      <c r="AY21" s="2">
        <v>33.630653381347699</v>
      </c>
    </row>
    <row r="22" spans="1:51">
      <c r="A22" s="2" t="s">
        <v>19</v>
      </c>
      <c r="B22" s="2" t="s">
        <v>121</v>
      </c>
      <c r="C22" s="2" t="s">
        <v>78</v>
      </c>
      <c r="D22" s="2">
        <v>449.73590087890602</v>
      </c>
      <c r="E22" s="2">
        <v>454.98602294921898</v>
      </c>
      <c r="F22" s="2">
        <v>439.03579711914102</v>
      </c>
      <c r="G22" s="2">
        <v>433.93972778320301</v>
      </c>
      <c r="H22" s="2">
        <v>434.42379760742199</v>
      </c>
      <c r="I22" s="2">
        <v>435.39361572265602</v>
      </c>
      <c r="J22" s="2">
        <v>482.23504638671898</v>
      </c>
      <c r="K22" s="2">
        <v>505.84588623046898</v>
      </c>
      <c r="L22" s="2">
        <v>511.62362670898398</v>
      </c>
      <c r="M22" s="2">
        <v>533.05139160156295</v>
      </c>
      <c r="N22" s="2">
        <v>536.03240966796898</v>
      </c>
      <c r="O22" s="2">
        <v>534.08154296875</v>
      </c>
      <c r="P22" s="2">
        <v>860.77502441406295</v>
      </c>
      <c r="Q22" s="2">
        <v>822.94036865234398</v>
      </c>
      <c r="R22" s="2">
        <v>811.54382324218795</v>
      </c>
      <c r="S22" s="2">
        <v>893.60858154296898</v>
      </c>
      <c r="T22" s="2">
        <v>783.86828613281295</v>
      </c>
      <c r="U22" s="2">
        <v>797.99774169921898</v>
      </c>
      <c r="V22" s="2">
        <v>837.91174316406295</v>
      </c>
      <c r="W22" s="2">
        <v>785.40087890625</v>
      </c>
      <c r="X22" s="2">
        <v>811.71575927734398</v>
      </c>
      <c r="Y22" s="2">
        <v>747.967041015625</v>
      </c>
      <c r="Z22" s="2">
        <v>748.55120849609398</v>
      </c>
      <c r="AA22" s="2">
        <v>725.33837890625</v>
      </c>
      <c r="AB22" s="2">
        <v>681.188720703125</v>
      </c>
      <c r="AC22" s="2">
        <v>700.18817138671898</v>
      </c>
      <c r="AD22" s="2">
        <v>654.24896240234398</v>
      </c>
      <c r="AE22" s="2">
        <v>641.56494140625</v>
      </c>
      <c r="AF22" s="2">
        <v>589.81622314453102</v>
      </c>
      <c r="AG22" s="2">
        <v>571.19030761718795</v>
      </c>
      <c r="AH22" s="2">
        <v>544.46228027343795</v>
      </c>
      <c r="AI22" s="2">
        <v>490.82131958007801</v>
      </c>
      <c r="AJ22" s="2">
        <v>467.216064453125</v>
      </c>
      <c r="AK22" s="2">
        <v>514.58074951171898</v>
      </c>
      <c r="AL22" s="2">
        <v>452.65548706054699</v>
      </c>
      <c r="AM22" s="2">
        <v>476.29757690429699</v>
      </c>
      <c r="AN22" s="2">
        <v>579.67669677734398</v>
      </c>
      <c r="AO22" s="2">
        <v>641.43548583984398</v>
      </c>
      <c r="AP22" s="2">
        <v>742.56341552734398</v>
      </c>
      <c r="AQ22" s="2">
        <v>751.91510009765602</v>
      </c>
      <c r="AR22" s="2">
        <v>848.06134033203102</v>
      </c>
      <c r="AS22" s="2">
        <v>735.631591796875</v>
      </c>
      <c r="AT22" s="2">
        <v>670.47961425781295</v>
      </c>
      <c r="AU22" s="2">
        <v>700.30773925781295</v>
      </c>
      <c r="AV22" s="2">
        <v>609.262451171875</v>
      </c>
      <c r="AW22" s="2">
        <v>547.15521240234398</v>
      </c>
      <c r="AX22" s="2">
        <v>493.67611694335898</v>
      </c>
      <c r="AY22" s="2">
        <v>459.25228881835898</v>
      </c>
    </row>
    <row r="23" spans="1:51" ht="24">
      <c r="A23" s="2" t="s">
        <v>20</v>
      </c>
      <c r="B23" s="2" t="s">
        <v>120</v>
      </c>
      <c r="C23" s="2" t="s">
        <v>65</v>
      </c>
      <c r="D23" s="2">
        <v>5.0890779495239302</v>
      </c>
      <c r="E23" s="2">
        <v>5.1248145103454599</v>
      </c>
      <c r="F23" s="2">
        <v>5.1278867721557599</v>
      </c>
      <c r="G23" s="2">
        <v>5.13436031341553</v>
      </c>
      <c r="H23" s="2">
        <v>5.1369094848632804</v>
      </c>
      <c r="I23" s="2">
        <v>5.1380176544189498</v>
      </c>
      <c r="J23" s="2">
        <v>5.1379933357238796</v>
      </c>
      <c r="K23" s="2">
        <v>5.1372532844543501</v>
      </c>
      <c r="L23" s="2">
        <v>5.1375689506530797</v>
      </c>
      <c r="M23" s="2">
        <v>5.1393065452575701</v>
      </c>
      <c r="N23" s="2">
        <v>5.1429424285888699</v>
      </c>
      <c r="O23" s="2">
        <v>5.1434850692748997</v>
      </c>
      <c r="P23" s="2">
        <v>5.1468863487243697</v>
      </c>
      <c r="Q23" s="2">
        <v>5.15301561355591</v>
      </c>
      <c r="R23" s="2">
        <v>5.1560993194580096</v>
      </c>
      <c r="S23" s="2">
        <v>5.1565971374511701</v>
      </c>
      <c r="T23" s="2">
        <v>5.1564984321594203</v>
      </c>
      <c r="U23" s="2">
        <v>5.1570229530334499</v>
      </c>
      <c r="V23" s="2">
        <v>5.1567230224609402</v>
      </c>
      <c r="W23" s="2">
        <v>5.1564464569091797</v>
      </c>
      <c r="X23" s="2">
        <v>5.1569118499755904</v>
      </c>
      <c r="Y23" s="2">
        <v>5.1569294929504403</v>
      </c>
      <c r="Z23" s="2">
        <v>5.1579084396362296</v>
      </c>
      <c r="AA23" s="2">
        <v>5.1583423614501998</v>
      </c>
      <c r="AB23" s="2">
        <v>5.1596126556396502</v>
      </c>
      <c r="AC23" s="2">
        <v>5.1651725769043004</v>
      </c>
      <c r="AD23" s="2">
        <v>5.1656765937805202</v>
      </c>
      <c r="AE23" s="2">
        <v>5.1036529541015598</v>
      </c>
      <c r="AF23" s="2">
        <v>4.2718834877014196</v>
      </c>
      <c r="AG23" s="2">
        <v>3.2569706439971902</v>
      </c>
      <c r="AH23" s="2">
        <v>2.3194046020507799</v>
      </c>
      <c r="AI23" s="2">
        <v>1.9671701192855799</v>
      </c>
      <c r="AJ23" s="2">
        <v>1.9695744514465301</v>
      </c>
      <c r="AK23" s="2">
        <v>1.9777516126632699</v>
      </c>
      <c r="AL23" s="2">
        <v>1.9829894304275499</v>
      </c>
      <c r="AM23" s="2">
        <v>1.98297226428986</v>
      </c>
      <c r="AN23" s="2">
        <v>1.9838559627532999</v>
      </c>
      <c r="AO23" s="2">
        <v>1.99223077297211</v>
      </c>
      <c r="AP23" s="2">
        <v>1.9996526241302499</v>
      </c>
      <c r="AQ23" s="2">
        <v>2.0067448616027801</v>
      </c>
      <c r="AR23" s="2">
        <v>2.0087361335754399</v>
      </c>
      <c r="AS23" s="2">
        <v>2.0077133178710902</v>
      </c>
      <c r="AT23" s="2">
        <v>2.0094480514526398</v>
      </c>
      <c r="AU23" s="2">
        <v>2.0144081115722701</v>
      </c>
      <c r="AV23" s="2">
        <v>2.0216720104217498</v>
      </c>
      <c r="AW23" s="2">
        <v>2.0273663997650102</v>
      </c>
      <c r="AX23" s="2">
        <v>2.58641457557678</v>
      </c>
      <c r="AY23" s="2">
        <v>4.1665453910827601</v>
      </c>
    </row>
    <row r="24" spans="1:51" ht="24">
      <c r="A24" s="2" t="s">
        <v>21</v>
      </c>
      <c r="B24" s="2" t="s">
        <v>119</v>
      </c>
      <c r="C24" s="2" t="s">
        <v>65</v>
      </c>
      <c r="D24" s="2">
        <v>3.1553537845611599</v>
      </c>
      <c r="E24" s="2">
        <v>3.1872100830078098</v>
      </c>
      <c r="F24" s="2">
        <v>3.1997172832489</v>
      </c>
      <c r="G24" s="2">
        <v>3.2032339572906499</v>
      </c>
      <c r="H24" s="2">
        <v>3.2044875621795699</v>
      </c>
      <c r="I24" s="2">
        <v>3.2046351432800302</v>
      </c>
      <c r="J24" s="2">
        <v>3.20360255241394</v>
      </c>
      <c r="K24" s="2">
        <v>3.2033228874206499</v>
      </c>
      <c r="L24" s="2">
        <v>3.20319795608521</v>
      </c>
      <c r="M24" s="2">
        <v>3.20284223556519</v>
      </c>
      <c r="N24" s="2">
        <v>3.2028076648712198</v>
      </c>
      <c r="O24" s="2">
        <v>3.2023406028747599</v>
      </c>
      <c r="P24" s="2">
        <v>3.20228838920593</v>
      </c>
      <c r="Q24" s="2">
        <v>3.2014620304107702</v>
      </c>
      <c r="R24" s="2">
        <v>3.2008476257324201</v>
      </c>
      <c r="S24" s="2">
        <v>3.2009811401367201</v>
      </c>
      <c r="T24" s="2">
        <v>3.19931292533875</v>
      </c>
      <c r="U24" s="2">
        <v>3.1993751525878902</v>
      </c>
      <c r="V24" s="2">
        <v>3.1988320350646999</v>
      </c>
      <c r="W24" s="2">
        <v>3.1976668834686302</v>
      </c>
      <c r="X24" s="2">
        <v>3.19747734069824</v>
      </c>
      <c r="Y24" s="2">
        <v>3.1965904235839799</v>
      </c>
      <c r="Z24" s="2">
        <v>3.1963107585907</v>
      </c>
      <c r="AA24" s="2">
        <v>3.1960420608520499</v>
      </c>
      <c r="AB24" s="2">
        <v>3.19853615760803</v>
      </c>
      <c r="AC24" s="2">
        <v>3.1120226383209202</v>
      </c>
      <c r="AD24" s="2">
        <v>2.9377346038818399</v>
      </c>
      <c r="AE24" s="2">
        <v>2.8202121257782</v>
      </c>
      <c r="AF24" s="2">
        <v>3.12535572052002</v>
      </c>
      <c r="AG24" s="2">
        <v>3.5364580154418901</v>
      </c>
      <c r="AH24" s="2">
        <v>3.9222705364227299</v>
      </c>
      <c r="AI24" s="2">
        <v>4.0183854103088397</v>
      </c>
      <c r="AJ24" s="2">
        <v>3.9258763790130602</v>
      </c>
      <c r="AK24" s="2">
        <v>3.81451392173767</v>
      </c>
      <c r="AL24" s="2">
        <v>3.69753861427307</v>
      </c>
      <c r="AM24" s="2">
        <v>3.58732962608337</v>
      </c>
      <c r="AN24" s="2">
        <v>3.46104192733765</v>
      </c>
      <c r="AO24" s="2">
        <v>3.32674288749695</v>
      </c>
      <c r="AP24" s="2">
        <v>3.3194515705108598</v>
      </c>
      <c r="AQ24" s="2">
        <v>3.3239407539367698</v>
      </c>
      <c r="AR24" s="2">
        <v>3.32603979110718</v>
      </c>
      <c r="AS24" s="2">
        <v>3.32696533203125</v>
      </c>
      <c r="AT24" s="2">
        <v>3.3285942077636701</v>
      </c>
      <c r="AU24" s="2">
        <v>3.3279218673706099</v>
      </c>
      <c r="AV24" s="2">
        <v>3.32760787010193</v>
      </c>
      <c r="AW24" s="2">
        <v>3.32730913162231</v>
      </c>
      <c r="AX24" s="2">
        <v>3.3053770065307599</v>
      </c>
      <c r="AY24" s="2">
        <v>3.1793856620788601</v>
      </c>
    </row>
    <row r="25" spans="1:51">
      <c r="A25" s="2" t="s">
        <v>24</v>
      </c>
      <c r="B25" s="2" t="s">
        <v>118</v>
      </c>
      <c r="C25" s="2" t="s">
        <v>75</v>
      </c>
      <c r="D25" s="2">
        <v>43.679771423339801</v>
      </c>
      <c r="E25" s="2">
        <v>43.971851348877003</v>
      </c>
      <c r="F25" s="2">
        <v>44.31396484375</v>
      </c>
      <c r="G25" s="2">
        <v>44.434982299804702</v>
      </c>
      <c r="H25" s="2">
        <v>44.512611389160199</v>
      </c>
      <c r="I25" s="2">
        <v>44.705028533935497</v>
      </c>
      <c r="J25" s="2">
        <v>45.02099609375</v>
      </c>
      <c r="K25" s="2">
        <v>45.468181610107401</v>
      </c>
      <c r="L25" s="2">
        <v>46.054447174072301</v>
      </c>
      <c r="M25" s="2">
        <v>46.656272888183601</v>
      </c>
      <c r="N25" s="2">
        <v>46.895053863525398</v>
      </c>
      <c r="O25" s="2">
        <v>47.019992828369098</v>
      </c>
      <c r="P25" s="2">
        <v>46.733058929443402</v>
      </c>
      <c r="Q25" s="2">
        <v>46.196498870849602</v>
      </c>
      <c r="R25" s="2">
        <v>45.801986694335902</v>
      </c>
      <c r="S25" s="2">
        <v>45.534374237060497</v>
      </c>
      <c r="T25" s="2">
        <v>45.247512817382798</v>
      </c>
      <c r="U25" s="2">
        <v>44.845878601074197</v>
      </c>
      <c r="V25" s="2">
        <v>44.224842071533203</v>
      </c>
      <c r="W25" s="2">
        <v>42.968013763427699</v>
      </c>
      <c r="X25" s="2">
        <v>42.994548797607401</v>
      </c>
      <c r="Y25" s="2">
        <v>42.393272399902301</v>
      </c>
      <c r="Z25" s="2">
        <v>42.457469940185497</v>
      </c>
      <c r="AA25" s="2">
        <v>42.245288848877003</v>
      </c>
      <c r="AB25" s="2">
        <v>41.890884399414098</v>
      </c>
      <c r="AC25" s="2">
        <v>41.533458709716797</v>
      </c>
      <c r="AD25" s="2">
        <v>41.473907470703097</v>
      </c>
      <c r="AE25" s="2">
        <v>41.396728515625</v>
      </c>
      <c r="AF25" s="2">
        <v>41.251869201660199</v>
      </c>
      <c r="AG25" s="2">
        <v>41.309146881103501</v>
      </c>
      <c r="AH25" s="2">
        <v>41.611324310302699</v>
      </c>
      <c r="AI25" s="2">
        <v>41.673431396484403</v>
      </c>
      <c r="AJ25" s="2">
        <v>41.786388397216797</v>
      </c>
      <c r="AK25" s="2">
        <v>41.872684478759801</v>
      </c>
      <c r="AL25" s="2">
        <v>42.087467193603501</v>
      </c>
      <c r="AM25" s="2">
        <v>42.073158264160199</v>
      </c>
      <c r="AN25" s="2">
        <v>43.358551025390597</v>
      </c>
      <c r="AO25" s="2">
        <v>44.9767036437988</v>
      </c>
      <c r="AP25" s="2">
        <v>44.7653198242188</v>
      </c>
      <c r="AQ25" s="2">
        <v>44.624946594238303</v>
      </c>
      <c r="AR25" s="2">
        <v>44.416652679443402</v>
      </c>
      <c r="AS25" s="2">
        <v>44.491775512695298</v>
      </c>
      <c r="AT25" s="2">
        <v>44.725196838378899</v>
      </c>
      <c r="AU25" s="2">
        <v>44.446235656738303</v>
      </c>
      <c r="AV25" s="2">
        <v>44.483322143554702</v>
      </c>
      <c r="AW25" s="2">
        <v>44.494651794433601</v>
      </c>
      <c r="AX25" s="2">
        <v>44.218166351318402</v>
      </c>
      <c r="AY25" s="2">
        <v>43.921009063720703</v>
      </c>
    </row>
    <row r="26" spans="1:51">
      <c r="A26" s="2" t="s">
        <v>62</v>
      </c>
      <c r="B26" s="2" t="s">
        <v>117</v>
      </c>
      <c r="C26" s="2" t="s">
        <v>77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</row>
    <row r="27" spans="1:51">
      <c r="A27" s="2" t="s">
        <v>25</v>
      </c>
      <c r="B27" s="2" t="s">
        <v>116</v>
      </c>
      <c r="C27" s="2" t="s">
        <v>74</v>
      </c>
      <c r="D27" s="2">
        <v>49.230384826660199</v>
      </c>
      <c r="E27" s="2">
        <v>50.074413299560497</v>
      </c>
      <c r="F27" s="2">
        <v>50.405418395996101</v>
      </c>
      <c r="G27" s="2">
        <v>50.527099609375</v>
      </c>
      <c r="H27" s="2">
        <v>50.6751518249512</v>
      </c>
      <c r="I27" s="2">
        <v>50.839389801025398</v>
      </c>
      <c r="J27" s="2">
        <v>51.137126922607401</v>
      </c>
      <c r="K27" s="2">
        <v>51.833244323730497</v>
      </c>
      <c r="L27" s="2">
        <v>52.129421234130902</v>
      </c>
      <c r="M27" s="2">
        <v>52.387012481689503</v>
      </c>
      <c r="N27" s="2">
        <v>52.427814483642599</v>
      </c>
      <c r="O27" s="2">
        <v>52.302619934082003</v>
      </c>
      <c r="P27" s="2">
        <v>51.872844696044901</v>
      </c>
      <c r="Q27" s="2">
        <v>51.188209533691399</v>
      </c>
      <c r="R27" s="2">
        <v>50.680019378662102</v>
      </c>
      <c r="S27" s="2">
        <v>50.6753540039063</v>
      </c>
      <c r="T27" s="2">
        <v>50.4723091125488</v>
      </c>
      <c r="U27" s="2">
        <v>50.1565551757813</v>
      </c>
      <c r="V27" s="2">
        <v>49.415794372558601</v>
      </c>
      <c r="W27" s="2">
        <v>48.025558471679702</v>
      </c>
      <c r="X27" s="2">
        <v>47.980594635009801</v>
      </c>
      <c r="Y27" s="2">
        <v>47.565620422363303</v>
      </c>
      <c r="Z27" s="2">
        <v>47.671176910400398</v>
      </c>
      <c r="AA27" s="2">
        <v>47.419017791747997</v>
      </c>
      <c r="AB27" s="2">
        <v>46.911766052246101</v>
      </c>
      <c r="AC27" s="2">
        <v>46.703605651855497</v>
      </c>
      <c r="AD27" s="2">
        <v>46.672237396240199</v>
      </c>
      <c r="AE27" s="2">
        <v>46.5308227539063</v>
      </c>
      <c r="AF27" s="2">
        <v>46.539333343505902</v>
      </c>
      <c r="AG27" s="2">
        <v>46.521583557128899</v>
      </c>
      <c r="AH27" s="2">
        <v>46.699489593505902</v>
      </c>
      <c r="AI27" s="2">
        <v>46.857234954833999</v>
      </c>
      <c r="AJ27" s="2">
        <v>46.921348571777301</v>
      </c>
      <c r="AK27" s="2">
        <v>46.9786186218262</v>
      </c>
      <c r="AL27" s="2">
        <v>47.101192474365199</v>
      </c>
      <c r="AM27" s="2">
        <v>47.065322875976598</v>
      </c>
      <c r="AN27" s="2">
        <v>48.109775543212898</v>
      </c>
      <c r="AO27" s="2">
        <v>49.968376159667997</v>
      </c>
      <c r="AP27" s="2">
        <v>49.719963073730497</v>
      </c>
      <c r="AQ27" s="2">
        <v>49.612430572509801</v>
      </c>
      <c r="AR27" s="2">
        <v>49.4444580078125</v>
      </c>
      <c r="AS27" s="2">
        <v>49.511001586914098</v>
      </c>
      <c r="AT27" s="2">
        <v>49.762393951416001</v>
      </c>
      <c r="AU27" s="2">
        <v>49.504810333252003</v>
      </c>
      <c r="AV27" s="2">
        <v>49.489284515380902</v>
      </c>
      <c r="AW27" s="2">
        <v>49.432735443115199</v>
      </c>
      <c r="AX27" s="2">
        <v>49.074787139892599</v>
      </c>
      <c r="AY27" s="2">
        <v>48.902172088622997</v>
      </c>
    </row>
    <row r="28" spans="1:51">
      <c r="A28" s="2" t="s">
        <v>63</v>
      </c>
      <c r="B28" s="2" t="s">
        <v>116</v>
      </c>
      <c r="C28" s="2" t="s">
        <v>76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</row>
    <row r="29" spans="1:51" ht="24">
      <c r="A29" s="2" t="s">
        <v>22</v>
      </c>
      <c r="B29" s="2" t="s">
        <v>115</v>
      </c>
      <c r="C29" s="2" t="s">
        <v>65</v>
      </c>
      <c r="D29" s="2">
        <v>2.6229946613311799</v>
      </c>
      <c r="E29" s="2">
        <v>2.6698958873748802</v>
      </c>
      <c r="F29" s="2">
        <v>2.75689768791199</v>
      </c>
      <c r="G29" s="2">
        <v>2.8786423206329301</v>
      </c>
      <c r="H29" s="2">
        <v>3.0015418529510498</v>
      </c>
      <c r="I29" s="2">
        <v>3.12781929969788</v>
      </c>
      <c r="J29" s="2">
        <v>3.2552533149719198</v>
      </c>
      <c r="K29" s="2">
        <v>3.3672618865966801</v>
      </c>
      <c r="L29" s="2">
        <v>3.4672482013702401</v>
      </c>
      <c r="M29" s="2">
        <v>3.55593061447144</v>
      </c>
      <c r="N29" s="2">
        <v>3.6223664283752401</v>
      </c>
      <c r="O29" s="2">
        <v>3.6618573665618901</v>
      </c>
      <c r="P29" s="2">
        <v>3.6904337406158398</v>
      </c>
      <c r="Q29" s="2">
        <v>3.6923952102661102</v>
      </c>
      <c r="R29" s="2">
        <v>3.68646335601807</v>
      </c>
      <c r="S29" s="2">
        <v>3.6467916965484601</v>
      </c>
      <c r="T29" s="2">
        <v>3.6051108837127699</v>
      </c>
      <c r="U29" s="2">
        <v>3.56112861633301</v>
      </c>
      <c r="V29" s="2">
        <v>3.5070674419403098</v>
      </c>
      <c r="W29" s="2">
        <v>3.4254808425903298</v>
      </c>
      <c r="X29" s="2">
        <v>3.3213682174682599</v>
      </c>
      <c r="Y29" s="2">
        <v>3.2235031127929701</v>
      </c>
      <c r="Z29" s="2">
        <v>3.15323781967163</v>
      </c>
      <c r="AA29" s="2">
        <v>3.0911493301391602</v>
      </c>
      <c r="AB29" s="2">
        <v>3.0358698368072501</v>
      </c>
      <c r="AC29" s="2">
        <v>2.9850106239318799</v>
      </c>
      <c r="AD29" s="2">
        <v>2.9347167015075701</v>
      </c>
      <c r="AE29" s="2">
        <v>2.8953993320465101</v>
      </c>
      <c r="AF29" s="2">
        <v>2.87982273101807</v>
      </c>
      <c r="AG29" s="2">
        <v>2.8819515705108598</v>
      </c>
      <c r="AH29" s="2">
        <v>2.8860158920288099</v>
      </c>
      <c r="AI29" s="2">
        <v>2.8848178386688201</v>
      </c>
      <c r="AJ29" s="2">
        <v>2.8816597461700399</v>
      </c>
      <c r="AK29" s="2">
        <v>2.8719563484191899</v>
      </c>
      <c r="AL29" s="2">
        <v>2.8560557365417498</v>
      </c>
      <c r="AM29" s="2">
        <v>2.8345210552215598</v>
      </c>
      <c r="AN29" s="2">
        <v>2.8030364513397199</v>
      </c>
      <c r="AO29" s="2">
        <v>2.7566545009613002</v>
      </c>
      <c r="AP29" s="2">
        <v>2.7086718082428001</v>
      </c>
      <c r="AQ29" s="2">
        <v>2.6592168807983398</v>
      </c>
      <c r="AR29" s="2">
        <v>2.58355760574341</v>
      </c>
      <c r="AS29" s="2">
        <v>2.4968488216400102</v>
      </c>
      <c r="AT29" s="2">
        <v>2.43565106391907</v>
      </c>
      <c r="AU29" s="2">
        <v>2.38686299324036</v>
      </c>
      <c r="AV29" s="2">
        <v>2.34577083587646</v>
      </c>
      <c r="AW29" s="2">
        <v>2.3059043884277299</v>
      </c>
      <c r="AX29" s="2">
        <v>2.28176712989807</v>
      </c>
      <c r="AY29" s="2">
        <v>2.2909307479858398</v>
      </c>
    </row>
    <row r="30" spans="1:51">
      <c r="A30" s="2" t="s">
        <v>26</v>
      </c>
      <c r="B30" s="2" t="s">
        <v>114</v>
      </c>
      <c r="C30" s="2" t="s">
        <v>73</v>
      </c>
      <c r="D30" s="2">
        <v>34.1395263671875</v>
      </c>
      <c r="E30" s="2">
        <v>34.375869750976598</v>
      </c>
      <c r="F30" s="2">
        <v>35.061325073242202</v>
      </c>
      <c r="G30" s="2">
        <v>35.228591918945298</v>
      </c>
      <c r="H30" s="2">
        <v>35.379341125488303</v>
      </c>
      <c r="I30" s="2">
        <v>35.496746063232401</v>
      </c>
      <c r="J30" s="2">
        <v>35.6116333007813</v>
      </c>
      <c r="K30" s="2">
        <v>35.468475341796903</v>
      </c>
      <c r="L30" s="2">
        <v>35.544612884521499</v>
      </c>
      <c r="M30" s="2">
        <v>35.438800811767599</v>
      </c>
      <c r="N30" s="2">
        <v>35.429367065429702</v>
      </c>
      <c r="O30" s="2">
        <v>35.370410919189503</v>
      </c>
      <c r="P30" s="2">
        <v>35.2186889648438</v>
      </c>
      <c r="Q30" s="2">
        <v>34.977973937988303</v>
      </c>
      <c r="R30" s="2">
        <v>34.774032592773402</v>
      </c>
      <c r="S30" s="2">
        <v>34.972030639648402</v>
      </c>
      <c r="T30" s="2">
        <v>34.791923522949197</v>
      </c>
      <c r="U30" s="2">
        <v>34.886009216308601</v>
      </c>
      <c r="V30" s="2">
        <v>33.747604370117202</v>
      </c>
      <c r="W30" s="2">
        <v>33.438224792480497</v>
      </c>
      <c r="X30" s="2">
        <v>33.085559844970703</v>
      </c>
      <c r="Y30" s="2">
        <v>33.424762725830099</v>
      </c>
      <c r="Z30" s="2">
        <v>33.384757995605497</v>
      </c>
      <c r="AA30" s="2">
        <v>33.359100341796903</v>
      </c>
      <c r="AB30" s="2">
        <v>33.2645874023438</v>
      </c>
      <c r="AC30" s="2">
        <v>33.221450805664098</v>
      </c>
      <c r="AD30" s="2">
        <v>33.339397430419901</v>
      </c>
      <c r="AE30" s="2">
        <v>33.565597534179702</v>
      </c>
      <c r="AF30" s="2">
        <v>34.192680358886697</v>
      </c>
      <c r="AG30" s="2">
        <v>34.249267578125</v>
      </c>
      <c r="AH30" s="2">
        <v>34.191249847412102</v>
      </c>
      <c r="AI30" s="2">
        <v>34.223499298095703</v>
      </c>
      <c r="AJ30" s="2">
        <v>34.221004486083999</v>
      </c>
      <c r="AK30" s="2">
        <v>34.0444145202637</v>
      </c>
      <c r="AL30" s="2">
        <v>34.001911163330099</v>
      </c>
      <c r="AM30" s="2">
        <v>33.932689666747997</v>
      </c>
      <c r="AN30" s="2">
        <v>33.669773101806598</v>
      </c>
      <c r="AO30" s="2">
        <v>33.609584808349602</v>
      </c>
      <c r="AP30" s="2">
        <v>33.424709320068402</v>
      </c>
      <c r="AQ30" s="2">
        <v>32.927406311035199</v>
      </c>
      <c r="AR30" s="2">
        <v>31.8640537261963</v>
      </c>
      <c r="AS30" s="2">
        <v>32.172027587890597</v>
      </c>
      <c r="AT30" s="2">
        <v>32.508514404296903</v>
      </c>
      <c r="AU30" s="2">
        <v>32.297988891601598</v>
      </c>
      <c r="AV30" s="2">
        <v>32.995082855224602</v>
      </c>
      <c r="AW30" s="2">
        <v>33.074131011962898</v>
      </c>
      <c r="AX30" s="2">
        <v>33.516349792480497</v>
      </c>
      <c r="AY30" s="2">
        <v>33.616287231445298</v>
      </c>
    </row>
    <row r="31" spans="1:51">
      <c r="A31" s="2" t="s">
        <v>27</v>
      </c>
      <c r="B31" s="2" t="s">
        <v>113</v>
      </c>
      <c r="C31" s="2" t="s">
        <v>73</v>
      </c>
      <c r="D31" s="2">
        <v>32.606163024902301</v>
      </c>
      <c r="E31" s="2">
        <v>32.317054748535199</v>
      </c>
      <c r="F31" s="2">
        <v>32.574699401855497</v>
      </c>
      <c r="G31" s="2">
        <v>32.5875434875488</v>
      </c>
      <c r="H31" s="2">
        <v>32.690486907958999</v>
      </c>
      <c r="I31" s="2">
        <v>32.847721099853501</v>
      </c>
      <c r="J31" s="2">
        <v>33.014102935791001</v>
      </c>
      <c r="K31" s="2">
        <v>33.228958129882798</v>
      </c>
      <c r="L31" s="2">
        <v>33.239303588867202</v>
      </c>
      <c r="M31" s="2">
        <v>33.346607208252003</v>
      </c>
      <c r="N31" s="2">
        <v>33.374847412109403</v>
      </c>
      <c r="O31" s="2">
        <v>33.540031433105497</v>
      </c>
      <c r="P31" s="2">
        <v>33.416847229003899</v>
      </c>
      <c r="Q31" s="2">
        <v>33.471881866455099</v>
      </c>
      <c r="R31" s="2">
        <v>33.306667327880902</v>
      </c>
      <c r="S31" s="2">
        <v>33.200473785400398</v>
      </c>
      <c r="T31" s="2">
        <v>33.182727813720703</v>
      </c>
      <c r="U31" s="2">
        <v>33.096504211425803</v>
      </c>
      <c r="V31" s="2">
        <v>33.0307426452637</v>
      </c>
      <c r="W31" s="2">
        <v>33.007514953613303</v>
      </c>
      <c r="X31" s="2">
        <v>33.023395538330099</v>
      </c>
      <c r="Y31" s="2">
        <v>32.904369354247997</v>
      </c>
      <c r="Z31" s="2">
        <v>32.8134956359863</v>
      </c>
      <c r="AA31" s="2">
        <v>32.770824432372997</v>
      </c>
      <c r="AB31" s="2">
        <v>32.732135772705099</v>
      </c>
      <c r="AC31" s="2">
        <v>32.646396636962898</v>
      </c>
      <c r="AD31" s="2">
        <v>32.639461517333999</v>
      </c>
      <c r="AE31" s="2">
        <v>32.665081024169901</v>
      </c>
      <c r="AF31" s="2">
        <v>32.6542778015137</v>
      </c>
      <c r="AG31" s="2">
        <v>32.622146606445298</v>
      </c>
      <c r="AH31" s="2">
        <v>32.595573425292997</v>
      </c>
      <c r="AI31" s="2">
        <v>32.593055725097699</v>
      </c>
      <c r="AJ31" s="2">
        <v>32.560012817382798</v>
      </c>
      <c r="AK31" s="2">
        <v>32.549285888671903</v>
      </c>
      <c r="AL31" s="2">
        <v>32.487937927246101</v>
      </c>
      <c r="AM31" s="2">
        <v>32.440353393554702</v>
      </c>
      <c r="AN31" s="2">
        <v>32.350345611572301</v>
      </c>
      <c r="AO31" s="2">
        <v>32.319976806640597</v>
      </c>
      <c r="AP31" s="2">
        <v>32.301021575927699</v>
      </c>
      <c r="AQ31" s="2">
        <v>32.248004913330099</v>
      </c>
      <c r="AR31" s="2">
        <v>32.143562316894503</v>
      </c>
      <c r="AS31" s="2">
        <v>32.135684967041001</v>
      </c>
      <c r="AT31" s="2">
        <v>32.152538299560497</v>
      </c>
      <c r="AU31" s="2">
        <v>32.1116752624512</v>
      </c>
      <c r="AV31" s="2">
        <v>32.008396148681598</v>
      </c>
      <c r="AW31" s="2">
        <v>31.943468093872099</v>
      </c>
      <c r="AX31" s="2">
        <v>31.916629791259801</v>
      </c>
      <c r="AY31" s="2">
        <v>32.210689544677699</v>
      </c>
    </row>
    <row r="32" spans="1:51">
      <c r="A32" s="2" t="s">
        <v>29</v>
      </c>
      <c r="B32" s="2" t="s">
        <v>112</v>
      </c>
      <c r="C32" s="2" t="s">
        <v>75</v>
      </c>
      <c r="D32" s="2">
        <v>8.3006763458252006</v>
      </c>
      <c r="E32" s="2">
        <v>11.2476091384888</v>
      </c>
      <c r="F32" s="2">
        <v>11.613657951355</v>
      </c>
      <c r="G32" s="2">
        <v>11.753104209899901</v>
      </c>
      <c r="H32" s="2">
        <v>11.927974700927701</v>
      </c>
      <c r="I32" s="2">
        <v>12.0163307189941</v>
      </c>
      <c r="J32" s="2">
        <v>12.317065238952599</v>
      </c>
      <c r="K32" s="2">
        <v>12.972364425659199</v>
      </c>
      <c r="L32" s="2">
        <v>13.1232404708862</v>
      </c>
      <c r="M32" s="2">
        <v>13.112689018249499</v>
      </c>
      <c r="N32" s="2">
        <v>12.911969184875501</v>
      </c>
      <c r="O32" s="2">
        <v>12.4987182617188</v>
      </c>
      <c r="P32" s="2">
        <v>11.5445394515991</v>
      </c>
      <c r="Q32" s="2">
        <v>10.5262851715088</v>
      </c>
      <c r="R32" s="2">
        <v>10.560263633728001</v>
      </c>
      <c r="S32" s="2">
        <v>11.531511306762701</v>
      </c>
      <c r="T32" s="2">
        <v>11.378170013427701</v>
      </c>
      <c r="U32" s="2">
        <v>11.175463676452599</v>
      </c>
      <c r="V32" s="2">
        <v>10.403119087219199</v>
      </c>
      <c r="W32" s="2">
        <v>9.0002584457397496</v>
      </c>
      <c r="X32" s="2">
        <v>8.8658142089843803</v>
      </c>
      <c r="Y32" s="2">
        <v>8.6870937347412092</v>
      </c>
      <c r="Z32" s="2">
        <v>8.7959098815918004</v>
      </c>
      <c r="AA32" s="2">
        <v>8.6101636886596697</v>
      </c>
      <c r="AB32" s="2">
        <v>7.8040513992309597</v>
      </c>
      <c r="AC32" s="2">
        <v>7.1261444091796902</v>
      </c>
      <c r="AD32" s="2">
        <v>7.2049794197082502</v>
      </c>
      <c r="AE32" s="2">
        <v>7.0580306053161603</v>
      </c>
      <c r="AF32" s="2">
        <v>7.0789270401001003</v>
      </c>
      <c r="AG32" s="2">
        <v>7.1869473457336399</v>
      </c>
      <c r="AH32" s="2">
        <v>7.3213124275207502</v>
      </c>
      <c r="AI32" s="2">
        <v>7.4831347465515101</v>
      </c>
      <c r="AJ32" s="2">
        <v>7.6182174682617196</v>
      </c>
      <c r="AK32" s="2">
        <v>7.5831851959228498</v>
      </c>
      <c r="AL32" s="2">
        <v>7.70912742614746</v>
      </c>
      <c r="AM32" s="2">
        <v>7.6107521057128897</v>
      </c>
      <c r="AN32" s="2">
        <v>8.7432098388671893</v>
      </c>
      <c r="AO32" s="2">
        <v>10.1043558120728</v>
      </c>
      <c r="AP32" s="2">
        <v>9.6101131439209002</v>
      </c>
      <c r="AQ32" s="2">
        <v>9.4086008071899396</v>
      </c>
      <c r="AR32" s="2">
        <v>9.0884876251220703</v>
      </c>
      <c r="AS32" s="2">
        <v>9.2985906600952095</v>
      </c>
      <c r="AT32" s="2">
        <v>9.7212572097778303</v>
      </c>
      <c r="AU32" s="2">
        <v>9.4016580581665004</v>
      </c>
      <c r="AV32" s="2">
        <v>6.5195283889770499</v>
      </c>
      <c r="AW32" s="2">
        <v>6.6449389457702601</v>
      </c>
      <c r="AX32" s="2">
        <v>5.7424902915954599</v>
      </c>
      <c r="AY32" s="2">
        <v>5.9793729782104501</v>
      </c>
    </row>
    <row r="33" spans="1:51">
      <c r="A33" s="2" t="s">
        <v>33</v>
      </c>
      <c r="B33" s="2" t="s">
        <v>112</v>
      </c>
      <c r="C33" s="2" t="s">
        <v>74</v>
      </c>
      <c r="D33" s="2">
        <v>30.940818786621101</v>
      </c>
      <c r="E33" s="2">
        <v>30.918481826782202</v>
      </c>
      <c r="F33" s="2">
        <v>31.245315551757798</v>
      </c>
      <c r="G33" s="2">
        <v>31.312395095825199</v>
      </c>
      <c r="H33" s="2">
        <v>31.503129959106399</v>
      </c>
      <c r="I33" s="2">
        <v>31.590583801269499</v>
      </c>
      <c r="J33" s="2">
        <v>31.7227783203125</v>
      </c>
      <c r="K33" s="2">
        <v>31.692043304443398</v>
      </c>
      <c r="L33" s="2">
        <v>31.910943984985401</v>
      </c>
      <c r="M33" s="2">
        <v>31.880784988403299</v>
      </c>
      <c r="N33" s="2">
        <v>32.2090454101563</v>
      </c>
      <c r="O33" s="2">
        <v>32.188137054443402</v>
      </c>
      <c r="P33" s="2">
        <v>32.109794616699197</v>
      </c>
      <c r="Q33" s="2">
        <v>32.303050994872997</v>
      </c>
      <c r="R33" s="2">
        <v>31.746454238891602</v>
      </c>
      <c r="S33" s="2">
        <v>32.013336181640597</v>
      </c>
      <c r="T33" s="2">
        <v>31.690614700317401</v>
      </c>
      <c r="U33" s="2">
        <v>31.731050491333001</v>
      </c>
      <c r="V33" s="2">
        <v>31.396778106689499</v>
      </c>
      <c r="W33" s="2">
        <v>31.375728607177699</v>
      </c>
      <c r="X33" s="2">
        <v>30.908248901367202</v>
      </c>
      <c r="Y33" s="2">
        <v>30.838098526001001</v>
      </c>
      <c r="Z33" s="2">
        <v>30.779994964599599</v>
      </c>
      <c r="AA33" s="2">
        <v>30.801414489746101</v>
      </c>
      <c r="AB33" s="2">
        <v>30.607591629028299</v>
      </c>
      <c r="AC33" s="2">
        <v>30.466762542724599</v>
      </c>
      <c r="AD33" s="2">
        <v>30.501173019409201</v>
      </c>
      <c r="AE33" s="2">
        <v>30.480222702026399</v>
      </c>
      <c r="AF33" s="2">
        <v>30.400148391723601</v>
      </c>
      <c r="AG33" s="2">
        <v>30.440187454223601</v>
      </c>
      <c r="AH33" s="2">
        <v>30.308414459228501</v>
      </c>
      <c r="AI33" s="2">
        <v>30.3443412780762</v>
      </c>
      <c r="AJ33" s="2">
        <v>30.199268341064499</v>
      </c>
      <c r="AK33" s="2">
        <v>30.1956996917725</v>
      </c>
      <c r="AL33" s="2">
        <v>30.113864898681602</v>
      </c>
      <c r="AM33" s="2">
        <v>30.111494064331101</v>
      </c>
      <c r="AN33" s="2">
        <v>29.907436370849599</v>
      </c>
      <c r="AO33" s="2">
        <v>29.906406402587901</v>
      </c>
      <c r="AP33" s="2">
        <v>30.114923477172901</v>
      </c>
      <c r="AQ33" s="2">
        <v>30.055782318115199</v>
      </c>
      <c r="AR33" s="2">
        <v>30.031377792358398</v>
      </c>
      <c r="AS33" s="2">
        <v>30.090015411376999</v>
      </c>
      <c r="AT33" s="2">
        <v>30.238162994384801</v>
      </c>
      <c r="AU33" s="2">
        <v>30.358486175537099</v>
      </c>
      <c r="AV33" s="2">
        <v>30.397397994995099</v>
      </c>
      <c r="AW33" s="2">
        <v>30.395961761474599</v>
      </c>
      <c r="AX33" s="2">
        <v>30.714042663574201</v>
      </c>
      <c r="AY33" s="2">
        <v>30.6921272277832</v>
      </c>
    </row>
    <row r="34" spans="1:51">
      <c r="A34" s="2" t="s">
        <v>28</v>
      </c>
      <c r="B34" s="2" t="s">
        <v>112</v>
      </c>
      <c r="C34" s="2" t="s">
        <v>66</v>
      </c>
      <c r="D34" s="2">
        <v>1151.6748046875</v>
      </c>
      <c r="E34" s="2">
        <v>1040.68420410156</v>
      </c>
      <c r="F34" s="2">
        <v>1018.22991943359</v>
      </c>
      <c r="G34" s="2">
        <v>985.58197021484398</v>
      </c>
      <c r="H34" s="2">
        <v>987.07696533203102</v>
      </c>
      <c r="I34" s="2">
        <v>972.92803955078102</v>
      </c>
      <c r="J34" s="2">
        <v>972.11224365234398</v>
      </c>
      <c r="K34" s="2">
        <v>954.78778076171898</v>
      </c>
      <c r="L34" s="2">
        <v>1059.73571777344</v>
      </c>
      <c r="M34" s="2">
        <v>1109.20263671875</v>
      </c>
      <c r="N34" s="2">
        <v>1336.22338867188</v>
      </c>
      <c r="O34" s="2">
        <v>1478.12084960938</v>
      </c>
      <c r="P34" s="2">
        <v>1495.10827636719</v>
      </c>
      <c r="Q34" s="2">
        <v>1779.74328613281</v>
      </c>
      <c r="R34" s="2">
        <v>1571.05334472656</v>
      </c>
      <c r="S34" s="2">
        <v>1435.21032714844</v>
      </c>
      <c r="T34" s="2">
        <v>1403.21154785156</v>
      </c>
      <c r="U34" s="2">
        <v>1391.62072753906</v>
      </c>
      <c r="V34" s="2">
        <v>1385.9208984375</v>
      </c>
      <c r="W34" s="2">
        <v>1397.37365722656</v>
      </c>
      <c r="X34" s="2">
        <v>1226.20043945313</v>
      </c>
      <c r="Y34" s="2">
        <v>1213.71765136719</v>
      </c>
      <c r="Z34" s="2">
        <v>1178.48852539063</v>
      </c>
      <c r="AA34" s="2">
        <v>1231.94165039063</v>
      </c>
      <c r="AB34" s="2">
        <v>1223.17932128906</v>
      </c>
      <c r="AC34" s="2">
        <v>1303.31774902344</v>
      </c>
      <c r="AD34" s="2">
        <v>1288.32116699219</v>
      </c>
      <c r="AE34" s="2">
        <v>1284.24816894531</v>
      </c>
      <c r="AF34" s="2">
        <v>1260.052734375</v>
      </c>
      <c r="AG34" s="2">
        <v>1229.91320800781</v>
      </c>
      <c r="AH34" s="2">
        <v>1215.36083984375</v>
      </c>
      <c r="AI34" s="2">
        <v>1186.45654296875</v>
      </c>
      <c r="AJ34" s="2">
        <v>1153.00415039063</v>
      </c>
      <c r="AK34" s="2">
        <v>1236.26452636719</v>
      </c>
      <c r="AL34" s="2">
        <v>1246.84216308594</v>
      </c>
      <c r="AM34" s="2">
        <v>1304.67980957031</v>
      </c>
      <c r="AN34" s="2">
        <v>1231.291015625</v>
      </c>
      <c r="AO34" s="2">
        <v>1258.05737304688</v>
      </c>
      <c r="AP34" s="2">
        <v>1394.87622070313</v>
      </c>
      <c r="AQ34" s="2">
        <v>1471.06091308594</v>
      </c>
      <c r="AR34" s="2">
        <v>1482.14624023438</v>
      </c>
      <c r="AS34" s="2">
        <v>1472.953125</v>
      </c>
      <c r="AT34" s="2">
        <v>1425.47802734375</v>
      </c>
      <c r="AU34" s="2">
        <v>1456.48937988281</v>
      </c>
      <c r="AV34" s="2">
        <v>1404.98852539063</v>
      </c>
      <c r="AW34" s="2">
        <v>1384.91735839844</v>
      </c>
      <c r="AX34" s="2">
        <v>1347.81005859375</v>
      </c>
      <c r="AY34" s="2">
        <v>1215.18347167969</v>
      </c>
    </row>
    <row r="35" spans="1:51" ht="24">
      <c r="A35" s="2" t="s">
        <v>30</v>
      </c>
      <c r="B35" s="2" t="s">
        <v>111</v>
      </c>
      <c r="C35" s="2" t="s">
        <v>65</v>
      </c>
      <c r="D35" s="2">
        <v>4.99259328842163</v>
      </c>
      <c r="E35" s="2">
        <v>5.2082490921020499</v>
      </c>
      <c r="F35" s="2">
        <v>5.2082405090331996</v>
      </c>
      <c r="G35" s="2">
        <v>5.20855712890625</v>
      </c>
      <c r="H35" s="2">
        <v>5.2083373069763201</v>
      </c>
      <c r="I35" s="2">
        <v>5.2083725929260298</v>
      </c>
      <c r="J35" s="2">
        <v>5.2086944580078098</v>
      </c>
      <c r="K35" s="2">
        <v>5.2091350555419904</v>
      </c>
      <c r="L35" s="2">
        <v>5.2091012001037598</v>
      </c>
      <c r="M35" s="2">
        <v>5.2092103958129901</v>
      </c>
      <c r="N35" s="2">
        <v>5.2093539237976101</v>
      </c>
      <c r="O35" s="2">
        <v>5.2096085548400897</v>
      </c>
      <c r="P35" s="2">
        <v>5.2097287178039604</v>
      </c>
      <c r="Q35" s="2">
        <v>5.2100725173950204</v>
      </c>
      <c r="R35" s="2">
        <v>5.2034416198730504</v>
      </c>
      <c r="S35" s="2">
        <v>4.9257440567016602</v>
      </c>
      <c r="T35" s="2">
        <v>4.5191631317138699</v>
      </c>
      <c r="U35" s="2">
        <v>4.1159782409668004</v>
      </c>
      <c r="V35" s="2">
        <v>3.7199862003326398</v>
      </c>
      <c r="W35" s="2">
        <v>3.3214623928070099</v>
      </c>
      <c r="X35" s="2">
        <v>2.93890380859375</v>
      </c>
      <c r="Y35" s="2">
        <v>2.5861616134643599</v>
      </c>
      <c r="Z35" s="2">
        <v>2.2364563941955602</v>
      </c>
      <c r="AA35" s="2">
        <v>1.89109694957733</v>
      </c>
      <c r="AB35" s="2">
        <v>1.56323850154877</v>
      </c>
      <c r="AC35" s="2">
        <v>1.49626517295837</v>
      </c>
      <c r="AD35" s="2">
        <v>1.4962412118911701</v>
      </c>
      <c r="AE35" s="2">
        <v>1.49650990962982</v>
      </c>
      <c r="AF35" s="2">
        <v>1.4967120885848999</v>
      </c>
      <c r="AG35" s="2">
        <v>1.4968523979187001</v>
      </c>
      <c r="AH35" s="2">
        <v>1.49719703197479</v>
      </c>
      <c r="AI35" s="2">
        <v>1.49753558635712</v>
      </c>
      <c r="AJ35" s="2">
        <v>1.4979453086853001</v>
      </c>
      <c r="AK35" s="2">
        <v>1.49836254119873</v>
      </c>
      <c r="AL35" s="2">
        <v>1.4988272190094001</v>
      </c>
      <c r="AM35" s="2">
        <v>1.4991869926452599</v>
      </c>
      <c r="AN35" s="2">
        <v>1.4996696710586499</v>
      </c>
      <c r="AO35" s="2">
        <v>1.50002717971802</v>
      </c>
      <c r="AP35" s="2">
        <v>1.50053727626801</v>
      </c>
      <c r="AQ35" s="2">
        <v>1.50088703632355</v>
      </c>
      <c r="AR35" s="2">
        <v>1.5011348724365201</v>
      </c>
      <c r="AS35" s="2">
        <v>1.5014994144439699</v>
      </c>
      <c r="AT35" s="2">
        <v>1.50204622745514</v>
      </c>
      <c r="AU35" s="2">
        <v>1.5022047758102399</v>
      </c>
      <c r="AV35" s="2">
        <v>1.8501346111297601</v>
      </c>
      <c r="AW35" s="2">
        <v>2.75630760192871</v>
      </c>
      <c r="AX35" s="2">
        <v>3.5620245933532702</v>
      </c>
      <c r="AY35" s="2">
        <v>4.2515153884887704</v>
      </c>
    </row>
    <row r="36" spans="1:51">
      <c r="A36" s="2" t="s">
        <v>37</v>
      </c>
      <c r="B36" s="2" t="s">
        <v>110</v>
      </c>
      <c r="C36" s="2" t="s">
        <v>73</v>
      </c>
      <c r="D36" s="2">
        <v>44.863792419433601</v>
      </c>
      <c r="E36" s="2">
        <v>45.969863891601598</v>
      </c>
      <c r="F36" s="2">
        <v>46.317821502685497</v>
      </c>
      <c r="G36" s="2">
        <v>46.425617218017599</v>
      </c>
      <c r="H36" s="2">
        <v>46.614692687988303</v>
      </c>
      <c r="I36" s="2">
        <v>46.704738616943402</v>
      </c>
      <c r="J36" s="2">
        <v>47.061370849609403</v>
      </c>
      <c r="K36" s="2">
        <v>47.748397827148402</v>
      </c>
      <c r="L36" s="2">
        <v>47.997100830078097</v>
      </c>
      <c r="M36" s="2">
        <v>48.128448486328097</v>
      </c>
      <c r="N36" s="2">
        <v>48.1056518554688</v>
      </c>
      <c r="O36" s="2">
        <v>47.8585014343262</v>
      </c>
      <c r="P36" s="2">
        <v>47.151885986328097</v>
      </c>
      <c r="Q36" s="2">
        <v>46.378383636474602</v>
      </c>
      <c r="R36" s="2">
        <v>46.014644622802699</v>
      </c>
      <c r="S36" s="2">
        <v>46.069892883300803</v>
      </c>
      <c r="T36" s="2">
        <v>45.940963745117202</v>
      </c>
      <c r="U36" s="2">
        <v>45.720485687255902</v>
      </c>
      <c r="V36" s="2">
        <v>44.800682067871101</v>
      </c>
      <c r="W36" s="2">
        <v>43.460121154785199</v>
      </c>
      <c r="X36" s="2">
        <v>43.417732238769503</v>
      </c>
      <c r="Y36" s="2">
        <v>43.053836822509801</v>
      </c>
      <c r="Z36" s="2">
        <v>43.137451171875</v>
      </c>
      <c r="AA36" s="2">
        <v>42.9555053710938</v>
      </c>
      <c r="AB36" s="2">
        <v>42.443572998046903</v>
      </c>
      <c r="AC36" s="2">
        <v>42.102466583252003</v>
      </c>
      <c r="AD36" s="2">
        <v>42.164405822753899</v>
      </c>
      <c r="AE36" s="2">
        <v>41.997329711914098</v>
      </c>
      <c r="AF36" s="2">
        <v>41.991909027099602</v>
      </c>
      <c r="AG36" s="2">
        <v>42.080734252929702</v>
      </c>
      <c r="AH36" s="2">
        <v>42.234748840332003</v>
      </c>
      <c r="AI36" s="2">
        <v>42.343223571777301</v>
      </c>
      <c r="AJ36" s="2">
        <v>42.470085144042997</v>
      </c>
      <c r="AK36" s="2">
        <v>42.475452423095703</v>
      </c>
      <c r="AL36" s="2">
        <v>42.6464653015137</v>
      </c>
      <c r="AM36" s="2">
        <v>42.565338134765597</v>
      </c>
      <c r="AN36" s="2">
        <v>43.7824897766113</v>
      </c>
      <c r="AO36" s="2">
        <v>45.386611938476598</v>
      </c>
      <c r="AP36" s="2">
        <v>45.120918273925803</v>
      </c>
      <c r="AQ36" s="2">
        <v>44.928291320800803</v>
      </c>
      <c r="AR36" s="2">
        <v>44.707977294921903</v>
      </c>
      <c r="AS36" s="2">
        <v>44.844306945800803</v>
      </c>
      <c r="AT36" s="2">
        <v>45.1761665344238</v>
      </c>
      <c r="AU36" s="2">
        <v>44.883884429931598</v>
      </c>
      <c r="AV36" s="2">
        <v>44.6400337219238</v>
      </c>
      <c r="AW36" s="2">
        <v>44.7294921875</v>
      </c>
      <c r="AX36" s="2">
        <v>44.252063751220703</v>
      </c>
      <c r="AY36" s="2">
        <v>44.158828735351598</v>
      </c>
    </row>
    <row r="37" spans="1:51">
      <c r="A37" s="2" t="s">
        <v>31</v>
      </c>
      <c r="B37" s="2" t="s">
        <v>109</v>
      </c>
      <c r="C37" s="2" t="s">
        <v>72</v>
      </c>
      <c r="D37" s="2">
        <v>694.15856933593795</v>
      </c>
      <c r="E37" s="2">
        <v>650.19677734375</v>
      </c>
      <c r="F37" s="2">
        <v>558.15863037109398</v>
      </c>
      <c r="G37" s="2">
        <v>558.18109130859398</v>
      </c>
      <c r="H37" s="2">
        <v>481.14569091796898</v>
      </c>
      <c r="I37" s="2">
        <v>474.29681396484398</v>
      </c>
      <c r="J37" s="2">
        <v>497.7724609375</v>
      </c>
      <c r="K37" s="2">
        <v>514.96588134765602</v>
      </c>
      <c r="L37" s="2">
        <v>588.39324951171898</v>
      </c>
      <c r="M37" s="2">
        <v>649.67608642578102</v>
      </c>
      <c r="N37" s="2">
        <v>949.37823486328102</v>
      </c>
      <c r="O37" s="2">
        <v>1447.68859863281</v>
      </c>
      <c r="P37" s="2">
        <v>1895.6650390625</v>
      </c>
      <c r="Q37" s="2">
        <v>2192.1396484375</v>
      </c>
      <c r="R37" s="2">
        <v>2026.2783203125</v>
      </c>
      <c r="S37" s="2">
        <v>1997.92004394531</v>
      </c>
      <c r="T37" s="2">
        <v>1901.67175292969</v>
      </c>
      <c r="U37" s="2">
        <v>1856.46838378906</v>
      </c>
      <c r="V37" s="2">
        <v>1773.02404785156</v>
      </c>
      <c r="W37" s="2">
        <v>1727.21362304688</v>
      </c>
      <c r="X37" s="2">
        <v>1742.60107421875</v>
      </c>
      <c r="Y37" s="2">
        <v>1606.84912109375</v>
      </c>
      <c r="Z37" s="2">
        <v>1590.40649414063</v>
      </c>
      <c r="AA37" s="2">
        <v>1592.06213378906</v>
      </c>
      <c r="AB37" s="2">
        <v>1507.02685546875</v>
      </c>
      <c r="AC37" s="2">
        <v>1637.26953125</v>
      </c>
      <c r="AD37" s="2">
        <v>1487.48291015625</v>
      </c>
      <c r="AE37" s="2">
        <v>1690.64306640625</v>
      </c>
      <c r="AF37" s="2">
        <v>1654.79455566406</v>
      </c>
      <c r="AG37" s="2">
        <v>1498.35656738281</v>
      </c>
      <c r="AH37" s="2">
        <v>1449.63562011719</v>
      </c>
      <c r="AI37" s="2">
        <v>1420.68481445313</v>
      </c>
      <c r="AJ37" s="2">
        <v>1473.99682617188</v>
      </c>
      <c r="AK37" s="2">
        <v>1474.990234375</v>
      </c>
      <c r="AL37" s="2">
        <v>1467.70056152344</v>
      </c>
      <c r="AM37" s="2">
        <v>1591.0341796875</v>
      </c>
      <c r="AN37" s="2">
        <v>1664.4296875</v>
      </c>
      <c r="AO37" s="2">
        <v>1741.06396484375</v>
      </c>
      <c r="AP37" s="2">
        <v>1939.46533203125</v>
      </c>
      <c r="AQ37" s="2">
        <v>2002.5595703125</v>
      </c>
      <c r="AR37" s="2">
        <v>2034.07580566406</v>
      </c>
      <c r="AS37" s="2">
        <v>1873.80383300781</v>
      </c>
      <c r="AT37" s="2">
        <v>1607.97143554688</v>
      </c>
      <c r="AU37" s="2">
        <v>1725.20922851563</v>
      </c>
      <c r="AV37" s="2">
        <v>1448.26989746094</v>
      </c>
      <c r="AW37" s="2">
        <v>1280.14685058594</v>
      </c>
      <c r="AX37" s="2">
        <v>1046.78137207031</v>
      </c>
      <c r="AY37" s="2">
        <v>931.79766845703102</v>
      </c>
    </row>
    <row r="38" spans="1:51">
      <c r="A38" s="2" t="s">
        <v>64</v>
      </c>
      <c r="B38" s="2" t="s">
        <v>109</v>
      </c>
      <c r="C38" s="2" t="s">
        <v>71</v>
      </c>
      <c r="D38" s="2">
        <v>923.82043457031295</v>
      </c>
      <c r="E38" s="2">
        <v>866.619140625</v>
      </c>
      <c r="F38" s="2">
        <v>614.09411621093795</v>
      </c>
      <c r="G38" s="2">
        <v>599.81610107421898</v>
      </c>
      <c r="H38" s="2">
        <v>593.71276855468795</v>
      </c>
      <c r="I38" s="2">
        <v>596.80523681640602</v>
      </c>
      <c r="J38" s="2">
        <v>610.95513916015602</v>
      </c>
      <c r="K38" s="2">
        <v>624.97015380859398</v>
      </c>
      <c r="L38" s="2">
        <v>653.79650878906295</v>
      </c>
      <c r="M38" s="2">
        <v>691.77301025390602</v>
      </c>
      <c r="N38" s="2">
        <v>776.8828125</v>
      </c>
      <c r="O38" s="2">
        <v>890.682861328125</v>
      </c>
      <c r="P38" s="2">
        <v>1041.77197265625</v>
      </c>
      <c r="Q38" s="2">
        <v>1090.31787109375</v>
      </c>
      <c r="R38" s="2">
        <v>1064.68713378906</v>
      </c>
      <c r="S38" s="2">
        <v>1025.18981933594</v>
      </c>
      <c r="T38" s="2">
        <v>999.17913818359398</v>
      </c>
      <c r="U38" s="2">
        <v>985.87640380859398</v>
      </c>
      <c r="V38" s="2">
        <v>1342.43359375</v>
      </c>
      <c r="W38" s="2">
        <v>1316.79797363281</v>
      </c>
      <c r="X38" s="2">
        <v>1075.54992675781</v>
      </c>
      <c r="Y38" s="2">
        <v>1053.376953125</v>
      </c>
      <c r="Z38" s="2">
        <v>1023.97802734375</v>
      </c>
      <c r="AA38" s="2">
        <v>1039.80749511719</v>
      </c>
      <c r="AB38" s="2">
        <v>1053.33142089844</v>
      </c>
      <c r="AC38" s="2">
        <v>1028.27490234375</v>
      </c>
      <c r="AD38" s="2">
        <v>988.55712890625</v>
      </c>
      <c r="AE38" s="2">
        <v>847.56494140625</v>
      </c>
      <c r="AF38" s="2">
        <v>602.04779052734398</v>
      </c>
      <c r="AG38" s="2">
        <v>625.84484863281295</v>
      </c>
      <c r="AH38" s="2">
        <v>635.94921875</v>
      </c>
      <c r="AI38" s="2">
        <v>628.023681640625</v>
      </c>
      <c r="AJ38" s="2">
        <v>621.94500732421898</v>
      </c>
      <c r="AK38" s="2">
        <v>663.34814453125</v>
      </c>
      <c r="AL38" s="2">
        <v>681.28887939453102</v>
      </c>
      <c r="AM38" s="2">
        <v>692.9990234375</v>
      </c>
      <c r="AN38" s="2">
        <v>748.37750244140602</v>
      </c>
      <c r="AO38" s="2">
        <v>785.06719970703102</v>
      </c>
      <c r="AP38" s="2">
        <v>865.60382080078102</v>
      </c>
      <c r="AQ38" s="2">
        <v>1053.58447265625</v>
      </c>
      <c r="AR38" s="2">
        <v>1276.33740234375</v>
      </c>
      <c r="AS38" s="2">
        <v>1217.86608886719</v>
      </c>
      <c r="AT38" s="2">
        <v>1135.54907226563</v>
      </c>
      <c r="AU38" s="2">
        <v>1152.42407226563</v>
      </c>
      <c r="AV38" s="2">
        <v>1226.54028320313</v>
      </c>
      <c r="AW38" s="2">
        <v>1189.06604003906</v>
      </c>
      <c r="AX38" s="2">
        <v>1086.33544921875</v>
      </c>
      <c r="AY38" s="2">
        <v>874.10021972656295</v>
      </c>
    </row>
    <row r="39" spans="1:51">
      <c r="A39" s="2" t="s">
        <v>32</v>
      </c>
      <c r="B39" s="2" t="s">
        <v>108</v>
      </c>
      <c r="C39" s="2" t="s">
        <v>72</v>
      </c>
      <c r="D39" s="2">
        <v>4789.77685546875</v>
      </c>
      <c r="E39" s="2">
        <v>4147.2236328125</v>
      </c>
      <c r="F39" s="2">
        <v>4377.88720703125</v>
      </c>
      <c r="G39" s="2">
        <v>4754.4306640625</v>
      </c>
      <c r="H39" s="2">
        <v>4313.7041015625</v>
      </c>
      <c r="I39" s="2">
        <v>3781.3203125</v>
      </c>
      <c r="J39" s="2">
        <v>4225.935546875</v>
      </c>
      <c r="K39" s="2">
        <v>4187.3193359375</v>
      </c>
      <c r="L39" s="2">
        <v>4101.51806640625</v>
      </c>
      <c r="M39" s="2">
        <v>4756.38037109375</v>
      </c>
      <c r="N39" s="2">
        <v>5839.72412109375</v>
      </c>
      <c r="O39" s="2">
        <v>7991.00634765625</v>
      </c>
      <c r="P39" s="2">
        <v>10727.728515625</v>
      </c>
      <c r="Q39" s="2">
        <v>13184.9228515625</v>
      </c>
      <c r="R39" s="2">
        <v>13781.642578125</v>
      </c>
      <c r="S39" s="2">
        <v>12922.0986328125</v>
      </c>
      <c r="T39" s="2">
        <v>13264.2998046875</v>
      </c>
      <c r="U39" s="2">
        <v>12790.701171875</v>
      </c>
      <c r="V39" s="2">
        <v>12575.0703125</v>
      </c>
      <c r="W39" s="2">
        <v>11727.326171875</v>
      </c>
      <c r="X39" s="2">
        <v>11521.6806640625</v>
      </c>
      <c r="Y39" s="2">
        <v>10633.89453125</v>
      </c>
      <c r="Z39" s="2">
        <v>10557.861328125</v>
      </c>
      <c r="AA39" s="2">
        <v>10556.7548828125</v>
      </c>
      <c r="AB39" s="2">
        <v>10344.712890625</v>
      </c>
      <c r="AC39" s="2">
        <v>10397.8427734375</v>
      </c>
      <c r="AD39" s="2">
        <v>10524.8515625</v>
      </c>
      <c r="AE39" s="2">
        <v>10300.44140625</v>
      </c>
      <c r="AF39" s="2">
        <v>10259.0146484375</v>
      </c>
      <c r="AG39" s="2">
        <v>9493.0634765625</v>
      </c>
      <c r="AH39" s="2">
        <v>9728.677734375</v>
      </c>
      <c r="AI39" s="2">
        <v>9647.28125</v>
      </c>
      <c r="AJ39" s="2">
        <v>9308.45703125</v>
      </c>
      <c r="AK39" s="2">
        <v>10125.9765625</v>
      </c>
      <c r="AL39" s="2">
        <v>10127.00390625</v>
      </c>
      <c r="AM39" s="2">
        <v>10682.4677734375</v>
      </c>
      <c r="AN39" s="2">
        <v>10620.2548828125</v>
      </c>
      <c r="AO39" s="2">
        <v>11531.001953125</v>
      </c>
      <c r="AP39" s="2">
        <v>11756.478515625</v>
      </c>
      <c r="AQ39" s="2">
        <v>12080.7998046875</v>
      </c>
      <c r="AR39" s="2">
        <v>12793.48828125</v>
      </c>
      <c r="AS39" s="2">
        <v>12311.486328125</v>
      </c>
      <c r="AT39" s="2">
        <v>10305.1796875</v>
      </c>
      <c r="AU39" s="2">
        <v>10885.9794921875</v>
      </c>
      <c r="AV39" s="2">
        <v>9066.279296875</v>
      </c>
      <c r="AW39" s="2">
        <v>8932.572265625</v>
      </c>
      <c r="AX39" s="2">
        <v>7099.56396484375</v>
      </c>
      <c r="AY39" s="2">
        <v>6352.5380859375</v>
      </c>
    </row>
    <row r="40" spans="1:51">
      <c r="A40" s="2" t="s">
        <v>50</v>
      </c>
      <c r="B40" s="2" t="s">
        <v>107</v>
      </c>
      <c r="C40" s="2" t="s">
        <v>71</v>
      </c>
      <c r="D40" s="2">
        <v>6468.7568359375</v>
      </c>
      <c r="E40" s="2">
        <v>6828.01025390625</v>
      </c>
      <c r="F40" s="2">
        <v>6320.740234375</v>
      </c>
      <c r="G40" s="2">
        <v>6302.275390625</v>
      </c>
      <c r="H40" s="2">
        <v>6291.29248046875</v>
      </c>
      <c r="I40" s="2">
        <v>6258.15869140625</v>
      </c>
      <c r="J40" s="2">
        <v>6035.88671875</v>
      </c>
      <c r="K40" s="2">
        <v>6069.23486328125</v>
      </c>
      <c r="L40" s="2">
        <v>6460.80615234375</v>
      </c>
      <c r="M40" s="2">
        <v>5539.64892578125</v>
      </c>
      <c r="N40" s="2">
        <v>6095.896484375</v>
      </c>
      <c r="O40" s="2">
        <v>6466.68359375</v>
      </c>
      <c r="P40" s="2">
        <v>6771.248046875</v>
      </c>
      <c r="Q40" s="2">
        <v>7281.90185546875</v>
      </c>
      <c r="R40" s="2">
        <v>7016.0048828125</v>
      </c>
      <c r="S40" s="2">
        <v>7271.26806640625</v>
      </c>
      <c r="T40" s="2">
        <v>7032.41650390625</v>
      </c>
      <c r="U40" s="2">
        <v>6969.76171875</v>
      </c>
      <c r="V40" s="2">
        <v>6485.80908203125</v>
      </c>
      <c r="W40" s="2">
        <v>6737.625</v>
      </c>
      <c r="X40" s="2">
        <v>7234.54443359375</v>
      </c>
      <c r="Y40" s="2">
        <v>7658.447265625</v>
      </c>
      <c r="Z40" s="2">
        <v>7395.298828125</v>
      </c>
      <c r="AA40" s="2">
        <v>7797.421875</v>
      </c>
      <c r="AB40" s="2">
        <v>7747.02001953125</v>
      </c>
      <c r="AC40" s="2">
        <v>8250.908203125</v>
      </c>
      <c r="AD40" s="2">
        <v>7999.9130859375</v>
      </c>
      <c r="AE40" s="2">
        <v>7923.7802734375</v>
      </c>
      <c r="AF40" s="2">
        <v>7771.89892578125</v>
      </c>
      <c r="AG40" s="2">
        <v>7727.47705078125</v>
      </c>
      <c r="AH40" s="2">
        <v>7163.001953125</v>
      </c>
      <c r="AI40" s="2">
        <v>7000.94873046875</v>
      </c>
      <c r="AJ40" s="2">
        <v>6782.22802734375</v>
      </c>
      <c r="AK40" s="2">
        <v>6883.54345703125</v>
      </c>
      <c r="AL40" s="2">
        <v>6716.33251953125</v>
      </c>
      <c r="AM40" s="2">
        <v>6767.3828125</v>
      </c>
      <c r="AN40" s="2">
        <v>7007.00244140625</v>
      </c>
      <c r="AO40" s="2">
        <v>7181.95947265625</v>
      </c>
      <c r="AP40" s="2">
        <v>7655.23193359375</v>
      </c>
      <c r="AQ40" s="2">
        <v>7287.99169921875</v>
      </c>
      <c r="AR40" s="2">
        <v>7659.56494140625</v>
      </c>
      <c r="AS40" s="2">
        <v>7145.22216796875</v>
      </c>
      <c r="AT40" s="2">
        <v>7132.8017578125</v>
      </c>
      <c r="AU40" s="2">
        <v>7481.291015625</v>
      </c>
      <c r="AV40" s="2">
        <v>6816.17626953125</v>
      </c>
      <c r="AW40" s="2">
        <v>6985.423828125</v>
      </c>
      <c r="AX40" s="2">
        <v>6568.81884765625</v>
      </c>
      <c r="AY40" s="2">
        <v>6766.08349609375</v>
      </c>
    </row>
    <row r="41" spans="1:51" ht="24">
      <c r="A41" s="2" t="s">
        <v>34</v>
      </c>
      <c r="B41" s="2" t="s">
        <v>106</v>
      </c>
      <c r="C41" s="2" t="s">
        <v>65</v>
      </c>
      <c r="D41" s="2">
        <v>2.8281280994415301</v>
      </c>
      <c r="E41" s="2">
        <v>2.8286700248718302</v>
      </c>
      <c r="F41" s="2">
        <v>2.8281788825988801</v>
      </c>
      <c r="G41" s="2">
        <v>2.8281283378601101</v>
      </c>
      <c r="H41" s="2">
        <v>2.8291666507720898</v>
      </c>
      <c r="I41" s="2">
        <v>2.8284287452697798</v>
      </c>
      <c r="J41" s="2">
        <v>2.8283104896545401</v>
      </c>
      <c r="K41" s="2">
        <v>2.8267796039581299</v>
      </c>
      <c r="L41" s="2">
        <v>2.82690453529358</v>
      </c>
      <c r="M41" s="2">
        <v>2.8290972709655802</v>
      </c>
      <c r="N41" s="2">
        <v>2.82850170135498</v>
      </c>
      <c r="O41" s="2">
        <v>2.8288977146148699</v>
      </c>
      <c r="P41" s="2">
        <v>2.7578384876251198</v>
      </c>
      <c r="Q41" s="2">
        <v>2.5920567512512198</v>
      </c>
      <c r="R41" s="2">
        <v>2.3830816745758101</v>
      </c>
      <c r="S41" s="2">
        <v>2.16045141220093</v>
      </c>
      <c r="T41" s="2">
        <v>1.9482809305191</v>
      </c>
      <c r="U41" s="2">
        <v>1.75369989871979</v>
      </c>
      <c r="V41" s="2">
        <v>1.5723403692245499</v>
      </c>
      <c r="W41" s="2">
        <v>1.3990105390548699</v>
      </c>
      <c r="X41" s="2">
        <v>1.33743572235107</v>
      </c>
      <c r="Y41" s="2">
        <v>1.6813833713531501</v>
      </c>
      <c r="Z41" s="2">
        <v>2.0742933750152601</v>
      </c>
      <c r="AA41" s="2">
        <v>2.4661698341369598</v>
      </c>
      <c r="AB41" s="2">
        <v>2.7897598743438698</v>
      </c>
      <c r="AC41" s="2">
        <v>2.8290348052978498</v>
      </c>
      <c r="AD41" s="2">
        <v>2.8289496898651101</v>
      </c>
      <c r="AE41" s="2">
        <v>2.8291666507720898</v>
      </c>
      <c r="AF41" s="2">
        <v>2.82887506484985</v>
      </c>
      <c r="AG41" s="2">
        <v>2.8289701938629199</v>
      </c>
      <c r="AH41" s="2">
        <v>2.8291685581207302</v>
      </c>
      <c r="AI41" s="2">
        <v>2.8292274475097701</v>
      </c>
      <c r="AJ41" s="2">
        <v>2.82955741882324</v>
      </c>
      <c r="AK41" s="2">
        <v>2.8291945457458501</v>
      </c>
      <c r="AL41" s="2">
        <v>2.8282275199890101</v>
      </c>
      <c r="AM41" s="2">
        <v>2.8272395133972199</v>
      </c>
      <c r="AN41" s="2">
        <v>2.8268485069274898</v>
      </c>
      <c r="AO41" s="2">
        <v>2.82912349700928</v>
      </c>
      <c r="AP41" s="2">
        <v>2.8286802768707302</v>
      </c>
      <c r="AQ41" s="2">
        <v>2.8292984962463401</v>
      </c>
      <c r="AR41" s="2">
        <v>2.8291037082672101</v>
      </c>
      <c r="AS41" s="2">
        <v>2.8279511928558398</v>
      </c>
      <c r="AT41" s="2">
        <v>2.8277173042297399</v>
      </c>
      <c r="AU41" s="2">
        <v>2.8287327289581299</v>
      </c>
      <c r="AV41" s="2">
        <v>2.8275260925293</v>
      </c>
      <c r="AW41" s="2">
        <v>2.8282210826873802</v>
      </c>
      <c r="AX41" s="2">
        <v>2.82824802398682</v>
      </c>
      <c r="AY41" s="2">
        <v>2.8277330398559601</v>
      </c>
    </row>
    <row r="42" spans="1:51" ht="24">
      <c r="A42" s="2" t="s">
        <v>35</v>
      </c>
      <c r="B42" s="2" t="s">
        <v>105</v>
      </c>
      <c r="C42" s="2" t="s">
        <v>65</v>
      </c>
      <c r="D42" s="2">
        <v>2.5795865058898899</v>
      </c>
      <c r="E42" s="2">
        <v>2.6719822883606001</v>
      </c>
      <c r="F42" s="2">
        <v>2.81007957458496</v>
      </c>
      <c r="G42" s="2">
        <v>2.93171334266663</v>
      </c>
      <c r="H42" s="2">
        <v>3.0143837928771999</v>
      </c>
      <c r="I42" s="2">
        <v>3.1004114151000999</v>
      </c>
      <c r="J42" s="2">
        <v>3.1877081394195601</v>
      </c>
      <c r="K42" s="2">
        <v>3.2752373218536399</v>
      </c>
      <c r="L42" s="2">
        <v>3.3066055774688698</v>
      </c>
      <c r="M42" s="2">
        <v>3.2666490077972399</v>
      </c>
      <c r="N42" s="2">
        <v>3.3976628780364999</v>
      </c>
      <c r="O42" s="2">
        <v>3.5414838790893599</v>
      </c>
      <c r="P42" s="2">
        <v>3.5842797756195099</v>
      </c>
      <c r="Q42" s="2">
        <v>3.5403902530670202</v>
      </c>
      <c r="R42" s="2">
        <v>3.4911201000213601</v>
      </c>
      <c r="S42" s="2">
        <v>3.4422230720520002</v>
      </c>
      <c r="T42" s="2">
        <v>3.3938872814178498</v>
      </c>
      <c r="U42" s="2">
        <v>3.3418557643890399</v>
      </c>
      <c r="V42" s="2">
        <v>3.2546424865722701</v>
      </c>
      <c r="W42" s="2">
        <v>3.03029489517212</v>
      </c>
      <c r="X42" s="2">
        <v>2.79686832427979</v>
      </c>
      <c r="Y42" s="2">
        <v>2.5664513111114502</v>
      </c>
      <c r="Z42" s="2">
        <v>2.3434131145477299</v>
      </c>
      <c r="AA42" s="2">
        <v>2.2107846736907999</v>
      </c>
      <c r="AB42" s="2">
        <v>2.13455390930176</v>
      </c>
      <c r="AC42" s="2">
        <v>2.16589426994324</v>
      </c>
      <c r="AD42" s="2">
        <v>2.1963522434234601</v>
      </c>
      <c r="AE42" s="2">
        <v>2.2279462814331099</v>
      </c>
      <c r="AF42" s="2">
        <v>2.2525334358215301</v>
      </c>
      <c r="AG42" s="2">
        <v>2.2579481601715101</v>
      </c>
      <c r="AH42" s="2">
        <v>2.26479864120483</v>
      </c>
      <c r="AI42" s="2">
        <v>2.2892708778381299</v>
      </c>
      <c r="AJ42" s="2">
        <v>2.3666684627532999</v>
      </c>
      <c r="AK42" s="2">
        <v>2.3926250934600799</v>
      </c>
      <c r="AL42" s="2">
        <v>2.3093645572662398</v>
      </c>
      <c r="AM42" s="2">
        <v>2.2206163406372101</v>
      </c>
      <c r="AN42" s="2">
        <v>2.1340000629425</v>
      </c>
      <c r="AO42" s="2">
        <v>2.1315119266510001</v>
      </c>
      <c r="AP42" s="2">
        <v>2.2018194198608398</v>
      </c>
      <c r="AQ42" s="2">
        <v>2.2598731517791699</v>
      </c>
      <c r="AR42" s="2">
        <v>2.3196804523468</v>
      </c>
      <c r="AS42" s="2">
        <v>2.3739027976989702</v>
      </c>
      <c r="AT42" s="2">
        <v>2.4387433528900102</v>
      </c>
      <c r="AU42" s="2">
        <v>2.5056734085082999</v>
      </c>
      <c r="AV42" s="2">
        <v>2.5824728012085001</v>
      </c>
      <c r="AW42" s="2">
        <v>2.6525015830993701</v>
      </c>
      <c r="AX42" s="2">
        <v>2.5945296287536599</v>
      </c>
      <c r="AY42" s="2">
        <v>2.5176336765289302</v>
      </c>
    </row>
    <row r="43" spans="1:51" ht="24">
      <c r="A43" s="2" t="s">
        <v>36</v>
      </c>
      <c r="B43" s="2" t="s">
        <v>104</v>
      </c>
      <c r="C43" s="2" t="s">
        <v>65</v>
      </c>
      <c r="D43" s="2">
        <v>2.09142398834229</v>
      </c>
      <c r="E43" s="2">
        <v>1.8938750028610201</v>
      </c>
      <c r="F43" s="2">
        <v>1.7100801467895499</v>
      </c>
      <c r="G43" s="2">
        <v>1.6313887834548999</v>
      </c>
      <c r="H43" s="2">
        <v>1.6346285343170199</v>
      </c>
      <c r="I43" s="2">
        <v>1.63625705242157</v>
      </c>
      <c r="J43" s="2">
        <v>1.6375591754913299</v>
      </c>
      <c r="K43" s="2">
        <v>1.63893389701843</v>
      </c>
      <c r="L43" s="2">
        <v>1.65031409263611</v>
      </c>
      <c r="M43" s="2">
        <v>1.68598628044128</v>
      </c>
      <c r="N43" s="2">
        <v>1.7255729436874401</v>
      </c>
      <c r="O43" s="2">
        <v>1.7625867128372199</v>
      </c>
      <c r="P43" s="2">
        <v>1.7981858253478999</v>
      </c>
      <c r="Q43" s="2">
        <v>1.8373434543609599</v>
      </c>
      <c r="R43" s="2">
        <v>1.87407970428467</v>
      </c>
      <c r="S43" s="2">
        <v>1.90848064422607</v>
      </c>
      <c r="T43" s="2">
        <v>1.9434463977813701</v>
      </c>
      <c r="U43" s="2">
        <v>1.9753383398055999</v>
      </c>
      <c r="V43" s="2">
        <v>1.9976437091827399</v>
      </c>
      <c r="W43" s="2">
        <v>1.99726378917694</v>
      </c>
      <c r="X43" s="2">
        <v>1.9979840517044101</v>
      </c>
      <c r="Y43" s="2">
        <v>2.0005624294281001</v>
      </c>
      <c r="Z43" s="2">
        <v>1.99627602100372</v>
      </c>
      <c r="AA43" s="2">
        <v>2.00159358978271</v>
      </c>
      <c r="AB43" s="2">
        <v>2.0017306804657</v>
      </c>
      <c r="AC43" s="2">
        <v>2.0015954971313499</v>
      </c>
      <c r="AD43" s="2">
        <v>2.0023627281189</v>
      </c>
      <c r="AE43" s="2">
        <v>2.0032413005828902</v>
      </c>
      <c r="AF43" s="2">
        <v>2.0110554695129399</v>
      </c>
      <c r="AG43" s="2">
        <v>2.0213754177093501</v>
      </c>
      <c r="AH43" s="2">
        <v>2.0328712463378902</v>
      </c>
      <c r="AI43" s="2">
        <v>2.0416681766510001</v>
      </c>
      <c r="AJ43" s="2">
        <v>2.05429339408875</v>
      </c>
      <c r="AK43" s="2">
        <v>2.0649373531341602</v>
      </c>
      <c r="AL43" s="2">
        <v>2.07682108879089</v>
      </c>
      <c r="AM43" s="2">
        <v>2.0918455123901398</v>
      </c>
      <c r="AN43" s="2">
        <v>2.11380195617676</v>
      </c>
      <c r="AO43" s="2">
        <v>2.1651666164398198</v>
      </c>
      <c r="AP43" s="2">
        <v>2.21231269836426</v>
      </c>
      <c r="AQ43" s="2">
        <v>2.24351906776428</v>
      </c>
      <c r="AR43" s="2">
        <v>2.2488958835601802</v>
      </c>
      <c r="AS43" s="2">
        <v>2.2546093463897701</v>
      </c>
      <c r="AT43" s="2">
        <v>2.25874996185303</v>
      </c>
      <c r="AU43" s="2">
        <v>2.2581524848938002</v>
      </c>
      <c r="AV43" s="2">
        <v>2.2003474235534699</v>
      </c>
      <c r="AW43" s="2">
        <v>2.0186128616332999</v>
      </c>
      <c r="AX43" s="2">
        <v>1.83286452293396</v>
      </c>
      <c r="AY43" s="2">
        <v>1.67808330059052</v>
      </c>
    </row>
    <row r="44" spans="1:51">
      <c r="A44" s="2" t="s">
        <v>41</v>
      </c>
      <c r="B44" s="2" t="s">
        <v>103</v>
      </c>
      <c r="C44" s="2" t="s">
        <v>70</v>
      </c>
      <c r="D44" s="2">
        <v>18.381250381469702</v>
      </c>
      <c r="E44" s="2">
        <v>18.792171478271499</v>
      </c>
      <c r="F44" s="2">
        <v>19.003704071044901</v>
      </c>
      <c r="G44" s="2">
        <v>18.95751953125</v>
      </c>
      <c r="H44" s="2">
        <v>19.111019134521499</v>
      </c>
      <c r="I44" s="2">
        <v>19.285608291626001</v>
      </c>
      <c r="J44" s="2">
        <v>19.556173324585</v>
      </c>
      <c r="K44" s="2">
        <v>20.068607330322301</v>
      </c>
      <c r="L44" s="2">
        <v>20.4638671875</v>
      </c>
      <c r="M44" s="2">
        <v>20.887241363525401</v>
      </c>
      <c r="N44" s="2">
        <v>21.194910049438501</v>
      </c>
      <c r="O44" s="2">
        <v>21.287878036498999</v>
      </c>
      <c r="P44" s="2">
        <v>21.0245361328125</v>
      </c>
      <c r="Q44" s="2">
        <v>20.5496006011963</v>
      </c>
      <c r="R44" s="2">
        <v>20.076147079467798</v>
      </c>
      <c r="S44" s="2">
        <v>19.8263053894043</v>
      </c>
      <c r="T44" s="2">
        <v>19.621770858764599</v>
      </c>
      <c r="U44" s="2">
        <v>19.412509918212901</v>
      </c>
      <c r="V44" s="2">
        <v>18.3710842132568</v>
      </c>
      <c r="W44" s="2">
        <v>17.031141281127901</v>
      </c>
      <c r="X44" s="2">
        <v>16.925666809081999</v>
      </c>
      <c r="Y44" s="2">
        <v>16.611600875854499</v>
      </c>
      <c r="Z44" s="2">
        <v>16.6844482421875</v>
      </c>
      <c r="AA44" s="2">
        <v>16.408433914184599</v>
      </c>
      <c r="AB44" s="2">
        <v>15.9552450180054</v>
      </c>
      <c r="AC44" s="2">
        <v>15.6848258972168</v>
      </c>
      <c r="AD44" s="2">
        <v>15.746654510498001</v>
      </c>
      <c r="AE44" s="2">
        <v>15.525662422180201</v>
      </c>
      <c r="AF44" s="2">
        <v>15.517855644226101</v>
      </c>
      <c r="AG44" s="2">
        <v>15.596076965331999</v>
      </c>
      <c r="AH44" s="2">
        <v>15.714405059814499</v>
      </c>
      <c r="AI44" s="2">
        <v>15.859842300415</v>
      </c>
      <c r="AJ44" s="2">
        <v>15.9964790344238</v>
      </c>
      <c r="AK44" s="2">
        <v>16.063514709472699</v>
      </c>
      <c r="AL44" s="2">
        <v>16.2363185882568</v>
      </c>
      <c r="AM44" s="2">
        <v>16.2028617858887</v>
      </c>
      <c r="AN44" s="2">
        <v>17.569171905517599</v>
      </c>
      <c r="AO44" s="2">
        <v>19.142902374267599</v>
      </c>
      <c r="AP44" s="2">
        <v>18.931520462036101</v>
      </c>
      <c r="AQ44" s="2">
        <v>18.822593688964801</v>
      </c>
      <c r="AR44" s="2">
        <v>18.723876953125</v>
      </c>
      <c r="AS44" s="2">
        <v>18.7466640472412</v>
      </c>
      <c r="AT44" s="2">
        <v>18.919692993164102</v>
      </c>
      <c r="AU44" s="2">
        <v>18.738109588623001</v>
      </c>
      <c r="AV44" s="2">
        <v>18.888721466064499</v>
      </c>
      <c r="AW44" s="2">
        <v>18.886640548706101</v>
      </c>
      <c r="AX44" s="2">
        <v>18.6145133972168</v>
      </c>
      <c r="AY44" s="2">
        <v>18.322433471679702</v>
      </c>
    </row>
    <row r="45" spans="1:51">
      <c r="A45" s="2" t="s">
        <v>42</v>
      </c>
      <c r="B45" s="2" t="s">
        <v>102</v>
      </c>
      <c r="C45" s="2" t="s">
        <v>67</v>
      </c>
      <c r="D45" s="2">
        <v>177.75511169433599</v>
      </c>
      <c r="E45" s="2">
        <v>177.93348693847699</v>
      </c>
      <c r="F45" s="2">
        <v>178.05763244628901</v>
      </c>
      <c r="G45" s="2">
        <v>178.22378540039099</v>
      </c>
      <c r="H45" s="2">
        <v>178.23303222656301</v>
      </c>
      <c r="I45" s="2">
        <v>178.35249328613301</v>
      </c>
      <c r="J45" s="2">
        <v>178.44331359863301</v>
      </c>
      <c r="K45" s="2">
        <v>178.55833435058599</v>
      </c>
      <c r="L45" s="2">
        <v>178.541259765625</v>
      </c>
      <c r="M45" s="2">
        <v>178.540939331055</v>
      </c>
      <c r="N45" s="2">
        <v>178.75965881347699</v>
      </c>
      <c r="O45" s="2">
        <v>178.53303527832</v>
      </c>
      <c r="P45" s="2">
        <v>169.926513671875</v>
      </c>
      <c r="Q45" s="2">
        <v>169.59909057617199</v>
      </c>
      <c r="R45" s="2">
        <v>169.33619689941401</v>
      </c>
      <c r="S45" s="2">
        <v>169.15010070800801</v>
      </c>
      <c r="T45" s="2">
        <v>168.83615112304699</v>
      </c>
      <c r="U45" s="2">
        <v>168.75479125976599</v>
      </c>
      <c r="V45" s="2">
        <v>168.55270385742199</v>
      </c>
      <c r="W45" s="2">
        <v>168.42996215820301</v>
      </c>
      <c r="X45" s="2">
        <v>170.12728881835901</v>
      </c>
      <c r="Y45" s="2">
        <v>170.24639892578099</v>
      </c>
      <c r="Z45" s="2">
        <v>170.59193420410199</v>
      </c>
      <c r="AA45" s="2">
        <v>171.05436706543</v>
      </c>
      <c r="AB45" s="2">
        <v>174.884689331055</v>
      </c>
      <c r="AC45" s="2">
        <v>177.17253112793</v>
      </c>
      <c r="AD45" s="2">
        <v>177.07981872558599</v>
      </c>
      <c r="AE45" s="2">
        <v>177.14488220214801</v>
      </c>
      <c r="AF45" s="2">
        <v>177.17793273925801</v>
      </c>
      <c r="AG45" s="2">
        <v>177.19068908691401</v>
      </c>
      <c r="AH45" s="2">
        <v>177.29495239257801</v>
      </c>
      <c r="AI45" s="2">
        <v>177.27590942382801</v>
      </c>
      <c r="AJ45" s="2">
        <v>177.30401611328099</v>
      </c>
      <c r="AK45" s="2">
        <v>177.30667114257801</v>
      </c>
      <c r="AL45" s="2">
        <v>177.16302490234401</v>
      </c>
      <c r="AM45" s="2">
        <v>177.08598327636699</v>
      </c>
      <c r="AN45" s="2">
        <v>176.96481323242199</v>
      </c>
      <c r="AO45" s="2">
        <v>177.05320739746099</v>
      </c>
      <c r="AP45" s="2">
        <v>177.08740234375</v>
      </c>
      <c r="AQ45" s="2">
        <v>177.09310913085901</v>
      </c>
      <c r="AR45" s="2">
        <v>177.15684509277301</v>
      </c>
      <c r="AS45" s="2">
        <v>177.24003601074199</v>
      </c>
      <c r="AT45" s="2">
        <v>177.33470153808599</v>
      </c>
      <c r="AU45" s="2">
        <v>177.41996765136699</v>
      </c>
      <c r="AV45" s="2">
        <v>177.65661621093801</v>
      </c>
      <c r="AW45" s="2">
        <v>177.65473937988301</v>
      </c>
      <c r="AX45" s="2">
        <v>177.53771972656301</v>
      </c>
      <c r="AY45" s="2">
        <v>177.51083374023401</v>
      </c>
    </row>
    <row r="46" spans="1:51">
      <c r="A46" s="2" t="s">
        <v>38</v>
      </c>
      <c r="B46" s="2" t="s">
        <v>102</v>
      </c>
      <c r="C46" s="2" t="s">
        <v>66</v>
      </c>
      <c r="D46" s="2">
        <v>299.67367553710898</v>
      </c>
      <c r="E46" s="2">
        <v>298.58465576171898</v>
      </c>
      <c r="F46" s="2">
        <v>298.95361328125</v>
      </c>
      <c r="G46" s="2">
        <v>300.86141967773398</v>
      </c>
      <c r="H46" s="2">
        <v>301.59152221679699</v>
      </c>
      <c r="I46" s="2">
        <v>301.69589233398398</v>
      </c>
      <c r="J46" s="2">
        <v>302.48403930664102</v>
      </c>
      <c r="K46" s="2">
        <v>303.94497680664102</v>
      </c>
      <c r="L46" s="2">
        <v>313.92526245117199</v>
      </c>
      <c r="M46" s="2">
        <v>316.76925659179699</v>
      </c>
      <c r="N46" s="2">
        <v>317.91036987304699</v>
      </c>
      <c r="O46" s="2">
        <v>302.03768920898398</v>
      </c>
      <c r="P46" s="2">
        <v>1.5128471851348899</v>
      </c>
      <c r="Q46" s="2">
        <v>1.64409720897675</v>
      </c>
      <c r="R46" s="2">
        <v>1.54513895511627</v>
      </c>
      <c r="S46" s="2">
        <v>1.68020832538605</v>
      </c>
      <c r="T46" s="2">
        <v>1.6000000238418599</v>
      </c>
      <c r="U46" s="2">
        <v>1.6756944656372099</v>
      </c>
      <c r="V46" s="2">
        <v>1.7684028148651101</v>
      </c>
      <c r="W46" s="2">
        <v>1.59027767181396</v>
      </c>
      <c r="X46" s="2">
        <v>389.61560058593801</v>
      </c>
      <c r="Y46" s="2">
        <v>387.41564941406301</v>
      </c>
      <c r="Z46" s="2">
        <v>384.83938598632801</v>
      </c>
      <c r="AA46" s="2">
        <v>382.06823730468801</v>
      </c>
      <c r="AB46" s="2">
        <v>355.75207519531301</v>
      </c>
      <c r="AC46" s="2">
        <v>280.92306518554699</v>
      </c>
      <c r="AD46" s="2">
        <v>280.63125610351602</v>
      </c>
      <c r="AE46" s="2">
        <v>279.40438842773398</v>
      </c>
      <c r="AF46" s="2">
        <v>279.41943359375</v>
      </c>
      <c r="AG46" s="2">
        <v>279.35385131835898</v>
      </c>
      <c r="AH46" s="2">
        <v>279.29067993164102</v>
      </c>
      <c r="AI46" s="2">
        <v>278.82116699218801</v>
      </c>
      <c r="AJ46" s="2">
        <v>278.31619262695301</v>
      </c>
      <c r="AK46" s="2">
        <v>279.18316650390602</v>
      </c>
      <c r="AL46" s="2">
        <v>280.45318603515602</v>
      </c>
      <c r="AM46" s="2">
        <v>280.31625366210898</v>
      </c>
      <c r="AN46" s="2">
        <v>281.13449096679699</v>
      </c>
      <c r="AO46" s="2">
        <v>277.94110107421898</v>
      </c>
      <c r="AP46" s="2">
        <v>276.44808959960898</v>
      </c>
      <c r="AQ46" s="2">
        <v>276.914306640625</v>
      </c>
      <c r="AR46" s="2">
        <v>276.39364624023398</v>
      </c>
      <c r="AS46" s="2">
        <v>275.20126342773398</v>
      </c>
      <c r="AT46" s="2">
        <v>274.87783813476602</v>
      </c>
      <c r="AU46" s="2">
        <v>272.99566650390602</v>
      </c>
      <c r="AV46" s="2">
        <v>291.248291015625</v>
      </c>
      <c r="AW46" s="2">
        <v>291.22470092773398</v>
      </c>
      <c r="AX46" s="2">
        <v>290.68032836914102</v>
      </c>
      <c r="AY46" s="2">
        <v>288.73318481445301</v>
      </c>
    </row>
    <row r="47" spans="1:51">
      <c r="A47" s="2" t="s">
        <v>43</v>
      </c>
      <c r="B47" s="2" t="s">
        <v>101</v>
      </c>
      <c r="C47" s="2" t="s">
        <v>69</v>
      </c>
      <c r="D47" s="2">
        <v>10.505539894104</v>
      </c>
      <c r="E47" s="2">
        <v>9.9336738586425799</v>
      </c>
      <c r="F47" s="2">
        <v>10.247218132019</v>
      </c>
      <c r="G47" s="2">
        <v>10.654778480529799</v>
      </c>
      <c r="H47" s="2">
        <v>10.8270111083984</v>
      </c>
      <c r="I47" s="2">
        <v>11.1566104888916</v>
      </c>
      <c r="J47" s="2">
        <v>11.4908094406128</v>
      </c>
      <c r="K47" s="2">
        <v>11.8769340515137</v>
      </c>
      <c r="L47" s="2">
        <v>13.472150802612299</v>
      </c>
      <c r="M47" s="2">
        <v>15.0020608901978</v>
      </c>
      <c r="N47" s="2">
        <v>15.2845106124878</v>
      </c>
      <c r="O47" s="2">
        <v>15.398883819580099</v>
      </c>
      <c r="P47" s="2">
        <v>15.1725988388062</v>
      </c>
      <c r="Q47" s="2">
        <v>14.621168136596699</v>
      </c>
      <c r="R47" s="2">
        <v>14.2252464294434</v>
      </c>
      <c r="S47" s="2">
        <v>14.008073806762701</v>
      </c>
      <c r="T47" s="2">
        <v>13.790204048156699</v>
      </c>
      <c r="U47" s="2">
        <v>13.560992240905801</v>
      </c>
      <c r="V47" s="2">
        <v>12.4384622573853</v>
      </c>
      <c r="W47" s="2">
        <v>11.550174713134799</v>
      </c>
      <c r="X47" s="2">
        <v>11.423682212829601</v>
      </c>
      <c r="Y47" s="2">
        <v>11.0176992416382</v>
      </c>
      <c r="Z47" s="2">
        <v>10.990684509277299</v>
      </c>
      <c r="AA47" s="2">
        <v>10.8207197189331</v>
      </c>
      <c r="AB47" s="2">
        <v>10.4976558685303</v>
      </c>
      <c r="AC47" s="2">
        <v>10.1829776763916</v>
      </c>
      <c r="AD47" s="2">
        <v>10.0966901779175</v>
      </c>
      <c r="AE47" s="2">
        <v>9.9329080581665004</v>
      </c>
      <c r="AF47" s="2">
        <v>9.8251924514770508</v>
      </c>
      <c r="AG47" s="2">
        <v>9.7657566070556605</v>
      </c>
      <c r="AH47" s="2">
        <v>9.7440538406372106</v>
      </c>
      <c r="AI47" s="2">
        <v>9.7495002746581996</v>
      </c>
      <c r="AJ47" s="2">
        <v>9.7821769714355504</v>
      </c>
      <c r="AK47" s="2">
        <v>9.8404426574706996</v>
      </c>
      <c r="AL47" s="2">
        <v>9.8966360092163104</v>
      </c>
      <c r="AM47" s="2">
        <v>9.9311094284057599</v>
      </c>
      <c r="AN47" s="2">
        <v>11.202171325683601</v>
      </c>
      <c r="AO47" s="2">
        <v>13.5713195800781</v>
      </c>
      <c r="AP47" s="2">
        <v>13.385638236999499</v>
      </c>
      <c r="AQ47" s="2">
        <v>13.255084037780801</v>
      </c>
      <c r="AR47" s="2">
        <v>13.0620203018188</v>
      </c>
      <c r="AS47" s="2">
        <v>13.125226974487299</v>
      </c>
      <c r="AT47" s="2">
        <v>13.3583879470825</v>
      </c>
      <c r="AU47" s="2">
        <v>13.1400308609009</v>
      </c>
      <c r="AV47" s="2">
        <v>12.729225158691399</v>
      </c>
      <c r="AW47" s="2">
        <v>12.8817501068115</v>
      </c>
      <c r="AX47" s="2">
        <v>12.6342582702637</v>
      </c>
      <c r="AY47" s="2">
        <v>12.413114547729499</v>
      </c>
    </row>
    <row r="48" spans="1:51">
      <c r="A48" s="2" t="s">
        <v>39</v>
      </c>
      <c r="B48" s="2" t="s">
        <v>101</v>
      </c>
      <c r="C48" s="2" t="s">
        <v>68</v>
      </c>
      <c r="D48" s="2">
        <v>741.12615966796898</v>
      </c>
      <c r="E48" s="2">
        <v>744.32141113281295</v>
      </c>
      <c r="F48" s="2">
        <v>749.40447998046898</v>
      </c>
      <c r="G48" s="2">
        <v>628.41168212890602</v>
      </c>
      <c r="H48" s="2">
        <v>764.69055175781295</v>
      </c>
      <c r="I48" s="2">
        <v>770.34680175781295</v>
      </c>
      <c r="J48" s="2">
        <v>774.76953125</v>
      </c>
      <c r="K48" s="2">
        <v>781.56866455078102</v>
      </c>
      <c r="L48" s="2">
        <v>824.72698974609398</v>
      </c>
      <c r="M48" s="2">
        <v>725.73480224609398</v>
      </c>
      <c r="N48" s="2">
        <v>841.42340087890602</v>
      </c>
      <c r="O48" s="2">
        <v>843.94592285156295</v>
      </c>
      <c r="P48" s="2">
        <v>841.41046142578102</v>
      </c>
      <c r="Q48" s="2">
        <v>834.5546875</v>
      </c>
      <c r="R48" s="2">
        <v>830.01159667968795</v>
      </c>
      <c r="S48" s="2">
        <v>829.800048828125</v>
      </c>
      <c r="T48" s="2">
        <v>899.01062011718795</v>
      </c>
      <c r="U48" s="2">
        <v>891.0546875</v>
      </c>
      <c r="V48" s="2">
        <v>864.01409912109398</v>
      </c>
      <c r="W48" s="2">
        <v>859.12921142578102</v>
      </c>
      <c r="X48" s="2">
        <v>853.15637207031295</v>
      </c>
      <c r="Y48" s="2">
        <v>846.71301269531295</v>
      </c>
      <c r="Z48" s="2">
        <v>846.26135253906295</v>
      </c>
      <c r="AA48" s="2">
        <v>841.32336425781295</v>
      </c>
      <c r="AB48" s="2">
        <v>833.74371337890602</v>
      </c>
      <c r="AC48" s="2">
        <v>831.79345703125</v>
      </c>
      <c r="AD48" s="2">
        <v>830.03216552734398</v>
      </c>
      <c r="AE48" s="2">
        <v>825.75177001953102</v>
      </c>
      <c r="AF48" s="2">
        <v>823.148681640625</v>
      </c>
      <c r="AG48" s="2">
        <v>822.2998046875</v>
      </c>
      <c r="AH48" s="2">
        <v>822.90399169921898</v>
      </c>
      <c r="AI48" s="2">
        <v>822.25958251953102</v>
      </c>
      <c r="AJ48" s="2">
        <v>824.01788330078102</v>
      </c>
      <c r="AK48" s="2">
        <v>823.65179443359398</v>
      </c>
      <c r="AL48" s="2">
        <v>825.35192871093795</v>
      </c>
      <c r="AM48" s="2">
        <v>824.05017089843795</v>
      </c>
      <c r="AN48" s="2">
        <v>823.90179443359398</v>
      </c>
      <c r="AO48" s="2">
        <v>816.92712402343795</v>
      </c>
      <c r="AP48" s="2">
        <v>816.11065673828102</v>
      </c>
      <c r="AQ48" s="2">
        <v>781.55853271484398</v>
      </c>
      <c r="AR48" s="2">
        <v>779.7958984375</v>
      </c>
      <c r="AS48" s="2">
        <v>779.45355224609398</v>
      </c>
      <c r="AT48" s="2">
        <v>777.30657958984398</v>
      </c>
      <c r="AU48" s="2">
        <v>775.55072021484398</v>
      </c>
      <c r="AV48" s="2">
        <v>852.29681396484398</v>
      </c>
      <c r="AW48" s="2">
        <v>782.73724365234398</v>
      </c>
      <c r="AX48" s="2">
        <v>749.045654296875</v>
      </c>
      <c r="AY48" s="2">
        <v>742.64935302734398</v>
      </c>
    </row>
    <row r="49" spans="1:51">
      <c r="A49" s="2" t="s">
        <v>45</v>
      </c>
      <c r="B49" s="2" t="s">
        <v>100</v>
      </c>
      <c r="C49" s="2" t="s">
        <v>67</v>
      </c>
      <c r="D49" s="2">
        <v>104.50309753418</v>
      </c>
      <c r="E49" s="2">
        <v>104.549263000488</v>
      </c>
      <c r="F49" s="2">
        <v>104.63420867919901</v>
      </c>
      <c r="G49" s="2">
        <v>103.266189575195</v>
      </c>
      <c r="H49" s="2">
        <v>104.725044250488</v>
      </c>
      <c r="I49" s="2">
        <v>104.72842407226599</v>
      </c>
      <c r="J49" s="2">
        <v>104.792556762695</v>
      </c>
      <c r="K49" s="2">
        <v>104.842124938965</v>
      </c>
      <c r="L49" s="2">
        <v>105.10026550293</v>
      </c>
      <c r="M49" s="2">
        <v>104.95954132080099</v>
      </c>
      <c r="N49" s="2">
        <v>105.353569030762</v>
      </c>
      <c r="O49" s="2">
        <v>105.35280609130901</v>
      </c>
      <c r="P49" s="2">
        <v>105.251091003418</v>
      </c>
      <c r="Q49" s="2">
        <v>105.054733276367</v>
      </c>
      <c r="R49" s="2">
        <v>104.883911132813</v>
      </c>
      <c r="S49" s="2">
        <v>104.813041687012</v>
      </c>
      <c r="T49" s="2">
        <v>104.832817077637</v>
      </c>
      <c r="U49" s="2">
        <v>104.96721649169901</v>
      </c>
      <c r="V49" s="2">
        <v>104.872993469238</v>
      </c>
      <c r="W49" s="2">
        <v>104.815719604492</v>
      </c>
      <c r="X49" s="2">
        <v>103.17204284668</v>
      </c>
      <c r="Y49" s="2">
        <v>104.69122314453099</v>
      </c>
      <c r="Z49" s="2">
        <v>104.76010131835901</v>
      </c>
      <c r="AA49" s="2">
        <v>104.798377990723</v>
      </c>
      <c r="AB49" s="2">
        <v>104.76571655273401</v>
      </c>
      <c r="AC49" s="2">
        <v>104.72747039794901</v>
      </c>
      <c r="AD49" s="2">
        <v>104.707443237305</v>
      </c>
      <c r="AE49" s="2">
        <v>104.805786132813</v>
      </c>
      <c r="AF49" s="2">
        <v>104.759437561035</v>
      </c>
      <c r="AG49" s="2">
        <v>104.789901733398</v>
      </c>
      <c r="AH49" s="2">
        <v>104.80715179443401</v>
      </c>
      <c r="AI49" s="2">
        <v>104.791015625</v>
      </c>
      <c r="AJ49" s="2">
        <v>104.84677124023401</v>
      </c>
      <c r="AK49" s="2">
        <v>104.82526397705099</v>
      </c>
      <c r="AL49" s="2">
        <v>104.837593078613</v>
      </c>
      <c r="AM49" s="2">
        <v>104.88738250732401</v>
      </c>
      <c r="AN49" s="2">
        <v>104.812133789063</v>
      </c>
      <c r="AO49" s="2">
        <v>104.796501159668</v>
      </c>
      <c r="AP49" s="2">
        <v>104.737503051758</v>
      </c>
      <c r="AQ49" s="2">
        <v>104.67993927002</v>
      </c>
      <c r="AR49" s="2">
        <v>104.54148864746099</v>
      </c>
      <c r="AS49" s="2">
        <v>104.426231384277</v>
      </c>
      <c r="AT49" s="2">
        <v>104.405715942383</v>
      </c>
      <c r="AU49" s="2">
        <v>104.38737487793</v>
      </c>
      <c r="AV49" s="2">
        <v>104.58376312255901</v>
      </c>
      <c r="AW49" s="2">
        <v>104.581062316895</v>
      </c>
      <c r="AX49" s="2">
        <v>104.410568237305</v>
      </c>
      <c r="AY49" s="2">
        <v>104.426223754883</v>
      </c>
    </row>
    <row r="50" spans="1:51" ht="24">
      <c r="A50" s="2" t="s">
        <v>40</v>
      </c>
      <c r="B50" s="2" t="s">
        <v>99</v>
      </c>
      <c r="C50" s="2" t="s">
        <v>65</v>
      </c>
      <c r="D50" s="2">
        <v>2.13795137405396</v>
      </c>
      <c r="E50" s="2">
        <v>2.5619666576385498</v>
      </c>
      <c r="F50" s="2">
        <v>2.9543333053588898</v>
      </c>
      <c r="G50" s="2">
        <v>3.3401124477386501</v>
      </c>
      <c r="H50" s="2">
        <v>3.6981465816497798</v>
      </c>
      <c r="I50" s="2">
        <v>4.0239529609680202</v>
      </c>
      <c r="J50" s="2">
        <v>4.3532772064209002</v>
      </c>
      <c r="K50" s="2">
        <v>4.6918611526489302</v>
      </c>
      <c r="L50" s="2">
        <v>4.9813108444213903</v>
      </c>
      <c r="M50" s="2">
        <v>5.0159635543823198</v>
      </c>
      <c r="N50" s="2">
        <v>5.0155048370361301</v>
      </c>
      <c r="O50" s="2">
        <v>5.0160851478576696</v>
      </c>
      <c r="P50" s="2">
        <v>5.0165767669677699</v>
      </c>
      <c r="Q50" s="2">
        <v>5.0162901878356898</v>
      </c>
      <c r="R50" s="2">
        <v>5.0161280632018999</v>
      </c>
      <c r="S50" s="2">
        <v>5.0159111022949201</v>
      </c>
      <c r="T50" s="2">
        <v>5.0163593292236301</v>
      </c>
      <c r="U50" s="2">
        <v>5.0157599449157697</v>
      </c>
      <c r="V50" s="2">
        <v>5.05371141433716</v>
      </c>
      <c r="W50" s="2">
        <v>5.0119581222534197</v>
      </c>
      <c r="X50" s="2">
        <v>4.9217329025268599</v>
      </c>
      <c r="Y50" s="2">
        <v>4.6784949302673304</v>
      </c>
      <c r="Z50" s="2">
        <v>4.46319580078125</v>
      </c>
      <c r="AA50" s="2">
        <v>4.2959537506103498</v>
      </c>
      <c r="AB50" s="2">
        <v>4.1043906211853001</v>
      </c>
      <c r="AC50" s="2">
        <v>3.8351957798004199</v>
      </c>
      <c r="AD50" s="2">
        <v>3.59942722320557</v>
      </c>
      <c r="AE50" s="2">
        <v>3.4118616580963099</v>
      </c>
      <c r="AF50" s="2">
        <v>3.2475070953369101</v>
      </c>
      <c r="AG50" s="2">
        <v>3.1343507766723602</v>
      </c>
      <c r="AH50" s="2">
        <v>3.0703978538513201</v>
      </c>
      <c r="AI50" s="2">
        <v>3.06789255142212</v>
      </c>
      <c r="AJ50" s="2">
        <v>3.0796756744384801</v>
      </c>
      <c r="AK50" s="2">
        <v>3.1106476783752401</v>
      </c>
      <c r="AL50" s="2">
        <v>3.1390688419342001</v>
      </c>
      <c r="AM50" s="2">
        <v>3.1901090145111102</v>
      </c>
      <c r="AN50" s="2">
        <v>3.2235260009765598</v>
      </c>
      <c r="AO50" s="2">
        <v>3.0777518749237101</v>
      </c>
      <c r="AP50" s="2">
        <v>2.85405325889587</v>
      </c>
      <c r="AQ50" s="2">
        <v>2.6570014953613299</v>
      </c>
      <c r="AR50" s="2">
        <v>2.5330278873443599</v>
      </c>
      <c r="AS50" s="2">
        <v>2.4112470149993901</v>
      </c>
      <c r="AT50" s="2">
        <v>2.2962849140167201</v>
      </c>
      <c r="AU50" s="2">
        <v>2.1752796173095699</v>
      </c>
      <c r="AV50" s="2">
        <v>2.1208527088165301</v>
      </c>
      <c r="AW50" s="2">
        <v>2.12043380737305</v>
      </c>
      <c r="AX50" s="2">
        <v>2.12069463729858</v>
      </c>
      <c r="AY50" s="2">
        <v>2.1220223903656001</v>
      </c>
    </row>
    <row r="51" spans="1:51">
      <c r="A51" s="2" t="s">
        <v>49</v>
      </c>
      <c r="B51" s="2" t="s">
        <v>98</v>
      </c>
      <c r="C51" s="2" t="s">
        <v>67</v>
      </c>
      <c r="D51" s="2">
        <v>55.165897369384801</v>
      </c>
      <c r="E51" s="2">
        <v>55.8935356140137</v>
      </c>
      <c r="F51" s="2">
        <v>56.246158599853501</v>
      </c>
      <c r="G51" s="2">
        <v>56.514427185058601</v>
      </c>
      <c r="H51" s="2">
        <v>56.686836242675803</v>
      </c>
      <c r="I51" s="2">
        <v>56.920021057128899</v>
      </c>
      <c r="J51" s="2">
        <v>57.164817810058601</v>
      </c>
      <c r="K51" s="2">
        <v>57.391262054443402</v>
      </c>
      <c r="L51" s="2">
        <v>57.841617584228501</v>
      </c>
      <c r="M51" s="2">
        <v>56.949573516845703</v>
      </c>
      <c r="N51" s="2">
        <v>56.539901733398402</v>
      </c>
      <c r="O51" s="2">
        <v>56.419456481933601</v>
      </c>
      <c r="P51" s="2">
        <v>56.0239067077637</v>
      </c>
      <c r="Q51" s="2">
        <v>55.525970458984403</v>
      </c>
      <c r="R51" s="2">
        <v>55.147361755371101</v>
      </c>
      <c r="S51" s="2">
        <v>55.003280639648402</v>
      </c>
      <c r="T51" s="2">
        <v>54.795013427734403</v>
      </c>
      <c r="U51" s="2">
        <v>54.750030517578097</v>
      </c>
      <c r="V51" s="2">
        <v>54.518142700195298</v>
      </c>
      <c r="W51" s="2">
        <v>54.451351165771499</v>
      </c>
      <c r="X51" s="2">
        <v>55.0549125671387</v>
      </c>
      <c r="Y51" s="2">
        <v>55.441757202148402</v>
      </c>
      <c r="Z51" s="2">
        <v>55.473918914794901</v>
      </c>
      <c r="AA51" s="2">
        <v>55.4593505859375</v>
      </c>
      <c r="AB51" s="2">
        <v>55.5945434570313</v>
      </c>
      <c r="AC51" s="2">
        <v>55.882846832275398</v>
      </c>
      <c r="AD51" s="2">
        <v>55.929893493652301</v>
      </c>
      <c r="AE51" s="2">
        <v>55.992618560791001</v>
      </c>
      <c r="AF51" s="2">
        <v>56.087459564208999</v>
      </c>
      <c r="AG51" s="2">
        <v>56.150421142578097</v>
      </c>
      <c r="AH51" s="2">
        <v>56.224308013916001</v>
      </c>
      <c r="AI51" s="2">
        <v>56.2824897766113</v>
      </c>
      <c r="AJ51" s="2">
        <v>56.398204803466797</v>
      </c>
      <c r="AK51" s="2">
        <v>56.474090576171903</v>
      </c>
      <c r="AL51" s="2">
        <v>56.5508422851563</v>
      </c>
      <c r="AM51" s="2">
        <v>56.616817474365199</v>
      </c>
      <c r="AN51" s="2">
        <v>56.6877632141113</v>
      </c>
      <c r="AO51" s="2">
        <v>56.626487731933601</v>
      </c>
      <c r="AP51" s="2">
        <v>56.657871246337898</v>
      </c>
      <c r="AQ51" s="2">
        <v>56.114860534667997</v>
      </c>
      <c r="AR51" s="2">
        <v>55.4932250976563</v>
      </c>
      <c r="AS51" s="2">
        <v>55.413887023925803</v>
      </c>
      <c r="AT51" s="2">
        <v>55.189224243164098</v>
      </c>
      <c r="AU51" s="2">
        <v>55.017063140869098</v>
      </c>
      <c r="AV51" s="2">
        <v>55.035266876220703</v>
      </c>
      <c r="AW51" s="2">
        <v>54.952091217041001</v>
      </c>
      <c r="AX51" s="2">
        <v>54.858348846435497</v>
      </c>
      <c r="AY51" s="2">
        <v>54.900325775146499</v>
      </c>
    </row>
    <row r="52" spans="1:51">
      <c r="A52" s="2" t="s">
        <v>44</v>
      </c>
      <c r="B52" s="2" t="s">
        <v>98</v>
      </c>
      <c r="C52" s="2" t="s">
        <v>66</v>
      </c>
      <c r="D52" s="2">
        <v>0</v>
      </c>
      <c r="E52" s="2">
        <v>602.70788574218795</v>
      </c>
      <c r="F52" s="2">
        <v>614.25244140625</v>
      </c>
      <c r="G52" s="2">
        <v>623.16754150390602</v>
      </c>
      <c r="H52" s="2">
        <v>623.63201904296898</v>
      </c>
      <c r="I52" s="2">
        <v>635.26031494140602</v>
      </c>
      <c r="J52" s="2">
        <v>647.203369140625</v>
      </c>
      <c r="K52" s="2">
        <v>662.84039306640602</v>
      </c>
      <c r="L52" s="2">
        <v>791.32678222656295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652.7265625</v>
      </c>
      <c r="Y52" s="2">
        <v>625.85162353515602</v>
      </c>
      <c r="Z52" s="2">
        <v>618.05993652343795</v>
      </c>
      <c r="AA52" s="2">
        <v>597.72845458984398</v>
      </c>
      <c r="AB52" s="2">
        <v>664.41229248046898</v>
      </c>
      <c r="AC52" s="2">
        <v>737.758544921875</v>
      </c>
      <c r="AD52" s="2">
        <v>729.783447265625</v>
      </c>
      <c r="AE52" s="2">
        <v>715.033203125</v>
      </c>
      <c r="AF52" s="2">
        <v>699.91125488281295</v>
      </c>
      <c r="AG52" s="2">
        <v>689.87335205078102</v>
      </c>
      <c r="AH52" s="2">
        <v>682.770263671875</v>
      </c>
      <c r="AI52" s="2">
        <v>678.32440185546898</v>
      </c>
      <c r="AJ52" s="2">
        <v>670.69024658203102</v>
      </c>
      <c r="AK52" s="2">
        <v>668</v>
      </c>
      <c r="AL52" s="2">
        <v>666.53802490234398</v>
      </c>
      <c r="AM52" s="2">
        <v>663.55041503906295</v>
      </c>
      <c r="AN52" s="2">
        <v>654.609619140625</v>
      </c>
      <c r="AO52" s="2">
        <v>615.88629150390602</v>
      </c>
      <c r="AP52" s="2">
        <v>602.04119873046898</v>
      </c>
      <c r="AQ52" s="2">
        <v>32.834205627441399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</row>
    <row r="53" spans="1:51" ht="24">
      <c r="A53" s="2" t="s">
        <v>46</v>
      </c>
      <c r="B53" s="2" t="s">
        <v>97</v>
      </c>
      <c r="C53" s="2" t="s">
        <v>65</v>
      </c>
      <c r="D53" s="2">
        <v>2.0506508350372301</v>
      </c>
      <c r="E53" s="2">
        <v>2.0509982109069802</v>
      </c>
      <c r="F53" s="2">
        <v>2.0557117462158199</v>
      </c>
      <c r="G53" s="2">
        <v>2.05232810974121</v>
      </c>
      <c r="H53" s="2">
        <v>2.04655194282532</v>
      </c>
      <c r="I53" s="2">
        <v>2.0552794933319101</v>
      </c>
      <c r="J53" s="2">
        <v>2.0640001296997101</v>
      </c>
      <c r="K53" s="2">
        <v>2.0750172138214098</v>
      </c>
      <c r="L53" s="2">
        <v>2.0875556468963601</v>
      </c>
      <c r="M53" s="2">
        <v>2.10918045043945</v>
      </c>
      <c r="N53" s="2">
        <v>2.1286318302154501</v>
      </c>
      <c r="O53" s="2">
        <v>2.1448283195495601</v>
      </c>
      <c r="P53" s="2">
        <v>2.1528367996215798</v>
      </c>
      <c r="Q53" s="2">
        <v>2.14375519752502</v>
      </c>
      <c r="R53" s="2">
        <v>2.1176996231079102</v>
      </c>
      <c r="S53" s="2">
        <v>2.0747306346893302</v>
      </c>
      <c r="T53" s="2">
        <v>2.0367307662963898</v>
      </c>
      <c r="U53" s="2">
        <v>1.9995174407959</v>
      </c>
      <c r="V53" s="2">
        <v>1.96600317955017</v>
      </c>
      <c r="W53" s="2">
        <v>1.93278288841248</v>
      </c>
      <c r="X53" s="2">
        <v>1.88656282424927</v>
      </c>
      <c r="Y53" s="2">
        <v>1.8652254343032799</v>
      </c>
      <c r="Z53" s="2">
        <v>1.86013031005859</v>
      </c>
      <c r="AA53" s="2">
        <v>1.86001753807068</v>
      </c>
      <c r="AB53" s="2">
        <v>1.85493052005768</v>
      </c>
      <c r="AC53" s="2">
        <v>1.8511977195739699</v>
      </c>
      <c r="AD53" s="2">
        <v>1.8478643894195601</v>
      </c>
      <c r="AE53" s="2">
        <v>1.84022569656372</v>
      </c>
      <c r="AF53" s="2">
        <v>1.83916652202606</v>
      </c>
      <c r="AG53" s="2">
        <v>1.8392184972763099</v>
      </c>
      <c r="AH53" s="2">
        <v>1.83984375</v>
      </c>
      <c r="AI53" s="2">
        <v>1.8430470228195199</v>
      </c>
      <c r="AJ53" s="2">
        <v>1.84701371192932</v>
      </c>
      <c r="AK53" s="2">
        <v>1.85283863544464</v>
      </c>
      <c r="AL53" s="2">
        <v>1.8611978292465201</v>
      </c>
      <c r="AM53" s="2">
        <v>1.8765521049499501</v>
      </c>
      <c r="AN53" s="2">
        <v>1.8920917510986299</v>
      </c>
      <c r="AO53" s="2">
        <v>1.9060852527618399</v>
      </c>
      <c r="AP53" s="2">
        <v>1.92053818702698</v>
      </c>
      <c r="AQ53" s="2">
        <v>1.93508672714233</v>
      </c>
      <c r="AR53" s="2">
        <v>1.94835913181305</v>
      </c>
      <c r="AS53" s="2">
        <v>1.9496440887451201</v>
      </c>
      <c r="AT53" s="2">
        <v>1.94730889797211</v>
      </c>
      <c r="AU53" s="2">
        <v>1.94074618816376</v>
      </c>
      <c r="AV53" s="2">
        <v>1.93486964702606</v>
      </c>
      <c r="AW53" s="2">
        <v>1.9326041936874401</v>
      </c>
      <c r="AX53" s="2">
        <v>1.9316836595535301</v>
      </c>
      <c r="AY53" s="2">
        <v>1.9374042749404901</v>
      </c>
    </row>
    <row r="54" spans="1:51" ht="24">
      <c r="A54" s="2" t="s">
        <v>47</v>
      </c>
      <c r="B54" s="2" t="s">
        <v>96</v>
      </c>
      <c r="C54" s="2" t="s">
        <v>65</v>
      </c>
      <c r="D54" s="2">
        <v>2.7087552547454798</v>
      </c>
      <c r="E54" s="2">
        <v>2.8017845153808598</v>
      </c>
      <c r="F54" s="2">
        <v>3.0177049636840798</v>
      </c>
      <c r="G54" s="2">
        <v>3.18843746185303</v>
      </c>
      <c r="H54" s="2">
        <v>3.3123438358306898</v>
      </c>
      <c r="I54" s="2">
        <v>3.45711326599121</v>
      </c>
      <c r="J54" s="2">
        <v>3.6362965106964098</v>
      </c>
      <c r="K54" s="2">
        <v>4.0101337432861301</v>
      </c>
      <c r="L54" s="2">
        <v>4.4311408996581996</v>
      </c>
      <c r="M54" s="2">
        <v>4.8941102027893102</v>
      </c>
      <c r="N54" s="2">
        <v>5.3262481689453098</v>
      </c>
      <c r="O54" s="2">
        <v>5.5952029228210396</v>
      </c>
      <c r="P54" s="2">
        <v>5.6488833427429199</v>
      </c>
      <c r="Q54" s="2">
        <v>5.4021878242492702</v>
      </c>
      <c r="R54" s="2">
        <v>4.9688768386840803</v>
      </c>
      <c r="S54" s="2">
        <v>4.6176390647888201</v>
      </c>
      <c r="T54" s="2">
        <v>4.3496942520141602</v>
      </c>
      <c r="U54" s="2">
        <v>4.1308298110961896</v>
      </c>
      <c r="V54" s="2">
        <v>3.9099581241607702</v>
      </c>
      <c r="W54" s="2">
        <v>3.8624236583709699</v>
      </c>
      <c r="X54" s="2">
        <v>3.8524267673492401</v>
      </c>
      <c r="Y54" s="2">
        <v>3.8417673110961901</v>
      </c>
      <c r="Z54" s="2">
        <v>3.83372950553894</v>
      </c>
      <c r="AA54" s="2">
        <v>3.82395720481873</v>
      </c>
      <c r="AB54" s="2">
        <v>3.8149883747100799</v>
      </c>
      <c r="AC54" s="2">
        <v>3.8056371212005602</v>
      </c>
      <c r="AD54" s="2">
        <v>3.7965555191039999</v>
      </c>
      <c r="AE54" s="2">
        <v>3.7889640331268302</v>
      </c>
      <c r="AF54" s="2">
        <v>3.7796387672424299</v>
      </c>
      <c r="AG54" s="2">
        <v>3.7692413330078098</v>
      </c>
      <c r="AH54" s="2">
        <v>3.7626404762268102</v>
      </c>
      <c r="AI54" s="2">
        <v>3.7533123493194598</v>
      </c>
      <c r="AJ54" s="2">
        <v>3.7436492443084699</v>
      </c>
      <c r="AK54" s="2">
        <v>3.7350394725799601</v>
      </c>
      <c r="AL54" s="2">
        <v>3.7272672653198202</v>
      </c>
      <c r="AM54" s="2">
        <v>3.7182869911193799</v>
      </c>
      <c r="AN54" s="2">
        <v>3.66622757911682</v>
      </c>
      <c r="AO54" s="2">
        <v>3.5945310592651398</v>
      </c>
      <c r="AP54" s="2">
        <v>3.5401301383972199</v>
      </c>
      <c r="AQ54" s="2">
        <v>3.4435939788818399</v>
      </c>
      <c r="AR54" s="2">
        <v>3.3332462310790998</v>
      </c>
      <c r="AS54" s="2">
        <v>3.2161805629730198</v>
      </c>
      <c r="AT54" s="2">
        <v>3.2550606727600102</v>
      </c>
      <c r="AU54" s="2">
        <v>3.2484984397888201</v>
      </c>
      <c r="AV54" s="2">
        <v>3.23379302024841</v>
      </c>
      <c r="AW54" s="2">
        <v>3.2384719848632799</v>
      </c>
      <c r="AX54" s="2">
        <v>3.18845462799072</v>
      </c>
      <c r="AY54" s="2">
        <v>3.0541317462921098</v>
      </c>
    </row>
    <row r="55" spans="1:51" ht="24">
      <c r="A55" s="2" t="s">
        <v>48</v>
      </c>
      <c r="B55" s="2" t="s">
        <v>95</v>
      </c>
      <c r="C55" s="2" t="s">
        <v>65</v>
      </c>
      <c r="D55" s="2">
        <v>1.5743933916091899</v>
      </c>
      <c r="E55" s="2">
        <v>1.5865720510482799</v>
      </c>
      <c r="F55" s="2">
        <v>1.7454375028610201</v>
      </c>
      <c r="G55" s="2">
        <v>1.9158453941345199</v>
      </c>
      <c r="H55" s="2">
        <v>2.0961010456085201</v>
      </c>
      <c r="I55" s="2">
        <v>2.2806127071380602</v>
      </c>
      <c r="J55" s="2">
        <v>2.46713447570801</v>
      </c>
      <c r="K55" s="2">
        <v>2.6549198627471902</v>
      </c>
      <c r="L55" s="2">
        <v>2.8521363735199001</v>
      </c>
      <c r="M55" s="2">
        <v>2.9973053932189901</v>
      </c>
      <c r="N55" s="2">
        <v>2.9532263278961199</v>
      </c>
      <c r="O55" s="2">
        <v>2.8803181648254399</v>
      </c>
      <c r="P55" s="2">
        <v>2.7661938667297399</v>
      </c>
      <c r="Q55" s="2">
        <v>2.59872627258301</v>
      </c>
      <c r="R55" s="2">
        <v>2.3937339782714799</v>
      </c>
      <c r="S55" s="2">
        <v>2.1760330200195299</v>
      </c>
      <c r="T55" s="2">
        <v>1.95873355865479</v>
      </c>
      <c r="U55" s="2">
        <v>1.7533392906189</v>
      </c>
      <c r="V55" s="2">
        <v>1.5615202188491799</v>
      </c>
      <c r="W55" s="2">
        <v>1.37667560577393</v>
      </c>
      <c r="X55" s="2">
        <v>1.2569937705993699</v>
      </c>
      <c r="Y55" s="2">
        <v>1.2862948179245</v>
      </c>
      <c r="Z55" s="2">
        <v>1.32745897769928</v>
      </c>
      <c r="AA55" s="2">
        <v>1.3716746568679801</v>
      </c>
      <c r="AB55" s="2">
        <v>1.4123172760009799</v>
      </c>
      <c r="AC55" s="2">
        <v>1.4855999946594201</v>
      </c>
      <c r="AD55" s="2">
        <v>1.56917381286621</v>
      </c>
      <c r="AE55" s="2">
        <v>1.65706670284271</v>
      </c>
      <c r="AF55" s="2">
        <v>1.7462397813796999</v>
      </c>
      <c r="AG55" s="2">
        <v>1.8315399885177599</v>
      </c>
      <c r="AH55" s="2">
        <v>1.91645884513855</v>
      </c>
      <c r="AI55" s="2">
        <v>2.0068099498748802</v>
      </c>
      <c r="AJ55" s="2">
        <v>2.09401655197144</v>
      </c>
      <c r="AK55" s="2">
        <v>2.1816475391387899</v>
      </c>
      <c r="AL55" s="2">
        <v>2.27302098274231</v>
      </c>
      <c r="AM55" s="2">
        <v>2.3537015914917001</v>
      </c>
      <c r="AN55" s="2">
        <v>2.4299404621124299</v>
      </c>
      <c r="AO55" s="2">
        <v>2.4902441501617401</v>
      </c>
      <c r="AP55" s="2">
        <v>2.5371179580688499</v>
      </c>
      <c r="AQ55" s="2">
        <v>2.54319190979004</v>
      </c>
      <c r="AR55" s="2">
        <v>2.39388823509216</v>
      </c>
      <c r="AS55" s="2">
        <v>2.2216761112213099</v>
      </c>
      <c r="AT55" s="2">
        <v>2.0638387203216602</v>
      </c>
      <c r="AU55" s="2">
        <v>1.89681661128998</v>
      </c>
      <c r="AV55" s="2">
        <v>1.74533879756927</v>
      </c>
      <c r="AW55" s="2">
        <v>1.6087110042571999</v>
      </c>
      <c r="AX55" s="2">
        <v>1.4844995737075799</v>
      </c>
      <c r="AY55" s="2">
        <v>1.38129889965057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"/>
  <sheetViews>
    <sheetView tabSelected="1" workbookViewId="0">
      <selection activeCell="C48" sqref="C48"/>
    </sheetView>
  </sheetViews>
  <sheetFormatPr baseColWidth="10" defaultColWidth="8.83203125" defaultRowHeight="14" x14ac:dyDescent="0"/>
  <cols>
    <col min="1" max="1" width="30.6640625" bestFit="1" customWidth="1"/>
    <col min="2" max="2" width="38.5" customWidth="1"/>
    <col min="3" max="3" width="21.5" bestFit="1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1" t="s">
        <v>151</v>
      </c>
      <c r="B1" s="1" t="s">
        <v>170</v>
      </c>
      <c r="C1" s="1" t="s">
        <v>157</v>
      </c>
      <c r="D1" s="3">
        <v>41219.020833333299</v>
      </c>
      <c r="E1" s="3">
        <v>41219.041666666701</v>
      </c>
      <c r="F1" s="3">
        <v>41219.0625</v>
      </c>
      <c r="G1" s="3">
        <v>41219.083333333299</v>
      </c>
      <c r="H1" s="3">
        <v>41219.104166666701</v>
      </c>
      <c r="I1" s="3">
        <v>41219.125</v>
      </c>
      <c r="J1" s="3">
        <v>41219.145833333299</v>
      </c>
      <c r="K1" s="3">
        <v>41219.166666666701</v>
      </c>
      <c r="L1" s="3">
        <v>41219.1875</v>
      </c>
      <c r="M1" s="3">
        <v>41219.208333333299</v>
      </c>
      <c r="N1" s="3">
        <v>41219.229166666701</v>
      </c>
      <c r="O1" s="3">
        <v>41219.25</v>
      </c>
      <c r="P1" s="3">
        <v>41219.270833333299</v>
      </c>
      <c r="Q1" s="3">
        <v>41219.291666666701</v>
      </c>
      <c r="R1" s="3">
        <v>41219.3125</v>
      </c>
      <c r="S1" s="3">
        <v>41219.333333333299</v>
      </c>
      <c r="T1" s="3">
        <v>41219.354166666701</v>
      </c>
      <c r="U1" s="3">
        <v>41219.375</v>
      </c>
      <c r="V1" s="3">
        <v>41219.395833333299</v>
      </c>
      <c r="W1" s="3">
        <v>41219.416666666701</v>
      </c>
      <c r="X1" s="3">
        <v>41219.4375</v>
      </c>
      <c r="Y1" s="3">
        <v>41219.458333333299</v>
      </c>
      <c r="Z1" s="3">
        <v>41219.479166666701</v>
      </c>
      <c r="AA1" s="3">
        <v>41219.5</v>
      </c>
      <c r="AB1" s="3">
        <v>41219.520833333299</v>
      </c>
      <c r="AC1" s="3">
        <v>41219.541666666701</v>
      </c>
      <c r="AD1" s="3">
        <v>41219.5625</v>
      </c>
      <c r="AE1" s="3">
        <v>41219.583333333299</v>
      </c>
      <c r="AF1" s="3">
        <v>41219.604166666701</v>
      </c>
      <c r="AG1" s="3">
        <v>41219.625</v>
      </c>
      <c r="AH1" s="3">
        <v>41219.645833333299</v>
      </c>
      <c r="AI1" s="3">
        <v>41219.666666666701</v>
      </c>
      <c r="AJ1" s="3">
        <v>41219.6875</v>
      </c>
      <c r="AK1" s="3">
        <v>41219.708333333299</v>
      </c>
      <c r="AL1" s="3">
        <v>41219.729166666701</v>
      </c>
      <c r="AM1" s="3">
        <v>41219.75</v>
      </c>
      <c r="AN1" s="3">
        <v>41219.770833333299</v>
      </c>
      <c r="AO1" s="3">
        <v>41219.791666666701</v>
      </c>
      <c r="AP1" s="3">
        <v>41219.8125</v>
      </c>
      <c r="AQ1" s="3">
        <v>41219.833333333299</v>
      </c>
      <c r="AR1" s="3">
        <v>41219.854166666701</v>
      </c>
      <c r="AS1" s="3">
        <v>41219.875</v>
      </c>
      <c r="AT1" s="3">
        <v>41219.895833333299</v>
      </c>
      <c r="AU1" s="3">
        <v>41219.916666666701</v>
      </c>
      <c r="AV1" s="3">
        <v>41219.9375</v>
      </c>
      <c r="AW1" s="3">
        <v>41219.958333333299</v>
      </c>
      <c r="AX1" s="3">
        <v>41219.979166666701</v>
      </c>
      <c r="AY1" s="3">
        <v>41220</v>
      </c>
    </row>
    <row r="2" spans="1:51">
      <c r="A2" s="4" t="s">
        <v>141</v>
      </c>
      <c r="B2" s="1" t="s">
        <v>36</v>
      </c>
      <c r="C2" s="1" t="s">
        <v>164</v>
      </c>
      <c r="D2" s="15">
        <v>2.09142398834229</v>
      </c>
      <c r="E2" s="15">
        <v>1.8938750028610201</v>
      </c>
      <c r="F2" s="15">
        <v>1.7100801467895499</v>
      </c>
      <c r="G2" s="15">
        <v>1.6313887834548999</v>
      </c>
      <c r="H2" s="15">
        <v>1.6346285343170199</v>
      </c>
      <c r="I2" s="15">
        <v>1.63625705242157</v>
      </c>
      <c r="J2" s="15">
        <v>1.6375591754913299</v>
      </c>
      <c r="K2" s="15">
        <v>1.63893389701843</v>
      </c>
      <c r="L2" s="15">
        <v>1.65031409263611</v>
      </c>
      <c r="M2" s="15">
        <v>1.68598628044128</v>
      </c>
      <c r="N2" s="15">
        <v>1.7255729436874401</v>
      </c>
      <c r="O2" s="15">
        <v>1.7625867128372199</v>
      </c>
      <c r="P2" s="15">
        <v>1.7981858253478999</v>
      </c>
      <c r="Q2" s="15">
        <v>1.8373434543609599</v>
      </c>
      <c r="R2" s="15">
        <v>1.87407970428467</v>
      </c>
      <c r="S2" s="15">
        <v>1.90848064422607</v>
      </c>
      <c r="T2" s="15">
        <v>1.9434463977813701</v>
      </c>
      <c r="U2" s="15">
        <v>1.9753383398055999</v>
      </c>
      <c r="V2" s="15">
        <v>1.9976437091827399</v>
      </c>
      <c r="W2" s="15">
        <v>1.99726378917694</v>
      </c>
      <c r="X2" s="15">
        <v>1.9979840517044101</v>
      </c>
      <c r="Y2" s="15">
        <v>2.0005624294281001</v>
      </c>
      <c r="Z2" s="15">
        <v>1.99627602100372</v>
      </c>
      <c r="AA2" s="15">
        <v>2.00159358978271</v>
      </c>
      <c r="AB2" s="15">
        <v>2.0017306804657</v>
      </c>
      <c r="AC2" s="15">
        <v>2.0015954971313499</v>
      </c>
      <c r="AD2" s="15">
        <v>2.0023627281189</v>
      </c>
      <c r="AE2" s="15">
        <v>2.0032413005828902</v>
      </c>
      <c r="AF2" s="15">
        <v>2.0110554695129399</v>
      </c>
      <c r="AG2" s="15">
        <v>2.0213754177093501</v>
      </c>
      <c r="AH2" s="15">
        <v>2.0328712463378902</v>
      </c>
      <c r="AI2" s="15">
        <v>2.0416681766510001</v>
      </c>
      <c r="AJ2" s="15">
        <v>2.05429339408875</v>
      </c>
      <c r="AK2" s="15">
        <v>2.0649373531341602</v>
      </c>
      <c r="AL2" s="15">
        <v>2.07682108879089</v>
      </c>
      <c r="AM2" s="15">
        <v>2.0918455123901398</v>
      </c>
      <c r="AN2" s="15">
        <v>2.11380195617676</v>
      </c>
      <c r="AO2" s="15">
        <v>2.1651666164398198</v>
      </c>
      <c r="AP2" s="15">
        <v>2.21231269836426</v>
      </c>
      <c r="AQ2" s="15">
        <v>2.24351906776428</v>
      </c>
      <c r="AR2" s="15">
        <v>2.2488958835601802</v>
      </c>
      <c r="AS2" s="15">
        <v>2.2546093463897701</v>
      </c>
      <c r="AT2" s="15">
        <v>2.25874996185303</v>
      </c>
      <c r="AU2" s="15">
        <v>2.2581524848938002</v>
      </c>
      <c r="AV2" s="15">
        <v>2.2003474235534699</v>
      </c>
      <c r="AW2" s="15">
        <v>2.0186128616332999</v>
      </c>
      <c r="AX2" s="15">
        <v>1.83286452293396</v>
      </c>
      <c r="AY2" s="15">
        <v>1.67808330059052</v>
      </c>
    </row>
    <row r="3" spans="1:51">
      <c r="A3" s="4" t="s">
        <v>141</v>
      </c>
      <c r="B3" s="5" t="s">
        <v>152</v>
      </c>
      <c r="C3" s="1" t="s">
        <v>165</v>
      </c>
      <c r="D3" s="15" t="s">
        <v>162</v>
      </c>
      <c r="E3" s="15" t="s">
        <v>162</v>
      </c>
      <c r="F3" s="15" t="s">
        <v>162</v>
      </c>
      <c r="G3" s="15" t="s">
        <v>162</v>
      </c>
      <c r="H3" s="15" t="s">
        <v>162</v>
      </c>
      <c r="I3" s="15" t="s">
        <v>162</v>
      </c>
      <c r="J3" s="15" t="s">
        <v>162</v>
      </c>
      <c r="K3" s="15" t="s">
        <v>162</v>
      </c>
      <c r="L3" s="15" t="s">
        <v>162</v>
      </c>
      <c r="M3" s="15" t="s">
        <v>162</v>
      </c>
      <c r="N3" s="15" t="s">
        <v>162</v>
      </c>
      <c r="O3" s="15" t="s">
        <v>162</v>
      </c>
      <c r="P3" s="15" t="s">
        <v>162</v>
      </c>
      <c r="Q3" s="15" t="s">
        <v>162</v>
      </c>
      <c r="R3" s="15" t="s">
        <v>162</v>
      </c>
      <c r="S3" s="15" t="s">
        <v>162</v>
      </c>
      <c r="T3" s="15" t="s">
        <v>162</v>
      </c>
      <c r="U3" s="15" t="s">
        <v>162</v>
      </c>
      <c r="V3" s="15" t="s">
        <v>162</v>
      </c>
      <c r="W3" s="15" t="s">
        <v>162</v>
      </c>
      <c r="X3" s="15" t="s">
        <v>162</v>
      </c>
      <c r="Y3" s="15" t="s">
        <v>162</v>
      </c>
      <c r="Z3" s="15" t="s">
        <v>162</v>
      </c>
      <c r="AA3" s="15" t="s">
        <v>162</v>
      </c>
      <c r="AB3" s="15" t="s">
        <v>162</v>
      </c>
      <c r="AC3" s="15" t="s">
        <v>162</v>
      </c>
      <c r="AD3" s="15" t="s">
        <v>162</v>
      </c>
      <c r="AE3" s="15" t="s">
        <v>162</v>
      </c>
      <c r="AF3" s="15" t="s">
        <v>162</v>
      </c>
      <c r="AG3" s="15" t="s">
        <v>162</v>
      </c>
      <c r="AH3" s="15" t="s">
        <v>162</v>
      </c>
      <c r="AI3" s="15" t="s">
        <v>162</v>
      </c>
      <c r="AJ3" s="15" t="s">
        <v>162</v>
      </c>
      <c r="AK3" s="15" t="s">
        <v>162</v>
      </c>
      <c r="AL3" s="15" t="s">
        <v>162</v>
      </c>
      <c r="AM3" s="15" t="s">
        <v>162</v>
      </c>
      <c r="AN3" s="15" t="s">
        <v>162</v>
      </c>
      <c r="AO3" s="15" t="s">
        <v>162</v>
      </c>
      <c r="AP3" s="15" t="s">
        <v>162</v>
      </c>
      <c r="AQ3" s="15" t="s">
        <v>162</v>
      </c>
      <c r="AR3" s="15" t="s">
        <v>162</v>
      </c>
      <c r="AS3" s="15" t="s">
        <v>162</v>
      </c>
      <c r="AT3" s="15" t="s">
        <v>162</v>
      </c>
      <c r="AU3" s="15" t="s">
        <v>162</v>
      </c>
      <c r="AV3" s="15" t="s">
        <v>162</v>
      </c>
      <c r="AW3" s="15" t="s">
        <v>162</v>
      </c>
      <c r="AX3" s="15" t="s">
        <v>162</v>
      </c>
      <c r="AY3" s="15" t="s">
        <v>162</v>
      </c>
    </row>
    <row r="4" spans="1:51">
      <c r="A4" s="1" t="s">
        <v>142</v>
      </c>
      <c r="B4" s="1" t="s">
        <v>22</v>
      </c>
      <c r="C4" s="1" t="s">
        <v>164</v>
      </c>
      <c r="D4" s="15">
        <v>2.6229946613311799</v>
      </c>
      <c r="E4" s="15">
        <v>2.6698958873748802</v>
      </c>
      <c r="F4" s="15">
        <v>2.75689768791199</v>
      </c>
      <c r="G4" s="15">
        <v>2.8786423206329301</v>
      </c>
      <c r="H4" s="15">
        <v>3.0015418529510498</v>
      </c>
      <c r="I4" s="15">
        <v>3.12781929969788</v>
      </c>
      <c r="J4" s="15">
        <v>3.2552533149719198</v>
      </c>
      <c r="K4" s="15">
        <v>3.3672618865966801</v>
      </c>
      <c r="L4" s="15">
        <v>3.4672482013702401</v>
      </c>
      <c r="M4" s="15">
        <v>3.55593061447144</v>
      </c>
      <c r="N4" s="15">
        <v>3.6223664283752401</v>
      </c>
      <c r="O4" s="15">
        <v>3.6618573665618901</v>
      </c>
      <c r="P4" s="15">
        <v>3.6904337406158398</v>
      </c>
      <c r="Q4" s="15">
        <v>3.6923952102661102</v>
      </c>
      <c r="R4" s="15">
        <v>3.68646335601807</v>
      </c>
      <c r="S4" s="15">
        <v>3.6467916965484601</v>
      </c>
      <c r="T4" s="15">
        <v>3.6051108837127699</v>
      </c>
      <c r="U4" s="15">
        <v>3.56112861633301</v>
      </c>
      <c r="V4" s="15">
        <v>3.5070674419403098</v>
      </c>
      <c r="W4" s="15">
        <v>3.4254808425903298</v>
      </c>
      <c r="X4" s="15">
        <v>3.3213682174682599</v>
      </c>
      <c r="Y4" s="15">
        <v>3.2235031127929701</v>
      </c>
      <c r="Z4" s="15">
        <v>3.15323781967163</v>
      </c>
      <c r="AA4" s="15">
        <v>3.0911493301391602</v>
      </c>
      <c r="AB4" s="15">
        <v>3.0358698368072501</v>
      </c>
      <c r="AC4" s="15">
        <v>2.9850106239318799</v>
      </c>
      <c r="AD4" s="15">
        <v>2.9347167015075701</v>
      </c>
      <c r="AE4" s="15">
        <v>2.8953993320465101</v>
      </c>
      <c r="AF4" s="15">
        <v>2.87982273101807</v>
      </c>
      <c r="AG4" s="15">
        <v>2.8819515705108598</v>
      </c>
      <c r="AH4" s="15">
        <v>2.8860158920288099</v>
      </c>
      <c r="AI4" s="15">
        <v>2.8848178386688201</v>
      </c>
      <c r="AJ4" s="15">
        <v>2.8816597461700399</v>
      </c>
      <c r="AK4" s="15">
        <v>2.8719563484191899</v>
      </c>
      <c r="AL4" s="15">
        <v>2.8560557365417498</v>
      </c>
      <c r="AM4" s="15">
        <v>2.8345210552215598</v>
      </c>
      <c r="AN4" s="15">
        <v>2.8030364513397199</v>
      </c>
      <c r="AO4" s="15">
        <v>2.7566545009613002</v>
      </c>
      <c r="AP4" s="15">
        <v>2.7086718082428001</v>
      </c>
      <c r="AQ4" s="15">
        <v>2.6592168807983398</v>
      </c>
      <c r="AR4" s="15">
        <v>2.58355760574341</v>
      </c>
      <c r="AS4" s="15">
        <v>2.4968488216400102</v>
      </c>
      <c r="AT4" s="15">
        <v>2.43565106391907</v>
      </c>
      <c r="AU4" s="15">
        <v>2.38686299324036</v>
      </c>
      <c r="AV4" s="15">
        <v>2.34577083587646</v>
      </c>
      <c r="AW4" s="15">
        <v>2.3059043884277299</v>
      </c>
      <c r="AX4" s="15">
        <v>2.28176712989807</v>
      </c>
      <c r="AY4" s="15">
        <v>2.2909307479858398</v>
      </c>
    </row>
    <row r="5" spans="1:51" s="1" customFormat="1">
      <c r="A5" s="1" t="s">
        <v>142</v>
      </c>
      <c r="B5" s="1" t="s">
        <v>152</v>
      </c>
      <c r="C5" s="1" t="s">
        <v>165</v>
      </c>
      <c r="D5" s="15" t="s">
        <v>163</v>
      </c>
      <c r="E5" s="15" t="s">
        <v>163</v>
      </c>
      <c r="F5" s="15" t="s">
        <v>163</v>
      </c>
      <c r="G5" s="15" t="s">
        <v>163</v>
      </c>
      <c r="H5" s="15" t="s">
        <v>163</v>
      </c>
      <c r="I5" s="15" t="s">
        <v>163</v>
      </c>
      <c r="J5" s="15" t="s">
        <v>163</v>
      </c>
      <c r="K5" s="15" t="s">
        <v>163</v>
      </c>
      <c r="L5" s="15" t="s">
        <v>163</v>
      </c>
      <c r="M5" s="15" t="s">
        <v>163</v>
      </c>
      <c r="N5" s="15" t="s">
        <v>163</v>
      </c>
      <c r="O5" s="15" t="s">
        <v>163</v>
      </c>
      <c r="P5" s="15" t="s">
        <v>163</v>
      </c>
      <c r="Q5" s="15" t="s">
        <v>163</v>
      </c>
      <c r="R5" s="15" t="s">
        <v>163</v>
      </c>
      <c r="S5" s="15" t="s">
        <v>163</v>
      </c>
      <c r="T5" s="15" t="s">
        <v>163</v>
      </c>
      <c r="U5" s="15" t="s">
        <v>163</v>
      </c>
      <c r="V5" s="15" t="s">
        <v>163</v>
      </c>
      <c r="W5" s="15" t="s">
        <v>163</v>
      </c>
      <c r="X5" s="15" t="s">
        <v>163</v>
      </c>
      <c r="Y5" s="15" t="s">
        <v>163</v>
      </c>
      <c r="Z5" s="15" t="s">
        <v>163</v>
      </c>
      <c r="AA5" s="15" t="s">
        <v>163</v>
      </c>
      <c r="AB5" s="15" t="s">
        <v>163</v>
      </c>
      <c r="AC5" s="15" t="s">
        <v>163</v>
      </c>
      <c r="AD5" s="15" t="s">
        <v>163</v>
      </c>
      <c r="AE5" s="15" t="s">
        <v>163</v>
      </c>
      <c r="AF5" s="15" t="s">
        <v>163</v>
      </c>
      <c r="AG5" s="15" t="s">
        <v>163</v>
      </c>
      <c r="AH5" s="15" t="s">
        <v>163</v>
      </c>
      <c r="AI5" s="15" t="s">
        <v>163</v>
      </c>
      <c r="AJ5" s="15" t="s">
        <v>163</v>
      </c>
      <c r="AK5" s="15" t="s">
        <v>163</v>
      </c>
      <c r="AL5" s="15" t="s">
        <v>163</v>
      </c>
      <c r="AM5" s="15" t="s">
        <v>163</v>
      </c>
      <c r="AN5" s="15" t="s">
        <v>163</v>
      </c>
      <c r="AO5" s="15" t="s">
        <v>163</v>
      </c>
      <c r="AP5" s="15" t="s">
        <v>163</v>
      </c>
      <c r="AQ5" s="15" t="s">
        <v>163</v>
      </c>
      <c r="AR5" s="15" t="s">
        <v>163</v>
      </c>
      <c r="AS5" s="15" t="s">
        <v>163</v>
      </c>
      <c r="AT5" s="15" t="s">
        <v>163</v>
      </c>
      <c r="AU5" s="15" t="s">
        <v>163</v>
      </c>
      <c r="AV5" s="15" t="s">
        <v>163</v>
      </c>
      <c r="AW5" s="15" t="s">
        <v>163</v>
      </c>
      <c r="AX5" s="15" t="s">
        <v>163</v>
      </c>
      <c r="AY5" s="15" t="s">
        <v>163</v>
      </c>
    </row>
    <row r="6" spans="1:51">
      <c r="A6" s="1" t="s">
        <v>146</v>
      </c>
      <c r="B6" s="1" t="s">
        <v>18</v>
      </c>
      <c r="C6" s="1" t="s">
        <v>164</v>
      </c>
      <c r="D6" s="15">
        <v>2.1103639602661102</v>
      </c>
      <c r="E6" s="15">
        <v>2.4585595130920401</v>
      </c>
      <c r="F6" s="15">
        <v>2.9293694496154798</v>
      </c>
      <c r="G6" s="15">
        <v>3.4159021377563499</v>
      </c>
      <c r="H6" s="15">
        <v>3.9068908691406299</v>
      </c>
      <c r="I6" s="15">
        <v>4.3983573913574201</v>
      </c>
      <c r="J6" s="15">
        <v>4.9336924552917498</v>
      </c>
      <c r="K6" s="15">
        <v>5.0799369812011701</v>
      </c>
      <c r="L6" s="15">
        <v>5.0855607986450204</v>
      </c>
      <c r="M6" s="15">
        <v>5.0890965461731001</v>
      </c>
      <c r="N6" s="15">
        <v>5.0942692756652797</v>
      </c>
      <c r="O6" s="15">
        <v>5.0987005233764604</v>
      </c>
      <c r="P6" s="15">
        <v>5.1038508415222203</v>
      </c>
      <c r="Q6" s="15">
        <v>5.1062378883361799</v>
      </c>
      <c r="R6" s="15">
        <v>5.1100268363952601</v>
      </c>
      <c r="S6" s="15">
        <v>5.1137633323669398</v>
      </c>
      <c r="T6" s="15">
        <v>5.1146092414856001</v>
      </c>
      <c r="U6" s="15">
        <v>5.1118030548095703</v>
      </c>
      <c r="V6" s="15">
        <v>5.1132383346557599</v>
      </c>
      <c r="W6" s="15">
        <v>5.11277103424072</v>
      </c>
      <c r="X6" s="15">
        <v>5.1217184066772496</v>
      </c>
      <c r="Y6" s="15">
        <v>5.1066002845764196</v>
      </c>
      <c r="Z6" s="15">
        <v>4.9801254272460902</v>
      </c>
      <c r="AA6" s="15">
        <v>4.86275339126587</v>
      </c>
      <c r="AB6" s="15">
        <v>4.7505555152893102</v>
      </c>
      <c r="AC6" s="15">
        <v>4.6461954116821298</v>
      </c>
      <c r="AD6" s="15">
        <v>4.5447669029235804</v>
      </c>
      <c r="AE6" s="15">
        <v>4.4530291557312003</v>
      </c>
      <c r="AF6" s="15">
        <v>4.37054395675659</v>
      </c>
      <c r="AG6" s="15">
        <v>4.2969913482665998</v>
      </c>
      <c r="AH6" s="15">
        <v>4.2257423400878897</v>
      </c>
      <c r="AI6" s="15">
        <v>4.1533513069152797</v>
      </c>
      <c r="AJ6" s="15">
        <v>4.0833334922790501</v>
      </c>
      <c r="AK6" s="15">
        <v>4.0126361846923801</v>
      </c>
      <c r="AL6" s="15">
        <v>3.93667364120483</v>
      </c>
      <c r="AM6" s="15">
        <v>3.85654592514038</v>
      </c>
      <c r="AN6" s="15">
        <v>3.7708568572997998</v>
      </c>
      <c r="AO6" s="15">
        <v>3.6731913089752202</v>
      </c>
      <c r="AP6" s="15">
        <v>3.5577030181884801</v>
      </c>
      <c r="AQ6" s="15">
        <v>3.4287440776825</v>
      </c>
      <c r="AR6" s="15">
        <v>3.2824785709381099</v>
      </c>
      <c r="AS6" s="15">
        <v>3.1326541900634801</v>
      </c>
      <c r="AT6" s="15">
        <v>3.0135681629180899</v>
      </c>
      <c r="AU6" s="15">
        <v>2.8895237445831299</v>
      </c>
      <c r="AV6" s="15">
        <v>2.7864792346954301</v>
      </c>
      <c r="AW6" s="15">
        <v>2.73045802116394</v>
      </c>
      <c r="AX6" s="15">
        <v>2.7619099617004399</v>
      </c>
      <c r="AY6" s="15">
        <v>2.7654945850372301</v>
      </c>
    </row>
    <row r="7" spans="1:51">
      <c r="A7" s="1" t="s">
        <v>146</v>
      </c>
      <c r="B7" s="5" t="s">
        <v>152</v>
      </c>
      <c r="C7" s="1" t="s">
        <v>165</v>
      </c>
      <c r="D7" s="15" t="s">
        <v>163</v>
      </c>
      <c r="E7" s="15" t="s">
        <v>163</v>
      </c>
      <c r="F7" s="15" t="s">
        <v>163</v>
      </c>
      <c r="G7" s="15" t="s">
        <v>163</v>
      </c>
      <c r="H7" s="15" t="s">
        <v>163</v>
      </c>
      <c r="I7" s="15" t="s">
        <v>163</v>
      </c>
      <c r="J7" s="15" t="s">
        <v>163</v>
      </c>
      <c r="K7" s="15" t="s">
        <v>163</v>
      </c>
      <c r="L7" s="15" t="s">
        <v>162</v>
      </c>
      <c r="M7" s="15" t="s">
        <v>162</v>
      </c>
      <c r="N7" s="15" t="s">
        <v>162</v>
      </c>
      <c r="O7" s="15" t="s">
        <v>162</v>
      </c>
      <c r="P7" s="15" t="s">
        <v>162</v>
      </c>
      <c r="Q7" s="15" t="s">
        <v>162</v>
      </c>
      <c r="R7" s="15" t="s">
        <v>162</v>
      </c>
      <c r="S7" s="15" t="s">
        <v>162</v>
      </c>
      <c r="T7" s="15" t="s">
        <v>162</v>
      </c>
      <c r="U7" s="15" t="s">
        <v>162</v>
      </c>
      <c r="V7" s="15" t="s">
        <v>162</v>
      </c>
      <c r="W7" s="15" t="s">
        <v>162</v>
      </c>
      <c r="X7" s="15" t="s">
        <v>162</v>
      </c>
      <c r="Y7" s="15" t="s">
        <v>162</v>
      </c>
      <c r="Z7" s="15" t="s">
        <v>190</v>
      </c>
      <c r="AA7" s="15" t="s">
        <v>190</v>
      </c>
      <c r="AB7" s="15" t="s">
        <v>190</v>
      </c>
      <c r="AC7" s="15" t="s">
        <v>190</v>
      </c>
      <c r="AD7" s="15" t="s">
        <v>190</v>
      </c>
      <c r="AE7" s="15" t="s">
        <v>190</v>
      </c>
      <c r="AF7" s="15" t="s">
        <v>190</v>
      </c>
      <c r="AG7" s="15" t="s">
        <v>190</v>
      </c>
      <c r="AH7" s="15" t="s">
        <v>190</v>
      </c>
      <c r="AI7" s="15" t="s">
        <v>190</v>
      </c>
      <c r="AJ7" s="15" t="s">
        <v>190</v>
      </c>
      <c r="AK7" s="15" t="s">
        <v>190</v>
      </c>
      <c r="AL7" s="15" t="s">
        <v>190</v>
      </c>
      <c r="AM7" s="15" t="s">
        <v>190</v>
      </c>
      <c r="AN7" s="15" t="s">
        <v>190</v>
      </c>
      <c r="AO7" s="15" t="s">
        <v>190</v>
      </c>
      <c r="AP7" s="15" t="s">
        <v>190</v>
      </c>
      <c r="AQ7" s="15" t="s">
        <v>190</v>
      </c>
      <c r="AR7" s="15" t="s">
        <v>190</v>
      </c>
      <c r="AS7" s="15" t="s">
        <v>190</v>
      </c>
      <c r="AT7" s="15" t="s">
        <v>190</v>
      </c>
      <c r="AU7" s="15" t="s">
        <v>190</v>
      </c>
      <c r="AV7" s="15" t="s">
        <v>190</v>
      </c>
      <c r="AW7" s="15" t="s">
        <v>162</v>
      </c>
      <c r="AX7" s="15" t="s">
        <v>162</v>
      </c>
      <c r="AY7" s="15" t="s">
        <v>162</v>
      </c>
    </row>
    <row r="8" spans="1:51">
      <c r="A8" s="1" t="s">
        <v>145</v>
      </c>
      <c r="B8" s="1" t="s">
        <v>20</v>
      </c>
      <c r="C8" s="1" t="s">
        <v>164</v>
      </c>
      <c r="D8" s="15">
        <v>5.0890779495239302</v>
      </c>
      <c r="E8" s="15">
        <v>5.1248145103454599</v>
      </c>
      <c r="F8" s="15">
        <v>5.1278867721557599</v>
      </c>
      <c r="G8" s="15">
        <v>5.13436031341553</v>
      </c>
      <c r="H8" s="15">
        <v>5.1369094848632804</v>
      </c>
      <c r="I8" s="15">
        <v>5.1380176544189498</v>
      </c>
      <c r="J8" s="15">
        <v>5.1379933357238796</v>
      </c>
      <c r="K8" s="15">
        <v>5.1372532844543501</v>
      </c>
      <c r="L8" s="15">
        <v>5.1375689506530797</v>
      </c>
      <c r="M8" s="15">
        <v>5.1393065452575701</v>
      </c>
      <c r="N8" s="15">
        <v>5.1429424285888699</v>
      </c>
      <c r="O8" s="15">
        <v>5.1434850692748997</v>
      </c>
      <c r="P8" s="15">
        <v>5.1468863487243697</v>
      </c>
      <c r="Q8" s="15">
        <v>5.15301561355591</v>
      </c>
      <c r="R8" s="15">
        <v>5.1560993194580096</v>
      </c>
      <c r="S8" s="15">
        <v>5.1565971374511701</v>
      </c>
      <c r="T8" s="15">
        <v>5.1564984321594203</v>
      </c>
      <c r="U8" s="15">
        <v>5.1570229530334499</v>
      </c>
      <c r="V8" s="15">
        <v>5.1567230224609402</v>
      </c>
      <c r="W8" s="15">
        <v>5.1564464569091797</v>
      </c>
      <c r="X8" s="15">
        <v>5.1569118499755904</v>
      </c>
      <c r="Y8" s="15">
        <v>5.1569294929504403</v>
      </c>
      <c r="Z8" s="15">
        <v>5.1579084396362296</v>
      </c>
      <c r="AA8" s="15">
        <v>5.1583423614501998</v>
      </c>
      <c r="AB8" s="15">
        <v>5.1596126556396502</v>
      </c>
      <c r="AC8" s="15">
        <v>5.1651725769043004</v>
      </c>
      <c r="AD8" s="15">
        <v>5.1656765937805202</v>
      </c>
      <c r="AE8" s="15">
        <v>5.1036529541015598</v>
      </c>
      <c r="AF8" s="15">
        <v>4.2718834877014196</v>
      </c>
      <c r="AG8" s="15">
        <v>3.2569706439971902</v>
      </c>
      <c r="AH8" s="15">
        <v>2.3194046020507799</v>
      </c>
      <c r="AI8" s="15">
        <v>1.9671701192855799</v>
      </c>
      <c r="AJ8" s="15">
        <v>1.9695744514465301</v>
      </c>
      <c r="AK8" s="15">
        <v>1.9777516126632699</v>
      </c>
      <c r="AL8" s="15">
        <v>1.9829894304275499</v>
      </c>
      <c r="AM8" s="15">
        <v>1.98297226428986</v>
      </c>
      <c r="AN8" s="15">
        <v>1.9838559627532999</v>
      </c>
      <c r="AO8" s="15">
        <v>1.99223077297211</v>
      </c>
      <c r="AP8" s="15">
        <v>1.9996526241302499</v>
      </c>
      <c r="AQ8" s="15">
        <v>2.0067448616027801</v>
      </c>
      <c r="AR8" s="15">
        <v>2.0087361335754399</v>
      </c>
      <c r="AS8" s="15">
        <v>2.0077133178710902</v>
      </c>
      <c r="AT8" s="15">
        <v>2.0094480514526398</v>
      </c>
      <c r="AU8" s="15">
        <v>2.0144081115722701</v>
      </c>
      <c r="AV8" s="15">
        <v>2.0216720104217498</v>
      </c>
      <c r="AW8" s="15">
        <v>2.0273663997650102</v>
      </c>
      <c r="AX8" s="15">
        <v>2.58641457557678</v>
      </c>
      <c r="AY8" s="15">
        <v>4.1665453910827601</v>
      </c>
    </row>
    <row r="9" spans="1:51">
      <c r="A9" s="1" t="s">
        <v>145</v>
      </c>
      <c r="B9" s="5" t="s">
        <v>152</v>
      </c>
      <c r="C9" s="1" t="s">
        <v>165</v>
      </c>
      <c r="D9" s="15" t="s">
        <v>163</v>
      </c>
      <c r="E9" s="15" t="s">
        <v>162</v>
      </c>
      <c r="F9" s="15" t="s">
        <v>162</v>
      </c>
      <c r="G9" s="15" t="s">
        <v>162</v>
      </c>
      <c r="H9" s="15" t="s">
        <v>162</v>
      </c>
      <c r="I9" s="15" t="s">
        <v>162</v>
      </c>
      <c r="J9" s="15" t="s">
        <v>162</v>
      </c>
      <c r="K9" s="15" t="s">
        <v>162</v>
      </c>
      <c r="L9" s="15" t="s">
        <v>162</v>
      </c>
      <c r="M9" s="15" t="s">
        <v>162</v>
      </c>
      <c r="N9" s="15" t="s">
        <v>162</v>
      </c>
      <c r="O9" s="15" t="s">
        <v>162</v>
      </c>
      <c r="P9" s="15" t="s">
        <v>162</v>
      </c>
      <c r="Q9" s="15" t="s">
        <v>162</v>
      </c>
      <c r="R9" s="15" t="s">
        <v>162</v>
      </c>
      <c r="S9" s="15" t="s">
        <v>162</v>
      </c>
      <c r="T9" s="15" t="s">
        <v>162</v>
      </c>
      <c r="U9" s="15" t="s">
        <v>162</v>
      </c>
      <c r="V9" s="15" t="s">
        <v>162</v>
      </c>
      <c r="W9" s="15" t="s">
        <v>162</v>
      </c>
      <c r="X9" s="15" t="s">
        <v>162</v>
      </c>
      <c r="Y9" s="15" t="s">
        <v>162</v>
      </c>
      <c r="Z9" s="15" t="s">
        <v>162</v>
      </c>
      <c r="AA9" s="15" t="s">
        <v>162</v>
      </c>
      <c r="AB9" s="15" t="s">
        <v>162</v>
      </c>
      <c r="AC9" s="15" t="s">
        <v>162</v>
      </c>
      <c r="AD9" s="15" t="s">
        <v>162</v>
      </c>
      <c r="AE9" s="15" t="s">
        <v>190</v>
      </c>
      <c r="AF9" s="15" t="s">
        <v>190</v>
      </c>
      <c r="AG9" s="15" t="s">
        <v>190</v>
      </c>
      <c r="AH9" s="15" t="s">
        <v>190</v>
      </c>
      <c r="AI9" s="15" t="s">
        <v>190</v>
      </c>
      <c r="AJ9" s="15" t="s">
        <v>162</v>
      </c>
      <c r="AK9" s="15" t="s">
        <v>162</v>
      </c>
      <c r="AL9" s="15" t="s">
        <v>162</v>
      </c>
      <c r="AM9" s="15" t="s">
        <v>162</v>
      </c>
      <c r="AN9" s="15" t="s">
        <v>162</v>
      </c>
      <c r="AO9" s="15" t="s">
        <v>162</v>
      </c>
      <c r="AP9" s="15" t="s">
        <v>162</v>
      </c>
      <c r="AQ9" s="15" t="s">
        <v>162</v>
      </c>
      <c r="AR9" s="15" t="s">
        <v>162</v>
      </c>
      <c r="AS9" s="15" t="s">
        <v>162</v>
      </c>
      <c r="AT9" s="15" t="s">
        <v>162</v>
      </c>
      <c r="AU9" s="15" t="s">
        <v>162</v>
      </c>
      <c r="AV9" s="15" t="s">
        <v>162</v>
      </c>
      <c r="AW9" s="15" t="s">
        <v>162</v>
      </c>
      <c r="AX9" s="15" t="s">
        <v>162</v>
      </c>
      <c r="AY9" s="15" t="s">
        <v>163</v>
      </c>
    </row>
    <row r="10" spans="1:51">
      <c r="A10" s="1" t="s">
        <v>144</v>
      </c>
      <c r="B10" s="1" t="s">
        <v>21</v>
      </c>
      <c r="C10" s="1" t="s">
        <v>164</v>
      </c>
      <c r="D10" s="15">
        <v>3.1553537845611599</v>
      </c>
      <c r="E10" s="15">
        <v>3.1872100830078098</v>
      </c>
      <c r="F10" s="15">
        <v>3.1997172832489</v>
      </c>
      <c r="G10" s="15">
        <v>3.2032339572906499</v>
      </c>
      <c r="H10" s="15">
        <v>3.2044875621795699</v>
      </c>
      <c r="I10" s="15">
        <v>3.2046351432800302</v>
      </c>
      <c r="J10" s="15">
        <v>3.20360255241394</v>
      </c>
      <c r="K10" s="15">
        <v>3.2033228874206499</v>
      </c>
      <c r="L10" s="15">
        <v>3.20319795608521</v>
      </c>
      <c r="M10" s="15">
        <v>3.20284223556519</v>
      </c>
      <c r="N10" s="15">
        <v>3.2028076648712198</v>
      </c>
      <c r="O10" s="15">
        <v>3.2023406028747599</v>
      </c>
      <c r="P10" s="15">
        <v>3.20228838920593</v>
      </c>
      <c r="Q10" s="15">
        <v>3.2014620304107702</v>
      </c>
      <c r="R10" s="15">
        <v>3.2008476257324201</v>
      </c>
      <c r="S10" s="15">
        <v>3.2009811401367201</v>
      </c>
      <c r="T10" s="15">
        <v>3.19931292533875</v>
      </c>
      <c r="U10" s="15">
        <v>3.1993751525878902</v>
      </c>
      <c r="V10" s="15">
        <v>3.1988320350646999</v>
      </c>
      <c r="W10" s="15">
        <v>3.1976668834686302</v>
      </c>
      <c r="X10" s="15">
        <v>3.19747734069824</v>
      </c>
      <c r="Y10" s="15">
        <v>3.1965904235839799</v>
      </c>
      <c r="Z10" s="15">
        <v>3.1963107585907</v>
      </c>
      <c r="AA10" s="15">
        <v>3.1960420608520499</v>
      </c>
      <c r="AB10" s="15">
        <v>3.19853615760803</v>
      </c>
      <c r="AC10" s="15">
        <v>3.1120226383209202</v>
      </c>
      <c r="AD10" s="15">
        <v>2.9377346038818399</v>
      </c>
      <c r="AE10" s="15">
        <v>2.8202121257782</v>
      </c>
      <c r="AF10" s="15">
        <v>3.12535572052002</v>
      </c>
      <c r="AG10" s="15">
        <v>3.5364580154418901</v>
      </c>
      <c r="AH10" s="15">
        <v>3.9222705364227299</v>
      </c>
      <c r="AI10" s="15">
        <v>4.0183854103088397</v>
      </c>
      <c r="AJ10" s="15">
        <v>3.9258763790130602</v>
      </c>
      <c r="AK10" s="15">
        <v>3.81451392173767</v>
      </c>
      <c r="AL10" s="15">
        <v>3.69753861427307</v>
      </c>
      <c r="AM10" s="15">
        <v>3.58732962608337</v>
      </c>
      <c r="AN10" s="15">
        <v>3.46104192733765</v>
      </c>
      <c r="AO10" s="15">
        <v>3.32674288749695</v>
      </c>
      <c r="AP10" s="15">
        <v>3.3194515705108598</v>
      </c>
      <c r="AQ10" s="15">
        <v>3.3239407539367698</v>
      </c>
      <c r="AR10" s="15">
        <v>3.32603979110718</v>
      </c>
      <c r="AS10" s="15">
        <v>3.32696533203125</v>
      </c>
      <c r="AT10" s="15">
        <v>3.3285942077636701</v>
      </c>
      <c r="AU10" s="15">
        <v>3.3279218673706099</v>
      </c>
      <c r="AV10" s="15">
        <v>3.32760787010193</v>
      </c>
      <c r="AW10" s="15">
        <v>3.32730913162231</v>
      </c>
      <c r="AX10" s="15">
        <v>3.3053770065307599</v>
      </c>
      <c r="AY10" s="15">
        <v>3.1793856620788601</v>
      </c>
    </row>
    <row r="11" spans="1:51">
      <c r="A11" s="1" t="s">
        <v>144</v>
      </c>
      <c r="B11" s="5" t="s">
        <v>152</v>
      </c>
      <c r="C11" s="1" t="s">
        <v>165</v>
      </c>
      <c r="D11" s="15" t="s">
        <v>162</v>
      </c>
      <c r="E11" s="15" t="s">
        <v>162</v>
      </c>
      <c r="F11" s="15" t="s">
        <v>162</v>
      </c>
      <c r="G11" s="15" t="s">
        <v>162</v>
      </c>
      <c r="H11" s="15" t="s">
        <v>162</v>
      </c>
      <c r="I11" s="15" t="s">
        <v>162</v>
      </c>
      <c r="J11" s="15" t="s">
        <v>162</v>
      </c>
      <c r="K11" s="15" t="s">
        <v>162</v>
      </c>
      <c r="L11" s="15" t="s">
        <v>162</v>
      </c>
      <c r="M11" s="15" t="s">
        <v>162</v>
      </c>
      <c r="N11" s="15" t="s">
        <v>162</v>
      </c>
      <c r="O11" s="15" t="s">
        <v>162</v>
      </c>
      <c r="P11" s="15" t="s">
        <v>162</v>
      </c>
      <c r="Q11" s="15" t="s">
        <v>162</v>
      </c>
      <c r="R11" s="15" t="s">
        <v>162</v>
      </c>
      <c r="S11" s="15" t="s">
        <v>162</v>
      </c>
      <c r="T11" s="15" t="s">
        <v>162</v>
      </c>
      <c r="U11" s="15" t="s">
        <v>162</v>
      </c>
      <c r="V11" s="15" t="s">
        <v>162</v>
      </c>
      <c r="W11" s="15" t="s">
        <v>162</v>
      </c>
      <c r="X11" s="15" t="s">
        <v>162</v>
      </c>
      <c r="Y11" s="15" t="s">
        <v>162</v>
      </c>
      <c r="Z11" s="15" t="s">
        <v>162</v>
      </c>
      <c r="AA11" s="15" t="s">
        <v>162</v>
      </c>
      <c r="AB11" s="15" t="s">
        <v>162</v>
      </c>
      <c r="AC11" s="15" t="s">
        <v>190</v>
      </c>
      <c r="AD11" s="15" t="s">
        <v>190</v>
      </c>
      <c r="AE11" s="15" t="s">
        <v>190</v>
      </c>
      <c r="AF11" s="15" t="s">
        <v>190</v>
      </c>
      <c r="AG11" s="15" t="s">
        <v>190</v>
      </c>
      <c r="AH11" s="15" t="s">
        <v>190</v>
      </c>
      <c r="AI11" s="15" t="s">
        <v>190</v>
      </c>
      <c r="AJ11" s="15" t="s">
        <v>190</v>
      </c>
      <c r="AK11" s="15" t="s">
        <v>190</v>
      </c>
      <c r="AL11" s="15" t="s">
        <v>190</v>
      </c>
      <c r="AM11" s="15" t="s">
        <v>190</v>
      </c>
      <c r="AN11" s="15" t="s">
        <v>190</v>
      </c>
      <c r="AO11" s="15" t="s">
        <v>162</v>
      </c>
      <c r="AP11" s="15" t="s">
        <v>162</v>
      </c>
      <c r="AQ11" s="15" t="s">
        <v>162</v>
      </c>
      <c r="AR11" s="15" t="s">
        <v>162</v>
      </c>
      <c r="AS11" s="15" t="s">
        <v>162</v>
      </c>
      <c r="AT11" s="15" t="s">
        <v>162</v>
      </c>
      <c r="AU11" s="15" t="s">
        <v>162</v>
      </c>
      <c r="AV11" s="15" t="s">
        <v>162</v>
      </c>
      <c r="AW11" s="15" t="s">
        <v>162</v>
      </c>
      <c r="AX11" s="15" t="s">
        <v>162</v>
      </c>
      <c r="AY11" s="15" t="s">
        <v>162</v>
      </c>
    </row>
    <row r="12" spans="1:51">
      <c r="A12" s="1" t="s">
        <v>138</v>
      </c>
      <c r="B12" s="1" t="s">
        <v>40</v>
      </c>
      <c r="C12" s="1" t="s">
        <v>164</v>
      </c>
      <c r="D12" s="15">
        <v>2.13795137405396</v>
      </c>
      <c r="E12" s="15">
        <v>2.5619666576385498</v>
      </c>
      <c r="F12" s="15">
        <v>2.9543333053588898</v>
      </c>
      <c r="G12" s="15">
        <v>3.3401124477386501</v>
      </c>
      <c r="H12" s="15">
        <v>3.6981465816497798</v>
      </c>
      <c r="I12" s="15">
        <v>4.0239529609680202</v>
      </c>
      <c r="J12" s="15">
        <v>4.3532772064209002</v>
      </c>
      <c r="K12" s="15">
        <v>4.6918611526489302</v>
      </c>
      <c r="L12" s="15">
        <v>4.9813108444213903</v>
      </c>
      <c r="M12" s="15">
        <v>5.0159635543823198</v>
      </c>
      <c r="N12" s="15">
        <v>5.0155048370361301</v>
      </c>
      <c r="O12" s="15">
        <v>5.0160851478576696</v>
      </c>
      <c r="P12" s="15">
        <v>5.0165767669677699</v>
      </c>
      <c r="Q12" s="15">
        <v>5.0162901878356898</v>
      </c>
      <c r="R12" s="15">
        <v>5.0161280632018999</v>
      </c>
      <c r="S12" s="15">
        <v>5.0159111022949201</v>
      </c>
      <c r="T12" s="15">
        <v>5.0163593292236301</v>
      </c>
      <c r="U12" s="15">
        <v>5.0157599449157697</v>
      </c>
      <c r="V12" s="15">
        <v>5.05371141433716</v>
      </c>
      <c r="W12" s="15">
        <v>5.0119581222534197</v>
      </c>
      <c r="X12" s="15">
        <v>4.9217329025268599</v>
      </c>
      <c r="Y12" s="15">
        <v>4.6784949302673304</v>
      </c>
      <c r="Z12" s="15">
        <v>4.46319580078125</v>
      </c>
      <c r="AA12" s="15">
        <v>4.2959537506103498</v>
      </c>
      <c r="AB12" s="15">
        <v>4.1043906211853001</v>
      </c>
      <c r="AC12" s="15">
        <v>3.8351957798004199</v>
      </c>
      <c r="AD12" s="15">
        <v>3.59942722320557</v>
      </c>
      <c r="AE12" s="15">
        <v>3.4118616580963099</v>
      </c>
      <c r="AF12" s="15">
        <v>3.2475070953369101</v>
      </c>
      <c r="AG12" s="15">
        <v>3.1343507766723602</v>
      </c>
      <c r="AH12" s="15">
        <v>3.0703978538513201</v>
      </c>
      <c r="AI12" s="15">
        <v>3.06789255142212</v>
      </c>
      <c r="AJ12" s="15">
        <v>3.0796756744384801</v>
      </c>
      <c r="AK12" s="15">
        <v>3.1106476783752401</v>
      </c>
      <c r="AL12" s="15">
        <v>3.1390688419342001</v>
      </c>
      <c r="AM12" s="15">
        <v>3.1901090145111102</v>
      </c>
      <c r="AN12" s="15">
        <v>3.2235260009765598</v>
      </c>
      <c r="AO12" s="15">
        <v>3.0777518749237101</v>
      </c>
      <c r="AP12" s="15">
        <v>2.85405325889587</v>
      </c>
      <c r="AQ12" s="15">
        <v>2.6570014953613299</v>
      </c>
      <c r="AR12" s="15">
        <v>2.5330278873443599</v>
      </c>
      <c r="AS12" s="15">
        <v>2.4112470149993901</v>
      </c>
      <c r="AT12" s="15">
        <v>2.2962849140167201</v>
      </c>
      <c r="AU12" s="15">
        <v>2.1752796173095699</v>
      </c>
      <c r="AV12" s="15">
        <v>2.1208527088165301</v>
      </c>
      <c r="AW12" s="15">
        <v>2.12043380737305</v>
      </c>
      <c r="AX12" s="15">
        <v>2.12069463729858</v>
      </c>
      <c r="AY12" s="15">
        <v>2.1220223903656001</v>
      </c>
    </row>
    <row r="13" spans="1:51">
      <c r="A13" s="1" t="s">
        <v>138</v>
      </c>
      <c r="B13" s="5" t="s">
        <v>152</v>
      </c>
      <c r="C13" s="1" t="s">
        <v>165</v>
      </c>
      <c r="D13" s="15" t="s">
        <v>163</v>
      </c>
      <c r="E13" s="15" t="s">
        <v>163</v>
      </c>
      <c r="F13" s="15" t="s">
        <v>163</v>
      </c>
      <c r="G13" s="15" t="s">
        <v>163</v>
      </c>
      <c r="H13" s="15" t="s">
        <v>163</v>
      </c>
      <c r="I13" s="15" t="s">
        <v>163</v>
      </c>
      <c r="J13" s="15" t="s">
        <v>163</v>
      </c>
      <c r="K13" s="15" t="s">
        <v>163</v>
      </c>
      <c r="L13" s="15" t="s">
        <v>162</v>
      </c>
      <c r="M13" s="15" t="s">
        <v>162</v>
      </c>
      <c r="N13" s="15" t="s">
        <v>162</v>
      </c>
      <c r="O13" s="15" t="s">
        <v>162</v>
      </c>
      <c r="P13" s="15" t="s">
        <v>162</v>
      </c>
      <c r="Q13" s="15" t="s">
        <v>162</v>
      </c>
      <c r="R13" s="15" t="s">
        <v>162</v>
      </c>
      <c r="S13" s="15" t="s">
        <v>162</v>
      </c>
      <c r="T13" s="15" t="s">
        <v>162</v>
      </c>
      <c r="U13" s="15" t="s">
        <v>190</v>
      </c>
      <c r="V13" s="15" t="s">
        <v>190</v>
      </c>
      <c r="W13" s="15" t="s">
        <v>163</v>
      </c>
      <c r="X13" s="15" t="s">
        <v>163</v>
      </c>
      <c r="Y13" s="15" t="s">
        <v>163</v>
      </c>
      <c r="Z13" s="15" t="s">
        <v>163</v>
      </c>
      <c r="AA13" s="15" t="s">
        <v>163</v>
      </c>
      <c r="AB13" s="15" t="s">
        <v>163</v>
      </c>
      <c r="AC13" s="15" t="s">
        <v>163</v>
      </c>
      <c r="AD13" s="15" t="s">
        <v>163</v>
      </c>
      <c r="AE13" s="15" t="s">
        <v>163</v>
      </c>
      <c r="AF13" s="15" t="s">
        <v>163</v>
      </c>
      <c r="AG13" s="15" t="s">
        <v>163</v>
      </c>
      <c r="AH13" s="15" t="s">
        <v>163</v>
      </c>
      <c r="AI13" s="15" t="s">
        <v>163</v>
      </c>
      <c r="AJ13" s="15" t="s">
        <v>163</v>
      </c>
      <c r="AK13" s="15" t="s">
        <v>163</v>
      </c>
      <c r="AL13" s="15" t="s">
        <v>163</v>
      </c>
      <c r="AM13" s="15" t="s">
        <v>190</v>
      </c>
      <c r="AN13" s="15" t="s">
        <v>190</v>
      </c>
      <c r="AO13" s="15" t="s">
        <v>190</v>
      </c>
      <c r="AP13" s="15" t="s">
        <v>190</v>
      </c>
      <c r="AQ13" s="15" t="s">
        <v>190</v>
      </c>
      <c r="AR13" s="15" t="s">
        <v>190</v>
      </c>
      <c r="AS13" s="15" t="s">
        <v>190</v>
      </c>
      <c r="AT13" s="15" t="s">
        <v>190</v>
      </c>
      <c r="AU13" s="15" t="s">
        <v>190</v>
      </c>
      <c r="AV13" s="15" t="s">
        <v>162</v>
      </c>
      <c r="AW13" s="15" t="s">
        <v>162</v>
      </c>
      <c r="AX13" s="15" t="s">
        <v>162</v>
      </c>
      <c r="AY13" s="15" t="s">
        <v>162</v>
      </c>
    </row>
    <row r="14" spans="1:51">
      <c r="A14" s="1" t="s">
        <v>143</v>
      </c>
      <c r="B14" s="1" t="s">
        <v>30</v>
      </c>
      <c r="C14" s="1" t="s">
        <v>164</v>
      </c>
      <c r="D14" s="15">
        <v>4.99259328842163</v>
      </c>
      <c r="E14" s="15">
        <v>5.2082490921020499</v>
      </c>
      <c r="F14" s="15">
        <v>5.2082405090331996</v>
      </c>
      <c r="G14" s="15">
        <v>5.20855712890625</v>
      </c>
      <c r="H14" s="15">
        <v>5.2083373069763201</v>
      </c>
      <c r="I14" s="15">
        <v>5.2083725929260298</v>
      </c>
      <c r="J14" s="15">
        <v>5.2086944580078098</v>
      </c>
      <c r="K14" s="15">
        <v>5.2091350555419904</v>
      </c>
      <c r="L14" s="15">
        <v>5.2091012001037598</v>
      </c>
      <c r="M14" s="15">
        <v>5.2092103958129901</v>
      </c>
      <c r="N14" s="15">
        <v>5.2093539237976101</v>
      </c>
      <c r="O14" s="15">
        <v>5.2096085548400897</v>
      </c>
      <c r="P14" s="15">
        <v>5.2097287178039604</v>
      </c>
      <c r="Q14" s="15">
        <v>5.2100725173950204</v>
      </c>
      <c r="R14" s="15">
        <v>5.2034416198730504</v>
      </c>
      <c r="S14" s="15">
        <v>4.9257440567016602</v>
      </c>
      <c r="T14" s="15">
        <v>4.5191631317138699</v>
      </c>
      <c r="U14" s="15">
        <v>4.1159782409668004</v>
      </c>
      <c r="V14" s="15">
        <v>3.7199862003326398</v>
      </c>
      <c r="W14" s="15">
        <v>3.3214623928070099</v>
      </c>
      <c r="X14" s="15">
        <v>2.93890380859375</v>
      </c>
      <c r="Y14" s="15">
        <v>2.5861616134643599</v>
      </c>
      <c r="Z14" s="15">
        <v>2.2364563941955602</v>
      </c>
      <c r="AA14" s="15">
        <v>1.89109694957733</v>
      </c>
      <c r="AB14" s="15">
        <v>1.56323850154877</v>
      </c>
      <c r="AC14" s="15">
        <v>1.49626517295837</v>
      </c>
      <c r="AD14" s="15">
        <v>1.4962412118911701</v>
      </c>
      <c r="AE14" s="15">
        <v>1.49650990962982</v>
      </c>
      <c r="AF14" s="15">
        <v>1.4967120885848999</v>
      </c>
      <c r="AG14" s="15">
        <v>1.4968523979187001</v>
      </c>
      <c r="AH14" s="15">
        <v>1.49719703197479</v>
      </c>
      <c r="AI14" s="15">
        <v>1.49753558635712</v>
      </c>
      <c r="AJ14" s="15">
        <v>1.4979453086853001</v>
      </c>
      <c r="AK14" s="15">
        <v>1.49836254119873</v>
      </c>
      <c r="AL14" s="15">
        <v>1.4988272190094001</v>
      </c>
      <c r="AM14" s="15">
        <v>1.4991869926452599</v>
      </c>
      <c r="AN14" s="15">
        <v>1.4996696710586499</v>
      </c>
      <c r="AO14" s="15">
        <v>1.50002717971802</v>
      </c>
      <c r="AP14" s="15">
        <v>1.50053727626801</v>
      </c>
      <c r="AQ14" s="15">
        <v>1.50088703632355</v>
      </c>
      <c r="AR14" s="15">
        <v>1.5011348724365201</v>
      </c>
      <c r="AS14" s="15">
        <v>1.5014994144439699</v>
      </c>
      <c r="AT14" s="15">
        <v>1.50204622745514</v>
      </c>
      <c r="AU14" s="15">
        <v>1.5022047758102399</v>
      </c>
      <c r="AV14" s="15">
        <v>1.8501346111297601</v>
      </c>
      <c r="AW14" s="15">
        <v>2.75630760192871</v>
      </c>
      <c r="AX14" s="15">
        <v>3.5620245933532702</v>
      </c>
      <c r="AY14" s="15">
        <v>4.2515153884887704</v>
      </c>
    </row>
    <row r="15" spans="1:51">
      <c r="A15" s="1" t="s">
        <v>143</v>
      </c>
      <c r="B15" s="5" t="s">
        <v>152</v>
      </c>
      <c r="C15" s="1" t="s">
        <v>165</v>
      </c>
      <c r="D15" s="15" t="s">
        <v>163</v>
      </c>
      <c r="E15" s="15" t="s">
        <v>162</v>
      </c>
      <c r="F15" s="15" t="s">
        <v>162</v>
      </c>
      <c r="G15" s="15" t="s">
        <v>162</v>
      </c>
      <c r="H15" s="15" t="s">
        <v>162</v>
      </c>
      <c r="I15" s="15" t="s">
        <v>162</v>
      </c>
      <c r="J15" s="15" t="s">
        <v>162</v>
      </c>
      <c r="K15" s="15" t="s">
        <v>162</v>
      </c>
      <c r="L15" s="15" t="s">
        <v>162</v>
      </c>
      <c r="M15" s="15" t="s">
        <v>162</v>
      </c>
      <c r="N15" s="15" t="s">
        <v>162</v>
      </c>
      <c r="O15" s="15" t="s">
        <v>162</v>
      </c>
      <c r="P15" s="15" t="s">
        <v>162</v>
      </c>
      <c r="Q15" s="15" t="s">
        <v>162</v>
      </c>
      <c r="R15" s="15" t="s">
        <v>162</v>
      </c>
      <c r="S15" s="15" t="s">
        <v>190</v>
      </c>
      <c r="T15" s="15" t="s">
        <v>190</v>
      </c>
      <c r="U15" s="15" t="s">
        <v>190</v>
      </c>
      <c r="V15" s="15" t="s">
        <v>190</v>
      </c>
      <c r="W15" s="15" t="s">
        <v>190</v>
      </c>
      <c r="X15" s="15" t="s">
        <v>190</v>
      </c>
      <c r="Y15" s="15" t="s">
        <v>190</v>
      </c>
      <c r="Z15" s="15" t="s">
        <v>190</v>
      </c>
      <c r="AA15" s="15" t="s">
        <v>190</v>
      </c>
      <c r="AB15" s="15" t="s">
        <v>190</v>
      </c>
      <c r="AC15" s="15" t="s">
        <v>162</v>
      </c>
      <c r="AD15" s="15" t="s">
        <v>162</v>
      </c>
      <c r="AE15" s="15" t="s">
        <v>162</v>
      </c>
      <c r="AF15" s="15" t="s">
        <v>162</v>
      </c>
      <c r="AG15" s="15" t="s">
        <v>162</v>
      </c>
      <c r="AH15" s="15" t="s">
        <v>162</v>
      </c>
      <c r="AI15" s="15" t="s">
        <v>162</v>
      </c>
      <c r="AJ15" s="15" t="s">
        <v>162</v>
      </c>
      <c r="AK15" s="15" t="s">
        <v>162</v>
      </c>
      <c r="AL15" s="15" t="s">
        <v>162</v>
      </c>
      <c r="AM15" s="15" t="s">
        <v>162</v>
      </c>
      <c r="AN15" s="15" t="s">
        <v>162</v>
      </c>
      <c r="AO15" s="15" t="s">
        <v>162</v>
      </c>
      <c r="AP15" s="15" t="s">
        <v>162</v>
      </c>
      <c r="AQ15" s="15" t="s">
        <v>162</v>
      </c>
      <c r="AR15" s="15" t="s">
        <v>162</v>
      </c>
      <c r="AS15" s="15" t="s">
        <v>162</v>
      </c>
      <c r="AT15" s="15" t="s">
        <v>162</v>
      </c>
      <c r="AU15" s="15" t="s">
        <v>162</v>
      </c>
      <c r="AV15" s="15" t="s">
        <v>163</v>
      </c>
      <c r="AW15" s="15" t="s">
        <v>163</v>
      </c>
      <c r="AX15" s="15" t="s">
        <v>163</v>
      </c>
      <c r="AY15" s="15" t="s">
        <v>163</v>
      </c>
    </row>
    <row r="16" spans="1:51">
      <c r="A16" s="4" t="s">
        <v>140</v>
      </c>
      <c r="B16" s="1" t="s">
        <v>47</v>
      </c>
      <c r="C16" s="1" t="s">
        <v>164</v>
      </c>
      <c r="D16" s="15">
        <v>2.7087552547454798</v>
      </c>
      <c r="E16" s="15">
        <v>2.8017845153808598</v>
      </c>
      <c r="F16" s="15">
        <v>3.0177049636840798</v>
      </c>
      <c r="G16" s="15">
        <v>3.18843746185303</v>
      </c>
      <c r="H16" s="15">
        <v>3.3123438358306898</v>
      </c>
      <c r="I16" s="15">
        <v>3.45711326599121</v>
      </c>
      <c r="J16" s="15">
        <v>3.6362965106964098</v>
      </c>
      <c r="K16" s="15">
        <v>4.0101337432861301</v>
      </c>
      <c r="L16" s="15">
        <v>4.4311408996581996</v>
      </c>
      <c r="M16" s="15">
        <v>4.8941102027893102</v>
      </c>
      <c r="N16" s="15">
        <v>5.3262481689453098</v>
      </c>
      <c r="O16" s="15">
        <v>5.5952029228210396</v>
      </c>
      <c r="P16" s="15">
        <v>5.6488833427429199</v>
      </c>
      <c r="Q16" s="15">
        <v>5.4021878242492702</v>
      </c>
      <c r="R16" s="15">
        <v>4.9688768386840803</v>
      </c>
      <c r="S16" s="15">
        <v>4.6176390647888201</v>
      </c>
      <c r="T16" s="15">
        <v>4.3496942520141602</v>
      </c>
      <c r="U16" s="15">
        <v>4.1308298110961896</v>
      </c>
      <c r="V16" s="15">
        <v>3.9099581241607702</v>
      </c>
      <c r="W16" s="15">
        <v>3.8624236583709699</v>
      </c>
      <c r="X16" s="15">
        <v>3.8524267673492401</v>
      </c>
      <c r="Y16" s="15">
        <v>3.8417673110961901</v>
      </c>
      <c r="Z16" s="15">
        <v>3.83372950553894</v>
      </c>
      <c r="AA16" s="15">
        <v>3.82395720481873</v>
      </c>
      <c r="AB16" s="15">
        <v>3.8149883747100799</v>
      </c>
      <c r="AC16" s="15">
        <v>3.8056371212005602</v>
      </c>
      <c r="AD16" s="15">
        <v>3.7965555191039999</v>
      </c>
      <c r="AE16" s="15">
        <v>3.7889640331268302</v>
      </c>
      <c r="AF16" s="15">
        <v>3.7796387672424299</v>
      </c>
      <c r="AG16" s="15">
        <v>3.7692413330078098</v>
      </c>
      <c r="AH16" s="15">
        <v>3.7626404762268102</v>
      </c>
      <c r="AI16" s="15">
        <v>3.7533123493194598</v>
      </c>
      <c r="AJ16" s="15">
        <v>3.7436492443084699</v>
      </c>
      <c r="AK16" s="15">
        <v>3.7350394725799601</v>
      </c>
      <c r="AL16" s="15">
        <v>3.7272672653198202</v>
      </c>
      <c r="AM16" s="15">
        <v>3.7182869911193799</v>
      </c>
      <c r="AN16" s="15">
        <v>3.66622757911682</v>
      </c>
      <c r="AO16" s="15">
        <v>3.5945310592651398</v>
      </c>
      <c r="AP16" s="15">
        <v>3.5401301383972199</v>
      </c>
      <c r="AQ16" s="15">
        <v>3.4435939788818399</v>
      </c>
      <c r="AR16" s="15">
        <v>3.3332462310790998</v>
      </c>
      <c r="AS16" s="15">
        <v>3.2161805629730198</v>
      </c>
      <c r="AT16" s="15">
        <v>3.2550606727600102</v>
      </c>
      <c r="AU16" s="15">
        <v>3.2484984397888201</v>
      </c>
      <c r="AV16" s="15">
        <v>3.23379302024841</v>
      </c>
      <c r="AW16" s="15">
        <v>3.2384719848632799</v>
      </c>
      <c r="AX16" s="15">
        <v>3.18845462799072</v>
      </c>
      <c r="AY16" s="15">
        <v>3.0541317462921098</v>
      </c>
    </row>
    <row r="17" spans="1:51">
      <c r="A17" s="4" t="s">
        <v>140</v>
      </c>
      <c r="B17" s="5" t="s">
        <v>152</v>
      </c>
      <c r="C17" s="1" t="s">
        <v>165</v>
      </c>
      <c r="D17" s="15" t="s">
        <v>171</v>
      </c>
      <c r="E17" s="15" t="s">
        <v>171</v>
      </c>
      <c r="F17" s="15" t="s">
        <v>171</v>
      </c>
      <c r="G17" s="15" t="s">
        <v>171</v>
      </c>
      <c r="H17" s="15" t="s">
        <v>171</v>
      </c>
      <c r="I17" s="15" t="s">
        <v>171</v>
      </c>
      <c r="J17" s="15" t="s">
        <v>171</v>
      </c>
      <c r="K17" s="15" t="s">
        <v>171</v>
      </c>
      <c r="L17" s="15" t="s">
        <v>171</v>
      </c>
      <c r="M17" s="15" t="s">
        <v>171</v>
      </c>
      <c r="N17" s="15" t="s">
        <v>171</v>
      </c>
      <c r="O17" s="15" t="s">
        <v>171</v>
      </c>
      <c r="P17" s="15" t="s">
        <v>171</v>
      </c>
      <c r="Q17" s="15" t="s">
        <v>171</v>
      </c>
      <c r="R17" s="15" t="s">
        <v>171</v>
      </c>
      <c r="S17" s="15" t="s">
        <v>171</v>
      </c>
      <c r="T17" s="15" t="s">
        <v>171</v>
      </c>
      <c r="U17" s="15" t="s">
        <v>171</v>
      </c>
      <c r="V17" s="15" t="s">
        <v>171</v>
      </c>
      <c r="W17" s="16" t="s">
        <v>162</v>
      </c>
      <c r="X17" s="16" t="s">
        <v>162</v>
      </c>
      <c r="Y17" s="16" t="s">
        <v>162</v>
      </c>
      <c r="Z17" s="16" t="s">
        <v>162</v>
      </c>
      <c r="AA17" s="16" t="s">
        <v>162</v>
      </c>
      <c r="AB17" s="16" t="s">
        <v>162</v>
      </c>
      <c r="AC17" s="16" t="s">
        <v>162</v>
      </c>
      <c r="AD17" s="16" t="s">
        <v>162</v>
      </c>
      <c r="AE17" s="16" t="s">
        <v>162</v>
      </c>
      <c r="AF17" s="16" t="s">
        <v>162</v>
      </c>
      <c r="AG17" s="16" t="s">
        <v>162</v>
      </c>
      <c r="AH17" s="16" t="s">
        <v>162</v>
      </c>
      <c r="AI17" s="16" t="s">
        <v>162</v>
      </c>
      <c r="AJ17" s="16" t="s">
        <v>162</v>
      </c>
      <c r="AK17" s="16" t="s">
        <v>162</v>
      </c>
      <c r="AL17" s="16" t="s">
        <v>162</v>
      </c>
      <c r="AM17" s="15" t="s">
        <v>171</v>
      </c>
      <c r="AN17" s="15" t="s">
        <v>171</v>
      </c>
      <c r="AO17" s="15" t="s">
        <v>171</v>
      </c>
      <c r="AP17" s="15" t="s">
        <v>171</v>
      </c>
      <c r="AQ17" s="15" t="s">
        <v>171</v>
      </c>
      <c r="AR17" s="15" t="s">
        <v>171</v>
      </c>
      <c r="AS17" s="15" t="s">
        <v>171</v>
      </c>
      <c r="AT17" s="15" t="s">
        <v>171</v>
      </c>
      <c r="AU17" s="15" t="s">
        <v>171</v>
      </c>
      <c r="AV17" s="15" t="s">
        <v>171</v>
      </c>
      <c r="AW17" s="15" t="s">
        <v>171</v>
      </c>
      <c r="AX17" s="15" t="s">
        <v>171</v>
      </c>
      <c r="AY17" s="15" t="s">
        <v>171</v>
      </c>
    </row>
    <row r="18" spans="1:51">
      <c r="A18" s="1" t="s">
        <v>172</v>
      </c>
      <c r="B18" s="6" t="s">
        <v>166</v>
      </c>
      <c r="C18" s="1" t="s">
        <v>167</v>
      </c>
      <c r="D18" s="9">
        <f>D49</f>
        <v>2804.2461128233981</v>
      </c>
      <c r="E18" s="9">
        <f t="shared" ref="E18:AY18" si="0">E49</f>
        <v>1158.8692321777844</v>
      </c>
      <c r="F18" s="9">
        <f t="shared" si="0"/>
        <v>3288.1956686972817</v>
      </c>
      <c r="G18" s="9">
        <f t="shared" si="0"/>
        <v>5469.0669593811099</v>
      </c>
      <c r="H18" s="9">
        <f t="shared" si="0"/>
        <v>5010.0267887115833</v>
      </c>
      <c r="I18" s="9">
        <f t="shared" si="0"/>
        <v>3891.1984248161398</v>
      </c>
      <c r="J18" s="9">
        <f t="shared" si="0"/>
        <v>2010.0516238213145</v>
      </c>
      <c r="K18" s="9">
        <f t="shared" si="0"/>
        <v>2419.4776830673186</v>
      </c>
      <c r="L18" s="9">
        <f t="shared" si="0"/>
        <v>3144.1107387541238</v>
      </c>
      <c r="M18" s="9">
        <f t="shared" si="0"/>
        <v>4237.6757855417454</v>
      </c>
      <c r="N18" s="9">
        <f t="shared" si="0"/>
        <v>7081.5055956840752</v>
      </c>
      <c r="O18" s="9">
        <f t="shared" si="0"/>
        <v>11194.471865177065</v>
      </c>
      <c r="P18" s="9">
        <f t="shared" si="0"/>
        <v>17340.772588491378</v>
      </c>
      <c r="Q18" s="9">
        <f t="shared" si="0"/>
        <v>21069.109280228797</v>
      </c>
      <c r="R18" s="9">
        <f t="shared" si="0"/>
        <v>20626.471854567386</v>
      </c>
      <c r="S18" s="9">
        <f t="shared" si="0"/>
        <v>19393.855273604389</v>
      </c>
      <c r="T18" s="9">
        <f t="shared" si="0"/>
        <v>18582.713491320679</v>
      </c>
      <c r="U18" s="9">
        <f t="shared" si="0"/>
        <v>17873.684274196548</v>
      </c>
      <c r="V18" s="9">
        <f t="shared" si="0"/>
        <v>15205.157446622943</v>
      </c>
      <c r="W18" s="9">
        <f t="shared" si="0"/>
        <v>14135.935851097158</v>
      </c>
      <c r="X18" s="9">
        <f t="shared" si="0"/>
        <v>14486.688336372375</v>
      </c>
      <c r="Y18" s="9">
        <f t="shared" si="0"/>
        <v>14390.889780521335</v>
      </c>
      <c r="Z18" s="9">
        <f t="shared" si="0"/>
        <v>14166.752331018341</v>
      </c>
      <c r="AA18" s="9">
        <f t="shared" si="0"/>
        <v>14211.49113225958</v>
      </c>
      <c r="AB18" s="9">
        <f t="shared" si="0"/>
        <v>14691.043344736052</v>
      </c>
      <c r="AC18" s="9">
        <f t="shared" si="0"/>
        <v>14789.096901655259</v>
      </c>
      <c r="AD18" s="9">
        <f t="shared" si="0"/>
        <v>14305.169776439676</v>
      </c>
      <c r="AE18" s="9">
        <f t="shared" si="0"/>
        <v>13561.330781936625</v>
      </c>
      <c r="AF18" s="9">
        <f t="shared" si="0"/>
        <v>13072.692506551803</v>
      </c>
      <c r="AG18" s="9">
        <f t="shared" si="0"/>
        <v>12581.164875745584</v>
      </c>
      <c r="AH18" s="9">
        <f t="shared" si="0"/>
        <v>12477.911062479056</v>
      </c>
      <c r="AI18" s="9">
        <f t="shared" si="0"/>
        <v>12724.411885261683</v>
      </c>
      <c r="AJ18" s="9">
        <f t="shared" si="0"/>
        <v>12730.237279653476</v>
      </c>
      <c r="AK18" s="9">
        <f t="shared" si="0"/>
        <v>12688.401682376951</v>
      </c>
      <c r="AL18" s="9">
        <f t="shared" si="0"/>
        <v>12733.340042591144</v>
      </c>
      <c r="AM18" s="9">
        <f t="shared" si="0"/>
        <v>13982.133221149386</v>
      </c>
      <c r="AN18" s="9">
        <f t="shared" si="0"/>
        <v>15576.475459575468</v>
      </c>
      <c r="AO18" s="9">
        <f t="shared" si="0"/>
        <v>15170.646110534773</v>
      </c>
      <c r="AP18" s="9">
        <f t="shared" si="0"/>
        <v>16142.602091312268</v>
      </c>
      <c r="AQ18" s="9">
        <f t="shared" si="0"/>
        <v>16314.876173258022</v>
      </c>
      <c r="AR18" s="9">
        <f t="shared" si="0"/>
        <v>16400.550692558296</v>
      </c>
      <c r="AS18" s="9">
        <f t="shared" si="0"/>
        <v>13148.195594072356</v>
      </c>
      <c r="AT18" s="9">
        <f t="shared" si="0"/>
        <v>14288.578147888085</v>
      </c>
      <c r="AU18" s="9">
        <f t="shared" si="0"/>
        <v>12263.873000383548</v>
      </c>
      <c r="AV18" s="9">
        <f t="shared" si="0"/>
        <v>8393.9628062247593</v>
      </c>
      <c r="AW18" s="9">
        <f t="shared" si="0"/>
        <v>8072.9238295555824</v>
      </c>
      <c r="AX18" s="9">
        <f t="shared" si="0"/>
        <v>8819.9943776131022</v>
      </c>
      <c r="AY18" s="9">
        <f t="shared" si="0"/>
        <v>136061.27996635425</v>
      </c>
    </row>
    <row r="19" spans="1:51">
      <c r="A19" s="1" t="s">
        <v>148</v>
      </c>
      <c r="B19" s="1" t="s">
        <v>64</v>
      </c>
      <c r="C19" s="1" t="s">
        <v>167</v>
      </c>
      <c r="D19" s="8">
        <f>D36</f>
        <v>1655.86440086365</v>
      </c>
      <c r="E19" s="8">
        <f t="shared" ref="E19:AY19" si="1">E36</f>
        <v>1379.8464965820272</v>
      </c>
      <c r="F19" s="8">
        <f t="shared" si="1"/>
        <v>1175.114114761373</v>
      </c>
      <c r="G19" s="8">
        <f t="shared" si="1"/>
        <v>1111.7026729583592</v>
      </c>
      <c r="H19" s="8">
        <f t="shared" si="1"/>
        <v>1111.6133251190054</v>
      </c>
      <c r="I19" s="8">
        <f t="shared" si="1"/>
        <v>1082.836697578457</v>
      </c>
      <c r="J19" s="8">
        <f t="shared" si="1"/>
        <v>1123.5279712676859</v>
      </c>
      <c r="K19" s="8">
        <f t="shared" si="1"/>
        <v>1126.6793756484976</v>
      </c>
      <c r="L19" s="8">
        <f t="shared" si="1"/>
        <v>1275.1600847244165</v>
      </c>
      <c r="M19" s="8">
        <f t="shared" si="1"/>
        <v>1420.3584098816204</v>
      </c>
      <c r="N19" s="8">
        <f t="shared" si="1"/>
        <v>1801.932793617239</v>
      </c>
      <c r="O19" s="8">
        <f t="shared" si="1"/>
        <v>2340.1365146637186</v>
      </c>
      <c r="P19" s="8">
        <f t="shared" si="1"/>
        <v>2956.9937353134128</v>
      </c>
      <c r="Q19" s="8">
        <f t="shared" si="1"/>
        <v>3273.5545196532962</v>
      </c>
      <c r="R19" s="8">
        <f t="shared" si="1"/>
        <v>3135.6841287613079</v>
      </c>
      <c r="S19" s="8">
        <f t="shared" si="1"/>
        <v>3046.6932239532393</v>
      </c>
      <c r="T19" s="8">
        <f t="shared" si="1"/>
        <v>2862.8202066421463</v>
      </c>
      <c r="U19" s="8">
        <f t="shared" si="1"/>
        <v>2899.0670080184918</v>
      </c>
      <c r="V19" s="8">
        <f t="shared" si="1"/>
        <v>3053.4230699539344</v>
      </c>
      <c r="W19" s="8">
        <f t="shared" si="1"/>
        <v>3072.816307067867</v>
      </c>
      <c r="X19" s="8">
        <f t="shared" si="1"/>
        <v>2883.0573768615673</v>
      </c>
      <c r="Y19" s="8">
        <f t="shared" si="1"/>
        <v>2699.4462413787937</v>
      </c>
      <c r="Z19" s="8">
        <f t="shared" si="1"/>
        <v>2614.3284969329861</v>
      </c>
      <c r="AA19" s="8">
        <f t="shared" si="1"/>
        <v>2653.080803871163</v>
      </c>
      <c r="AB19" s="8">
        <f t="shared" si="1"/>
        <v>2548.3196306228742</v>
      </c>
      <c r="AC19" s="8">
        <f t="shared" si="1"/>
        <v>2662.4851188659472</v>
      </c>
      <c r="AD19" s="8">
        <f t="shared" si="1"/>
        <v>2518.0348577499431</v>
      </c>
      <c r="AE19" s="8">
        <f t="shared" si="1"/>
        <v>2421.5213003158474</v>
      </c>
      <c r="AF19" s="8">
        <f t="shared" si="1"/>
        <v>2242.8529634475972</v>
      </c>
      <c r="AG19" s="8">
        <f t="shared" si="1"/>
        <v>2169.7582349777008</v>
      </c>
      <c r="AH19" s="8">
        <f t="shared" si="1"/>
        <v>2155.0950651168982</v>
      </c>
      <c r="AI19" s="8">
        <f t="shared" si="1"/>
        <v>2075.3680667877229</v>
      </c>
      <c r="AJ19" s="8">
        <f t="shared" si="1"/>
        <v>2001.2132120132353</v>
      </c>
      <c r="AK19" s="8">
        <f t="shared" si="1"/>
        <v>2200.2879142761217</v>
      </c>
      <c r="AL19" s="8">
        <f t="shared" si="1"/>
        <v>2161.8737726211557</v>
      </c>
      <c r="AM19" s="8">
        <f t="shared" si="1"/>
        <v>2303.3825149536242</v>
      </c>
      <c r="AN19" s="8">
        <f t="shared" si="1"/>
        <v>2418.092868804938</v>
      </c>
      <c r="AO19" s="8">
        <f t="shared" si="1"/>
        <v>2562.7040882110455</v>
      </c>
      <c r="AP19" s="8">
        <f t="shared" si="1"/>
        <v>2878.79456996919</v>
      </c>
      <c r="AQ19" s="8">
        <f t="shared" si="1"/>
        <v>3118.6560192108118</v>
      </c>
      <c r="AR19" s="8">
        <f t="shared" si="1"/>
        <v>3309.6846704483291</v>
      </c>
      <c r="AS19" s="8">
        <f t="shared" si="1"/>
        <v>3040.7084941863782</v>
      </c>
      <c r="AT19" s="8">
        <f t="shared" si="1"/>
        <v>2809.4607009887677</v>
      </c>
      <c r="AU19" s="8">
        <f t="shared" si="1"/>
        <v>2855.2241849899556</v>
      </c>
      <c r="AV19" s="8">
        <f t="shared" si="1"/>
        <v>2616.9526710510295</v>
      </c>
      <c r="AW19" s="8">
        <f t="shared" si="1"/>
        <v>2434.427525520317</v>
      </c>
      <c r="AX19" s="8">
        <f t="shared" si="1"/>
        <v>2150.8601903915355</v>
      </c>
      <c r="AY19" s="8">
        <f t="shared" si="1"/>
        <v>9611.820545196535</v>
      </c>
    </row>
    <row r="20" spans="1:51">
      <c r="A20" s="1" t="s">
        <v>58</v>
      </c>
      <c r="B20" s="1" t="s">
        <v>62</v>
      </c>
      <c r="C20" s="1" t="s">
        <v>168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</row>
    <row r="21" spans="1:51">
      <c r="A21" s="1" t="s">
        <v>59</v>
      </c>
      <c r="B21" s="1" t="s">
        <v>63</v>
      </c>
      <c r="C21" s="1" t="s">
        <v>168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</row>
    <row r="22" spans="1:51">
      <c r="A22" s="1" t="s">
        <v>52</v>
      </c>
      <c r="B22" s="1" t="s">
        <v>5</v>
      </c>
      <c r="C22" s="1" t="s">
        <v>168</v>
      </c>
      <c r="D22" s="8">
        <v>2900.7802734375</v>
      </c>
      <c r="E22" s="8">
        <v>2891.68408203125</v>
      </c>
      <c r="F22" s="8">
        <v>2855.78173828125</v>
      </c>
      <c r="G22" s="8">
        <v>2855.83764648438</v>
      </c>
      <c r="H22" s="8">
        <v>2813.1123046875</v>
      </c>
      <c r="I22" s="8">
        <v>2813.1123046875</v>
      </c>
      <c r="J22" s="8">
        <v>2810.58203125</v>
      </c>
      <c r="K22" s="8">
        <v>2805.58227539063</v>
      </c>
      <c r="L22" s="8">
        <v>2757.57641601563</v>
      </c>
      <c r="M22" s="8">
        <v>2757.57641601563</v>
      </c>
      <c r="N22" s="8">
        <v>2701.99438476563</v>
      </c>
      <c r="O22" s="8">
        <v>2706.21313476563</v>
      </c>
      <c r="P22" s="8">
        <v>2730.68505859375</v>
      </c>
      <c r="Q22" s="8">
        <v>2752.20166015625</v>
      </c>
      <c r="R22" s="8">
        <v>2763.67114257813</v>
      </c>
      <c r="S22" s="8">
        <v>2761.5498046875</v>
      </c>
      <c r="T22" s="8">
        <v>2785.20825195313</v>
      </c>
      <c r="U22" s="8">
        <v>2396.95825195313</v>
      </c>
      <c r="V22" s="8">
        <v>2804.2978515625</v>
      </c>
      <c r="W22" s="8">
        <v>2904.9599609375</v>
      </c>
      <c r="X22" s="8">
        <v>3003.38842773438</v>
      </c>
      <c r="Y22" s="8">
        <v>2970.92846679688</v>
      </c>
      <c r="Z22" s="8">
        <v>2959.970703125</v>
      </c>
      <c r="AA22" s="8">
        <v>2956.86865234375</v>
      </c>
      <c r="AB22" s="8">
        <v>2961.5546875</v>
      </c>
      <c r="AC22" s="8">
        <v>2961.5546875</v>
      </c>
      <c r="AD22" s="8">
        <v>2996.43334960938</v>
      </c>
      <c r="AE22" s="8">
        <v>2993.0791015625</v>
      </c>
      <c r="AF22" s="8">
        <v>3012.54345703125</v>
      </c>
      <c r="AG22" s="8">
        <v>2975.52905273438</v>
      </c>
      <c r="AH22" s="8">
        <v>2950.251953125</v>
      </c>
      <c r="AI22" s="8">
        <v>2951.8330078125</v>
      </c>
      <c r="AJ22" s="8">
        <v>2946.88989257813</v>
      </c>
      <c r="AK22" s="8">
        <v>2950.05102539063</v>
      </c>
      <c r="AL22" s="8">
        <v>2944.45043945313</v>
      </c>
      <c r="AM22" s="8">
        <v>2951.365234375</v>
      </c>
      <c r="AN22" s="8">
        <v>2902.16137695313</v>
      </c>
      <c r="AO22" s="8">
        <v>2833.85229492188</v>
      </c>
      <c r="AP22" s="8">
        <v>2839.66748046875</v>
      </c>
      <c r="AQ22" s="8">
        <v>2851.16259765625</v>
      </c>
      <c r="AR22" s="8">
        <v>2853.72192382813</v>
      </c>
      <c r="AS22" s="8">
        <v>2848.1240234375</v>
      </c>
      <c r="AT22" s="8">
        <v>2848.77661132813</v>
      </c>
      <c r="AU22" s="8">
        <v>2897.6396484375</v>
      </c>
      <c r="AV22" s="8">
        <v>2843.39111328125</v>
      </c>
      <c r="AW22" s="8">
        <v>2848.95288085938</v>
      </c>
      <c r="AX22" s="8">
        <v>2842.1767578125</v>
      </c>
      <c r="AY22" s="8">
        <v>2876.9609375</v>
      </c>
    </row>
    <row r="23" spans="1:51">
      <c r="A23" s="1" t="s">
        <v>53</v>
      </c>
      <c r="B23" s="1" t="s">
        <v>12</v>
      </c>
      <c r="C23" s="1" t="s">
        <v>168</v>
      </c>
      <c r="D23" s="8">
        <v>6991.9638671875</v>
      </c>
      <c r="E23" s="8">
        <v>7397.3486328125</v>
      </c>
      <c r="F23" s="8">
        <v>7326.994140625</v>
      </c>
      <c r="G23" s="8">
        <v>7316.66796875</v>
      </c>
      <c r="H23" s="8">
        <v>7237.19970703125</v>
      </c>
      <c r="I23" s="8">
        <v>7215.22607421875</v>
      </c>
      <c r="J23" s="8">
        <v>7181.3037109375</v>
      </c>
      <c r="K23" s="8">
        <v>7344.65869140625</v>
      </c>
      <c r="L23" s="8">
        <v>7220.26220703125</v>
      </c>
      <c r="M23" s="8">
        <v>6677.71484375</v>
      </c>
      <c r="N23" s="8">
        <v>6677.71484375</v>
      </c>
      <c r="O23" s="8">
        <v>6739.80517578125</v>
      </c>
      <c r="P23" s="8">
        <v>6879.75048828125</v>
      </c>
      <c r="Q23" s="8">
        <v>7068.26025390625</v>
      </c>
      <c r="R23" s="8">
        <v>7104.521484375</v>
      </c>
      <c r="S23" s="8">
        <v>7028.21533203125</v>
      </c>
      <c r="T23" s="8">
        <v>7066.11865234375</v>
      </c>
      <c r="U23" s="8">
        <v>7083.2880859375</v>
      </c>
      <c r="V23" s="8">
        <v>7092.556640625</v>
      </c>
      <c r="W23" s="8">
        <v>6639.02490234375</v>
      </c>
      <c r="X23" s="8">
        <v>6626.197265625</v>
      </c>
      <c r="Y23" s="8">
        <v>6730.3330078125</v>
      </c>
      <c r="Z23" s="8">
        <v>6714.0966796875</v>
      </c>
      <c r="AA23" s="8">
        <v>6740.28369140625</v>
      </c>
      <c r="AB23" s="8">
        <v>6874.27734375</v>
      </c>
      <c r="AC23" s="8">
        <v>6951.416015625</v>
      </c>
      <c r="AD23" s="8">
        <v>6967.875</v>
      </c>
      <c r="AE23" s="8">
        <v>6980.0205078125</v>
      </c>
      <c r="AF23" s="8">
        <v>6980.14453125</v>
      </c>
      <c r="AG23" s="8">
        <v>6924.29833984375</v>
      </c>
      <c r="AH23" s="8">
        <v>6928.65869140625</v>
      </c>
      <c r="AI23" s="8">
        <v>6894.43212890625</v>
      </c>
      <c r="AJ23" s="8">
        <v>6880.1767578125</v>
      </c>
      <c r="AK23" s="8">
        <v>6907.45849609375</v>
      </c>
      <c r="AL23" s="8">
        <v>6868.08740234375</v>
      </c>
      <c r="AM23" s="8">
        <v>6891.7578125</v>
      </c>
      <c r="AN23" s="8">
        <v>6776.68359375</v>
      </c>
      <c r="AO23" s="8">
        <v>7202.37060546875</v>
      </c>
      <c r="AP23" s="8">
        <v>7237.8447265625</v>
      </c>
      <c r="AQ23" s="8">
        <v>7281.31884765625</v>
      </c>
      <c r="AR23" s="8">
        <v>7320.47412109375</v>
      </c>
      <c r="AS23" s="8">
        <v>7293.85400390625</v>
      </c>
      <c r="AT23" s="8">
        <v>7204.34130859375</v>
      </c>
      <c r="AU23" s="8">
        <v>7273.80517578125</v>
      </c>
      <c r="AV23" s="8">
        <v>7403.59814453125</v>
      </c>
      <c r="AW23" s="8">
        <v>7353.66162109375</v>
      </c>
      <c r="AX23" s="8">
        <v>7432.02880859375</v>
      </c>
      <c r="AY23" s="8">
        <v>7189.07373046875</v>
      </c>
    </row>
    <row r="24" spans="1:51">
      <c r="A24" s="1" t="s">
        <v>54</v>
      </c>
      <c r="B24" s="1" t="s">
        <v>13</v>
      </c>
      <c r="C24" s="1" t="s">
        <v>168</v>
      </c>
      <c r="D24" s="8">
        <v>2343.60693359375</v>
      </c>
      <c r="E24" s="8">
        <v>2607.35986328125</v>
      </c>
      <c r="F24" s="8">
        <v>2575.55810546875</v>
      </c>
      <c r="G24" s="8">
        <v>2564.23779296875</v>
      </c>
      <c r="H24" s="8">
        <v>2550.15795898438</v>
      </c>
      <c r="I24" s="8">
        <v>2398.64965820313</v>
      </c>
      <c r="J24" s="8">
        <v>2285.72290039063</v>
      </c>
      <c r="K24" s="8">
        <v>2220.65600585938</v>
      </c>
      <c r="L24" s="8">
        <v>2204.46118164063</v>
      </c>
      <c r="M24" s="8">
        <v>2210.23583984375</v>
      </c>
      <c r="N24" s="8">
        <v>2217.7236328125</v>
      </c>
      <c r="O24" s="8">
        <v>2242.13452148438</v>
      </c>
      <c r="P24" s="8">
        <v>2302.373046875</v>
      </c>
      <c r="Q24" s="8">
        <v>2364.81079101563</v>
      </c>
      <c r="R24" s="8">
        <v>2384.63720703125</v>
      </c>
      <c r="S24" s="8">
        <v>2365.60620117188</v>
      </c>
      <c r="T24" s="8">
        <v>2373.89184570313</v>
      </c>
      <c r="U24" s="8">
        <v>2385.92333984375</v>
      </c>
      <c r="V24" s="8">
        <v>2386.83569335938</v>
      </c>
      <c r="W24" s="8">
        <v>2136.49389648438</v>
      </c>
      <c r="X24" s="8">
        <v>2356.98950195313</v>
      </c>
      <c r="Y24" s="8">
        <v>2388.32202148438</v>
      </c>
      <c r="Z24" s="8">
        <v>2386.35375976563</v>
      </c>
      <c r="AA24" s="8">
        <v>2409.220703125</v>
      </c>
      <c r="AB24" s="8">
        <v>2452.57397460938</v>
      </c>
      <c r="AC24" s="8">
        <v>2485.47973632813</v>
      </c>
      <c r="AD24" s="8">
        <v>2480.6318359375</v>
      </c>
      <c r="AE24" s="8">
        <v>2490.44140625</v>
      </c>
      <c r="AF24" s="8">
        <v>2490.85595703125</v>
      </c>
      <c r="AG24" s="8">
        <v>2484.517578125</v>
      </c>
      <c r="AH24" s="8">
        <v>2472.3916015625</v>
      </c>
      <c r="AI24" s="8">
        <v>2463.90625</v>
      </c>
      <c r="AJ24" s="8">
        <v>2451.267578125</v>
      </c>
      <c r="AK24" s="8">
        <v>2456.18017578125</v>
      </c>
      <c r="AL24" s="8">
        <v>2446.1240234375</v>
      </c>
      <c r="AM24" s="8">
        <v>2326.02563476563</v>
      </c>
      <c r="AN24" s="8">
        <v>2084.06640625</v>
      </c>
      <c r="AO24" s="8">
        <v>1875.78234863281</v>
      </c>
      <c r="AP24" s="8">
        <v>1901.83178710938</v>
      </c>
      <c r="AQ24" s="8">
        <v>1921.14526367188</v>
      </c>
      <c r="AR24" s="8">
        <v>1947.15844726563</v>
      </c>
      <c r="AS24" s="8">
        <v>1930.5009765625</v>
      </c>
      <c r="AT24" s="8">
        <v>1889.13952636719</v>
      </c>
      <c r="AU24" s="8">
        <v>1930.89184570313</v>
      </c>
      <c r="AV24" s="8">
        <v>1996.07739257813</v>
      </c>
      <c r="AW24" s="8">
        <v>1984.92211914063</v>
      </c>
      <c r="AX24" s="8">
        <v>2025.4931640625</v>
      </c>
      <c r="AY24" s="8">
        <v>2039.00952148438</v>
      </c>
    </row>
    <row r="25" spans="1:51">
      <c r="A25" s="1" t="s">
        <v>51</v>
      </c>
      <c r="B25" s="1" t="s">
        <v>3</v>
      </c>
      <c r="C25" s="1" t="s">
        <v>168</v>
      </c>
      <c r="D25" s="8">
        <v>3994.109375</v>
      </c>
      <c r="E25" s="8">
        <v>3979.55004882813</v>
      </c>
      <c r="F25" s="8">
        <v>4209.45166015625</v>
      </c>
      <c r="G25" s="8">
        <v>4274.1337890625</v>
      </c>
      <c r="H25" s="8">
        <v>4282.6025390625</v>
      </c>
      <c r="I25" s="8">
        <v>4282.50244140625</v>
      </c>
      <c r="J25" s="8">
        <v>4359.2373046875</v>
      </c>
      <c r="K25" s="8">
        <v>4356.75390625</v>
      </c>
      <c r="L25" s="8">
        <v>4230.79345703125</v>
      </c>
      <c r="M25" s="8">
        <v>4141.9296875</v>
      </c>
      <c r="N25" s="8">
        <v>4198.81591796875</v>
      </c>
      <c r="O25" s="8">
        <v>4430.94775390625</v>
      </c>
      <c r="P25" s="8">
        <v>4515.1875</v>
      </c>
      <c r="Q25" s="8">
        <v>4523.1884765625</v>
      </c>
      <c r="R25" s="8">
        <v>4514.0537109375</v>
      </c>
      <c r="S25" s="8">
        <v>4486.76318359375</v>
      </c>
      <c r="T25" s="8">
        <v>4492.150390625</v>
      </c>
      <c r="U25" s="8">
        <v>4523.375</v>
      </c>
      <c r="V25" s="8">
        <v>4530.376953125</v>
      </c>
      <c r="W25" s="8">
        <v>4488.53173828125</v>
      </c>
      <c r="X25" s="8">
        <v>4176.8623046875</v>
      </c>
      <c r="Y25" s="8">
        <v>3578.85693359375</v>
      </c>
      <c r="Z25" s="8">
        <v>3610.38232421875</v>
      </c>
      <c r="AA25" s="8">
        <v>3633.52807617188</v>
      </c>
      <c r="AB25" s="8">
        <v>3613.0400390625</v>
      </c>
      <c r="AC25" s="8">
        <v>3603.2373046875</v>
      </c>
      <c r="AD25" s="8">
        <v>3610.00732421875</v>
      </c>
      <c r="AE25" s="8">
        <v>3629.25708007813</v>
      </c>
      <c r="AF25" s="8">
        <v>3573.56616210938</v>
      </c>
      <c r="AG25" s="8">
        <v>3598.640625</v>
      </c>
      <c r="AH25" s="8">
        <v>3597.56274414063</v>
      </c>
      <c r="AI25" s="8">
        <v>3587.05834960938</v>
      </c>
      <c r="AJ25" s="8">
        <v>3596.25756835938</v>
      </c>
      <c r="AK25" s="8">
        <v>3604.689453125</v>
      </c>
      <c r="AL25" s="8">
        <v>3772.31909179688</v>
      </c>
      <c r="AM25" s="8">
        <v>4015.64282226563</v>
      </c>
      <c r="AN25" s="8">
        <v>3951.43334960938</v>
      </c>
      <c r="AO25" s="8">
        <v>4035.72094726563</v>
      </c>
      <c r="AP25" s="8">
        <v>4754.62841796875</v>
      </c>
      <c r="AQ25" s="8">
        <v>4807.67626953125</v>
      </c>
      <c r="AR25" s="8">
        <v>4787.037109375</v>
      </c>
      <c r="AS25" s="8">
        <v>4769.00341796875</v>
      </c>
      <c r="AT25" s="8">
        <v>4907.560546875</v>
      </c>
      <c r="AU25" s="8">
        <v>4986.546875</v>
      </c>
      <c r="AV25" s="8">
        <v>4988.99658203125</v>
      </c>
      <c r="AW25" s="8">
        <v>5006.359375</v>
      </c>
      <c r="AX25" s="8">
        <v>5016.55615234375</v>
      </c>
      <c r="AY25" s="8">
        <v>5018.23974609375</v>
      </c>
    </row>
    <row r="26" spans="1:51">
      <c r="A26" s="1" t="s">
        <v>55</v>
      </c>
      <c r="B26" s="1" t="s">
        <v>15</v>
      </c>
      <c r="C26" s="1" t="s">
        <v>169</v>
      </c>
      <c r="D26" s="8">
        <v>574.61126708984398</v>
      </c>
      <c r="E26" s="8">
        <v>576.25787353515602</v>
      </c>
      <c r="F26" s="8">
        <v>576.87365722656295</v>
      </c>
      <c r="G26" s="8">
        <v>576.54620361328102</v>
      </c>
      <c r="H26" s="8">
        <v>576.37139892578102</v>
      </c>
      <c r="I26" s="8">
        <v>576.95227050781295</v>
      </c>
      <c r="J26" s="8">
        <v>579.24530029296898</v>
      </c>
      <c r="K26" s="8">
        <v>580.90576171875</v>
      </c>
      <c r="L26" s="8">
        <v>581.45526123046898</v>
      </c>
      <c r="M26" s="8">
        <v>582.54803466796898</v>
      </c>
      <c r="N26" s="8">
        <v>584.35534667968795</v>
      </c>
      <c r="O26" s="8">
        <v>583.66961669921898</v>
      </c>
      <c r="P26" s="8">
        <v>582.62139892578102</v>
      </c>
      <c r="Q26" s="8">
        <v>580.84820556640602</v>
      </c>
      <c r="R26" s="8">
        <v>578.86096191406295</v>
      </c>
      <c r="S26" s="8">
        <v>576.72076416015602</v>
      </c>
      <c r="T26" s="8">
        <v>576.83001708984398</v>
      </c>
      <c r="U26" s="8">
        <v>575.88232421875</v>
      </c>
      <c r="V26" s="8">
        <v>563.46960449218795</v>
      </c>
      <c r="W26" s="8">
        <v>559.80517578125</v>
      </c>
      <c r="X26" s="8">
        <v>562.64410400390602</v>
      </c>
      <c r="Y26" s="8">
        <v>561.81427001953102</v>
      </c>
      <c r="Z26" s="8">
        <v>561.87982177734398</v>
      </c>
      <c r="AA26" s="8">
        <v>560.28125</v>
      </c>
      <c r="AB26" s="8">
        <v>557.398681640625</v>
      </c>
      <c r="AC26" s="8">
        <v>558.24597167968795</v>
      </c>
      <c r="AD26" s="8">
        <v>560.03674316406295</v>
      </c>
      <c r="AE26" s="8">
        <v>556.39416503906295</v>
      </c>
      <c r="AF26" s="8">
        <v>555.17126464843795</v>
      </c>
      <c r="AG26" s="8">
        <v>557.66070556640602</v>
      </c>
      <c r="AH26" s="8">
        <v>558.04504394531295</v>
      </c>
      <c r="AI26" s="8">
        <v>557.73931884765602</v>
      </c>
      <c r="AJ26" s="8">
        <v>559.78338623046898</v>
      </c>
      <c r="AK26" s="8">
        <v>558.73077392578102</v>
      </c>
      <c r="AL26" s="8">
        <v>560.15460205078102</v>
      </c>
      <c r="AM26" s="8">
        <v>560.246337890625</v>
      </c>
      <c r="AN26" s="8">
        <v>575.50665283203102</v>
      </c>
      <c r="AO26" s="8">
        <v>578.00927734375</v>
      </c>
      <c r="AP26" s="8">
        <v>577.720947265625</v>
      </c>
      <c r="AQ26" s="8">
        <v>577.725341796875</v>
      </c>
      <c r="AR26" s="8">
        <v>576.86932373046898</v>
      </c>
      <c r="AS26" s="8">
        <v>577.63360595703102</v>
      </c>
      <c r="AT26" s="8">
        <v>580.21496582031295</v>
      </c>
      <c r="AU26" s="8">
        <v>580.262939453125</v>
      </c>
      <c r="AV26" s="8">
        <v>579.95281982421898</v>
      </c>
      <c r="AW26" s="8">
        <v>581.59490966796898</v>
      </c>
      <c r="AX26" s="8">
        <v>579.49420166015602</v>
      </c>
      <c r="AY26" s="8">
        <v>578.7080078125</v>
      </c>
    </row>
    <row r="27" spans="1:51">
      <c r="A27" s="1" t="s">
        <v>191</v>
      </c>
      <c r="B27" s="6" t="s">
        <v>153</v>
      </c>
      <c r="C27" s="1" t="s">
        <v>169</v>
      </c>
      <c r="D27" s="9">
        <v>1040.7998352050779</v>
      </c>
      <c r="E27" s="9">
        <v>1645.6139526367199</v>
      </c>
      <c r="F27" s="9">
        <v>1662.610534667969</v>
      </c>
      <c r="G27" s="9">
        <v>1552.440643310546</v>
      </c>
      <c r="H27" s="9">
        <v>1689.9140930175788</v>
      </c>
      <c r="I27" s="9">
        <v>1707.3030090332029</v>
      </c>
      <c r="J27" s="9">
        <v>1724.4569396972661</v>
      </c>
      <c r="K27" s="9">
        <v>1748.3540344238281</v>
      </c>
      <c r="L27" s="9">
        <v>1929.979034423829</v>
      </c>
      <c r="M27" s="9">
        <v>1042.5040588378911</v>
      </c>
      <c r="N27" s="9">
        <v>1159.3337707519531</v>
      </c>
      <c r="O27" s="9">
        <v>1145.9836120605469</v>
      </c>
      <c r="P27" s="9">
        <v>842.92330861091591</v>
      </c>
      <c r="Q27" s="9">
        <v>836.19878470897675</v>
      </c>
      <c r="R27" s="9">
        <v>831.55673563480423</v>
      </c>
      <c r="S27" s="9">
        <v>831.48025715351105</v>
      </c>
      <c r="T27" s="9">
        <v>900.61062014102981</v>
      </c>
      <c r="U27" s="9">
        <v>892.73038196563721</v>
      </c>
      <c r="V27" s="9">
        <v>865.78250193595909</v>
      </c>
      <c r="W27" s="9">
        <v>860.71948909759499</v>
      </c>
      <c r="X27" s="9">
        <v>1895.4985351562509</v>
      </c>
      <c r="Y27" s="9">
        <v>1859.9802856445319</v>
      </c>
      <c r="Z27" s="9">
        <v>1849.160675048829</v>
      </c>
      <c r="AA27" s="9">
        <v>1821.1200561523449</v>
      </c>
      <c r="AB27" s="9">
        <v>1853.908081054688</v>
      </c>
      <c r="AC27" s="9">
        <v>1850.4750671386719</v>
      </c>
      <c r="AD27" s="9">
        <v>1840.4468688964851</v>
      </c>
      <c r="AE27" s="9">
        <v>1820.1893615722649</v>
      </c>
      <c r="AF27" s="9">
        <v>1802.479370117188</v>
      </c>
      <c r="AG27" s="9">
        <v>1791.5270080566399</v>
      </c>
      <c r="AH27" s="9">
        <v>1784.9649353027351</v>
      </c>
      <c r="AI27" s="9">
        <v>1779.405151367188</v>
      </c>
      <c r="AJ27" s="9">
        <v>1773.0243225097649</v>
      </c>
      <c r="AK27" s="9">
        <v>1770.8349609375</v>
      </c>
      <c r="AL27" s="9">
        <v>1772.343139648438</v>
      </c>
      <c r="AM27" s="9">
        <v>1767.9168395996098</v>
      </c>
      <c r="AN27" s="9">
        <v>1759.6459045410161</v>
      </c>
      <c r="AO27" s="9">
        <v>1710.754516601563</v>
      </c>
      <c r="AP27" s="9">
        <v>1694.5999450683589</v>
      </c>
      <c r="AQ27" s="9">
        <v>1091.3070449829104</v>
      </c>
      <c r="AR27" s="9">
        <v>1056.1895446777339</v>
      </c>
      <c r="AS27" s="9">
        <v>1054.6548156738279</v>
      </c>
      <c r="AT27" s="9">
        <v>1052.1844177246101</v>
      </c>
      <c r="AU27" s="9">
        <v>1048.54638671875</v>
      </c>
      <c r="AV27" s="9">
        <v>1143.545104980469</v>
      </c>
      <c r="AW27" s="9">
        <v>1073.9619445800779</v>
      </c>
      <c r="AX27" s="9">
        <v>1039.7259826660161</v>
      </c>
      <c r="AY27" s="9">
        <v>1031.3825378417969</v>
      </c>
    </row>
    <row r="28" spans="1:51">
      <c r="A28" s="1" t="s">
        <v>57</v>
      </c>
      <c r="B28" s="1" t="s">
        <v>19</v>
      </c>
      <c r="C28" s="1" t="s">
        <v>169</v>
      </c>
      <c r="D28" s="8">
        <v>449.73590087890602</v>
      </c>
      <c r="E28" s="8">
        <v>454.98602294921898</v>
      </c>
      <c r="F28" s="8">
        <v>439.03579711914102</v>
      </c>
      <c r="G28" s="8">
        <v>433.93972778320301</v>
      </c>
      <c r="H28" s="8">
        <v>434.42379760742199</v>
      </c>
      <c r="I28" s="8">
        <v>435.39361572265602</v>
      </c>
      <c r="J28" s="8">
        <v>482.23504638671898</v>
      </c>
      <c r="K28" s="8">
        <v>505.84588623046898</v>
      </c>
      <c r="L28" s="8">
        <v>511.62362670898398</v>
      </c>
      <c r="M28" s="8">
        <v>533.05139160156295</v>
      </c>
      <c r="N28" s="8">
        <v>536.03240966796898</v>
      </c>
      <c r="O28" s="8">
        <v>534.08154296875</v>
      </c>
      <c r="P28" s="8">
        <v>860.77502441406295</v>
      </c>
      <c r="Q28" s="8">
        <v>822.94036865234398</v>
      </c>
      <c r="R28" s="8">
        <v>811.54382324218795</v>
      </c>
      <c r="S28" s="8">
        <v>893.60858154296898</v>
      </c>
      <c r="T28" s="8">
        <v>783.86828613281295</v>
      </c>
      <c r="U28" s="8">
        <v>797.99774169921898</v>
      </c>
      <c r="V28" s="8">
        <v>837.91174316406295</v>
      </c>
      <c r="W28" s="8">
        <v>785.40087890625</v>
      </c>
      <c r="X28" s="8">
        <v>811.71575927734398</v>
      </c>
      <c r="Y28" s="8">
        <v>747.967041015625</v>
      </c>
      <c r="Z28" s="8">
        <v>748.55120849609398</v>
      </c>
      <c r="AA28" s="8">
        <v>725.33837890625</v>
      </c>
      <c r="AB28" s="8">
        <v>681.188720703125</v>
      </c>
      <c r="AC28" s="8">
        <v>700.18817138671898</v>
      </c>
      <c r="AD28" s="8">
        <v>654.24896240234398</v>
      </c>
      <c r="AE28" s="8">
        <v>641.56494140625</v>
      </c>
      <c r="AF28" s="8">
        <v>589.81622314453102</v>
      </c>
      <c r="AG28" s="8">
        <v>571.19030761718795</v>
      </c>
      <c r="AH28" s="8">
        <v>544.46228027343795</v>
      </c>
      <c r="AI28" s="8">
        <v>490.82131958007801</v>
      </c>
      <c r="AJ28" s="8">
        <v>467.216064453125</v>
      </c>
      <c r="AK28" s="8">
        <v>514.58074951171898</v>
      </c>
      <c r="AL28" s="8">
        <v>452.65548706054699</v>
      </c>
      <c r="AM28" s="8">
        <v>476.29757690429699</v>
      </c>
      <c r="AN28" s="8">
        <v>579.67669677734398</v>
      </c>
      <c r="AO28" s="8">
        <v>641.43548583984398</v>
      </c>
      <c r="AP28" s="8">
        <v>742.56341552734398</v>
      </c>
      <c r="AQ28" s="8">
        <v>751.91510009765602</v>
      </c>
      <c r="AR28" s="8">
        <v>848.06134033203102</v>
      </c>
      <c r="AS28" s="8">
        <v>735.631591796875</v>
      </c>
      <c r="AT28" s="8">
        <v>670.47961425781295</v>
      </c>
      <c r="AU28" s="8">
        <v>700.30773925781295</v>
      </c>
      <c r="AV28" s="8">
        <v>609.262451171875</v>
      </c>
      <c r="AW28" s="8">
        <v>547.15521240234398</v>
      </c>
      <c r="AX28" s="8">
        <v>493.67611694335898</v>
      </c>
      <c r="AY28" s="8">
        <v>459.25228881835898</v>
      </c>
    </row>
    <row r="29" spans="1:51">
      <c r="A29" s="1" t="s">
        <v>60</v>
      </c>
      <c r="B29" s="1" t="s">
        <v>28</v>
      </c>
      <c r="C29" s="1" t="s">
        <v>169</v>
      </c>
      <c r="D29" s="8">
        <v>1151.6748046875</v>
      </c>
      <c r="E29" s="8">
        <v>1040.68420410156</v>
      </c>
      <c r="F29" s="8">
        <v>1018.22991943359</v>
      </c>
      <c r="G29" s="8">
        <v>985.58197021484398</v>
      </c>
      <c r="H29" s="8">
        <v>987.07696533203102</v>
      </c>
      <c r="I29" s="8">
        <v>972.92803955078102</v>
      </c>
      <c r="J29" s="8">
        <v>972.11224365234398</v>
      </c>
      <c r="K29" s="8">
        <v>954.78778076171898</v>
      </c>
      <c r="L29" s="8">
        <v>1059.73571777344</v>
      </c>
      <c r="M29" s="8">
        <v>1109.20263671875</v>
      </c>
      <c r="N29" s="8">
        <v>1336.22338867188</v>
      </c>
      <c r="O29" s="8">
        <v>1478.12084960938</v>
      </c>
      <c r="P29" s="8">
        <v>1495.10827636719</v>
      </c>
      <c r="Q29" s="8">
        <v>1779.74328613281</v>
      </c>
      <c r="R29" s="8">
        <v>1571.05334472656</v>
      </c>
      <c r="S29" s="8">
        <v>1435.21032714844</v>
      </c>
      <c r="T29" s="8">
        <v>1403.21154785156</v>
      </c>
      <c r="U29" s="8">
        <v>1391.62072753906</v>
      </c>
      <c r="V29" s="8">
        <v>1385.9208984375</v>
      </c>
      <c r="W29" s="8">
        <v>1397.37365722656</v>
      </c>
      <c r="X29" s="8">
        <v>1226.20043945313</v>
      </c>
      <c r="Y29" s="8">
        <v>1213.71765136719</v>
      </c>
      <c r="Z29" s="8">
        <v>1178.48852539063</v>
      </c>
      <c r="AA29" s="8">
        <v>1231.94165039063</v>
      </c>
      <c r="AB29" s="8">
        <v>1223.17932128906</v>
      </c>
      <c r="AC29" s="8">
        <v>1303.31774902344</v>
      </c>
      <c r="AD29" s="8">
        <v>1288.32116699219</v>
      </c>
      <c r="AE29" s="8">
        <v>1284.24816894531</v>
      </c>
      <c r="AF29" s="8">
        <v>1260.052734375</v>
      </c>
      <c r="AG29" s="8">
        <v>1229.91320800781</v>
      </c>
      <c r="AH29" s="8">
        <v>1215.36083984375</v>
      </c>
      <c r="AI29" s="8">
        <v>1186.45654296875</v>
      </c>
      <c r="AJ29" s="8">
        <v>1153.00415039063</v>
      </c>
      <c r="AK29" s="8">
        <v>1236.26452636719</v>
      </c>
      <c r="AL29" s="8">
        <v>1246.84216308594</v>
      </c>
      <c r="AM29" s="8">
        <v>1304.67980957031</v>
      </c>
      <c r="AN29" s="8">
        <v>1231.291015625</v>
      </c>
      <c r="AO29" s="8">
        <v>1258.05737304688</v>
      </c>
      <c r="AP29" s="8">
        <v>1394.87622070313</v>
      </c>
      <c r="AQ29" s="8">
        <v>1471.06091308594</v>
      </c>
      <c r="AR29" s="8">
        <v>1482.14624023438</v>
      </c>
      <c r="AS29" s="8">
        <v>1472.953125</v>
      </c>
      <c r="AT29" s="8">
        <v>1425.47802734375</v>
      </c>
      <c r="AU29" s="8">
        <v>1456.48937988281</v>
      </c>
      <c r="AV29" s="8">
        <v>1404.98852539063</v>
      </c>
      <c r="AW29" s="8">
        <v>1384.91735839844</v>
      </c>
      <c r="AX29" s="8">
        <v>1347.81005859375</v>
      </c>
      <c r="AY29" s="8">
        <v>1215.18347167969</v>
      </c>
    </row>
    <row r="30" spans="1:51">
      <c r="A30" s="1" t="s">
        <v>56</v>
      </c>
      <c r="B30" s="1" t="s">
        <v>16</v>
      </c>
      <c r="C30" s="1" t="s">
        <v>169</v>
      </c>
      <c r="D30" s="8">
        <v>211.10379028320301</v>
      </c>
      <c r="E30" s="8">
        <v>174.762283325195</v>
      </c>
      <c r="F30" s="8">
        <v>124.475471496582</v>
      </c>
      <c r="G30" s="8">
        <v>102.665412902832</v>
      </c>
      <c r="H30" s="8">
        <v>111.879234313965</v>
      </c>
      <c r="I30" s="8">
        <v>100.144653320313</v>
      </c>
      <c r="J30" s="8">
        <v>43.289310455322301</v>
      </c>
      <c r="K30" s="8">
        <v>0</v>
      </c>
      <c r="L30" s="8">
        <v>0</v>
      </c>
      <c r="M30" s="8">
        <v>0</v>
      </c>
      <c r="N30" s="8">
        <v>61.576728820800803</v>
      </c>
      <c r="O30" s="8">
        <v>423.37921142578102</v>
      </c>
      <c r="P30" s="8">
        <v>607.66174316406295</v>
      </c>
      <c r="Q30" s="8">
        <v>651.05847167968795</v>
      </c>
      <c r="R30" s="8">
        <v>620.58361816406295</v>
      </c>
      <c r="S30" s="8">
        <v>578.660400390625</v>
      </c>
      <c r="T30" s="8">
        <v>528.839599609375</v>
      </c>
      <c r="U30" s="8">
        <v>528.88421630859398</v>
      </c>
      <c r="V30" s="8">
        <v>557.09118652343795</v>
      </c>
      <c r="W30" s="8">
        <v>542.30560302734398</v>
      </c>
      <c r="X30" s="8">
        <v>518.271728515625</v>
      </c>
      <c r="Y30" s="8">
        <v>503.07546997070301</v>
      </c>
      <c r="Z30" s="8">
        <v>479.91320800781301</v>
      </c>
      <c r="AA30" s="8">
        <v>511.16726684570301</v>
      </c>
      <c r="AB30" s="8">
        <v>474.08181762695301</v>
      </c>
      <c r="AC30" s="8">
        <v>490.99749755859398</v>
      </c>
      <c r="AD30" s="8">
        <v>444.14471435546898</v>
      </c>
      <c r="AE30" s="8">
        <v>443.68234252929699</v>
      </c>
      <c r="AF30" s="8">
        <v>400.09432983398398</v>
      </c>
      <c r="AG30" s="8">
        <v>382.22955322265602</v>
      </c>
      <c r="AH30" s="8">
        <v>391.27044677734398</v>
      </c>
      <c r="AI30" s="8">
        <v>387.54217529296898</v>
      </c>
      <c r="AJ30" s="8">
        <v>348.58364868164102</v>
      </c>
      <c r="AK30" s="8">
        <v>396.33459472656301</v>
      </c>
      <c r="AL30" s="8">
        <v>390.45028686523398</v>
      </c>
      <c r="AM30" s="8">
        <v>417.24655151367199</v>
      </c>
      <c r="AN30" s="8">
        <v>452.20944213867199</v>
      </c>
      <c r="AO30" s="8">
        <v>502.94903564453102</v>
      </c>
      <c r="AP30" s="8">
        <v>576.17547607421898</v>
      </c>
      <c r="AQ30" s="8">
        <v>642.97802734375</v>
      </c>
      <c r="AR30" s="8">
        <v>689.86975097656295</v>
      </c>
      <c r="AS30" s="8">
        <v>627.72326660156295</v>
      </c>
      <c r="AT30" s="8">
        <v>550.55090332031295</v>
      </c>
      <c r="AU30" s="8">
        <v>561.17926025390602</v>
      </c>
      <c r="AV30" s="8">
        <v>469.54776000976602</v>
      </c>
      <c r="AW30" s="8">
        <v>421.73651123046898</v>
      </c>
      <c r="AX30" s="8">
        <v>339.98049926757801</v>
      </c>
      <c r="AY30" s="8">
        <v>285.67608642578102</v>
      </c>
    </row>
    <row r="31" spans="1:51" s="1" customFormat="1">
      <c r="A31" s="1" t="s">
        <v>192</v>
      </c>
      <c r="B31" s="1" t="s">
        <v>193</v>
      </c>
      <c r="C31" s="1" t="s">
        <v>169</v>
      </c>
      <c r="D31" s="8">
        <f>-(E2-D2)*2*5000</f>
        <v>1975.4898548126998</v>
      </c>
      <c r="E31" s="8">
        <f t="shared" ref="E31:AY31" si="2">-(F2-E2)*2*5000</f>
        <v>1837.9485607147017</v>
      </c>
      <c r="F31" s="8">
        <f t="shared" si="2"/>
        <v>786.91363334649986</v>
      </c>
      <c r="G31" s="8">
        <f t="shared" si="2"/>
        <v>-32.397508621200274</v>
      </c>
      <c r="H31" s="8">
        <f t="shared" si="2"/>
        <v>-16.28518104550114</v>
      </c>
      <c r="I31" s="8">
        <f t="shared" si="2"/>
        <v>-13.021230697598529</v>
      </c>
      <c r="J31" s="8">
        <f t="shared" si="2"/>
        <v>-13.747215271000535</v>
      </c>
      <c r="K31" s="8">
        <f t="shared" si="2"/>
        <v>-113.8019561768</v>
      </c>
      <c r="L31" s="8">
        <f t="shared" si="2"/>
        <v>-356.72187805170006</v>
      </c>
      <c r="M31" s="8">
        <f t="shared" si="2"/>
        <v>-395.86663246160117</v>
      </c>
      <c r="N31" s="8">
        <f t="shared" si="2"/>
        <v>-370.1376914977983</v>
      </c>
      <c r="O31" s="8">
        <f t="shared" si="2"/>
        <v>-355.99112510680044</v>
      </c>
      <c r="P31" s="8">
        <f t="shared" si="2"/>
        <v>-391.57629013059972</v>
      </c>
      <c r="Q31" s="8">
        <f t="shared" si="2"/>
        <v>-367.36249923710051</v>
      </c>
      <c r="R31" s="8">
        <f t="shared" si="2"/>
        <v>-344.00939941400031</v>
      </c>
      <c r="S31" s="8">
        <f t="shared" si="2"/>
        <v>-349.65753555300074</v>
      </c>
      <c r="T31" s="8">
        <f t="shared" si="2"/>
        <v>-318.91942024229849</v>
      </c>
      <c r="U31" s="8">
        <f t="shared" si="2"/>
        <v>-223.05369377140005</v>
      </c>
      <c r="V31" s="8">
        <f t="shared" si="2"/>
        <v>3.7992000579989416</v>
      </c>
      <c r="W31" s="8">
        <f t="shared" si="2"/>
        <v>-7.2026252747003916</v>
      </c>
      <c r="X31" s="8">
        <f t="shared" si="2"/>
        <v>-25.783777236900729</v>
      </c>
      <c r="Y31" s="8">
        <f t="shared" si="2"/>
        <v>42.864084243801059</v>
      </c>
      <c r="Z31" s="8">
        <f t="shared" si="2"/>
        <v>-53.175687789899229</v>
      </c>
      <c r="AA31" s="8">
        <f t="shared" si="2"/>
        <v>-1.3709068299005978</v>
      </c>
      <c r="AB31" s="8">
        <f t="shared" si="2"/>
        <v>1.3518333435014185</v>
      </c>
      <c r="AC31" s="8">
        <f t="shared" si="2"/>
        <v>-7.6723098755016039</v>
      </c>
      <c r="AD31" s="8">
        <f t="shared" si="2"/>
        <v>-8.7857246399014599</v>
      </c>
      <c r="AE31" s="8">
        <f t="shared" si="2"/>
        <v>-78.141689300497148</v>
      </c>
      <c r="AF31" s="8">
        <f t="shared" si="2"/>
        <v>-103.19948196410245</v>
      </c>
      <c r="AG31" s="8">
        <f t="shared" si="2"/>
        <v>-114.95828628540039</v>
      </c>
      <c r="AH31" s="8">
        <f t="shared" si="2"/>
        <v>-87.969303131099082</v>
      </c>
      <c r="AI31" s="8">
        <f t="shared" si="2"/>
        <v>-126.25217437749913</v>
      </c>
      <c r="AJ31" s="8">
        <f t="shared" si="2"/>
        <v>-106.43959045410156</v>
      </c>
      <c r="AK31" s="8">
        <f t="shared" si="2"/>
        <v>-118.83735656729843</v>
      </c>
      <c r="AL31" s="8">
        <f t="shared" si="2"/>
        <v>-150.24423599249826</v>
      </c>
      <c r="AM31" s="8">
        <f t="shared" si="2"/>
        <v>-219.56443786620207</v>
      </c>
      <c r="AN31" s="8">
        <f t="shared" si="2"/>
        <v>-513.6466026305975</v>
      </c>
      <c r="AO31" s="8">
        <f t="shared" si="2"/>
        <v>-471.4608192444025</v>
      </c>
      <c r="AP31" s="8">
        <f t="shared" si="2"/>
        <v>-312.06369400019975</v>
      </c>
      <c r="AQ31" s="8">
        <f t="shared" si="2"/>
        <v>-53.768157959002139</v>
      </c>
      <c r="AR31" s="8">
        <f t="shared" si="2"/>
        <v>-57.134628295898438</v>
      </c>
      <c r="AS31" s="8">
        <f t="shared" si="2"/>
        <v>-41.406154632599446</v>
      </c>
      <c r="AT31" s="8">
        <f t="shared" si="2"/>
        <v>5.9747695922984789</v>
      </c>
      <c r="AU31" s="8">
        <f t="shared" si="2"/>
        <v>578.05061340330258</v>
      </c>
      <c r="AV31" s="8">
        <f t="shared" si="2"/>
        <v>1817.3456192017002</v>
      </c>
      <c r="AW31" s="8">
        <f t="shared" si="2"/>
        <v>1857.4833869933993</v>
      </c>
      <c r="AX31" s="8">
        <f t="shared" si="2"/>
        <v>1547.8122234343994</v>
      </c>
      <c r="AY31" s="8">
        <f t="shared" si="2"/>
        <v>16780.833005905199</v>
      </c>
    </row>
    <row r="32" spans="1:51">
      <c r="A32" s="1" t="s">
        <v>194</v>
      </c>
      <c r="B32" s="1" t="s">
        <v>195</v>
      </c>
      <c r="C32" s="1" t="s">
        <v>169</v>
      </c>
      <c r="D32">
        <f>-(E8-D8)*2*2750</f>
        <v>-196.55108451841306</v>
      </c>
      <c r="E32" s="1">
        <f t="shared" ref="E32:AY32" si="3">-(F8-E8)*2*2750</f>
        <v>-16.897439956650384</v>
      </c>
      <c r="F32" s="1">
        <f t="shared" si="3"/>
        <v>-35.604476928735366</v>
      </c>
      <c r="G32" s="1">
        <f t="shared" si="3"/>
        <v>-14.020442962626944</v>
      </c>
      <c r="H32" s="1">
        <f t="shared" si="3"/>
        <v>-6.0949325561816536</v>
      </c>
      <c r="I32" s="1">
        <f t="shared" si="3"/>
        <v>0.13375282288574653</v>
      </c>
      <c r="J32" s="1">
        <f t="shared" si="3"/>
        <v>4.070281982412105</v>
      </c>
      <c r="K32" s="1">
        <f t="shared" si="3"/>
        <v>-1.7361640930126931</v>
      </c>
      <c r="L32" s="1">
        <f t="shared" si="3"/>
        <v>-9.5567703246972613</v>
      </c>
      <c r="M32" s="1">
        <f t="shared" si="3"/>
        <v>-19.99735832214844</v>
      </c>
      <c r="N32" s="1">
        <f t="shared" si="3"/>
        <v>-2.9845237731640495</v>
      </c>
      <c r="O32" s="1">
        <f t="shared" si="3"/>
        <v>-18.707036972084978</v>
      </c>
      <c r="P32" s="1">
        <f t="shared" si="3"/>
        <v>-33.710956573471677</v>
      </c>
      <c r="Q32" s="1">
        <f t="shared" si="3"/>
        <v>-16.960382461547852</v>
      </c>
      <c r="R32" s="1">
        <f t="shared" si="3"/>
        <v>-2.7379989623828038</v>
      </c>
      <c r="S32" s="1">
        <f t="shared" si="3"/>
        <v>0.54287910462402778</v>
      </c>
      <c r="T32" s="1">
        <f t="shared" si="3"/>
        <v>-2.8848648071631011</v>
      </c>
      <c r="U32" s="1">
        <f t="shared" si="3"/>
        <v>1.6496181488037109</v>
      </c>
      <c r="V32" s="1">
        <f t="shared" si="3"/>
        <v>1.5211105346826237</v>
      </c>
      <c r="W32" s="1">
        <f t="shared" si="3"/>
        <v>-2.5596618652587999</v>
      </c>
      <c r="X32" s="1">
        <f t="shared" si="3"/>
        <v>-9.7036361674796012E-2</v>
      </c>
      <c r="Y32" s="1">
        <f t="shared" si="3"/>
        <v>-5.384206771840816</v>
      </c>
      <c r="Z32" s="1">
        <f t="shared" si="3"/>
        <v>-2.3865699768359505</v>
      </c>
      <c r="AA32" s="1">
        <f t="shared" si="3"/>
        <v>-6.9866180419775326</v>
      </c>
      <c r="AB32" s="1">
        <f t="shared" si="3"/>
        <v>-30.579566955576176</v>
      </c>
      <c r="AC32" s="1">
        <f t="shared" si="3"/>
        <v>-2.7720928192089822</v>
      </c>
      <c r="AD32" s="1">
        <f t="shared" si="3"/>
        <v>341.13001823428226</v>
      </c>
      <c r="AE32" s="1">
        <f t="shared" si="3"/>
        <v>4574.7320652007711</v>
      </c>
      <c r="AF32" s="1">
        <f t="shared" si="3"/>
        <v>5582.0206403732618</v>
      </c>
      <c r="AG32" s="1">
        <f t="shared" si="3"/>
        <v>5156.6132307052567</v>
      </c>
      <c r="AH32" s="1">
        <f t="shared" si="3"/>
        <v>1937.2896552085999</v>
      </c>
      <c r="AI32" s="1">
        <f t="shared" si="3"/>
        <v>-13.223826885225831</v>
      </c>
      <c r="AJ32" s="1">
        <f t="shared" si="3"/>
        <v>-44.974386692069103</v>
      </c>
      <c r="AK32" s="1">
        <f t="shared" si="3"/>
        <v>-28.807997703540032</v>
      </c>
      <c r="AL32" s="1">
        <f t="shared" si="3"/>
        <v>9.4413757294908862E-2</v>
      </c>
      <c r="AM32" s="1">
        <f t="shared" si="3"/>
        <v>-4.8603415489196777</v>
      </c>
      <c r="AN32" s="1">
        <f t="shared" si="3"/>
        <v>-46.061456203455805</v>
      </c>
      <c r="AO32" s="1">
        <f t="shared" si="3"/>
        <v>-40.82018136976928</v>
      </c>
      <c r="AP32" s="1">
        <f t="shared" si="3"/>
        <v>-39.007306098916004</v>
      </c>
      <c r="AQ32" s="1">
        <f t="shared" si="3"/>
        <v>-10.951995849628915</v>
      </c>
      <c r="AR32" s="1">
        <f t="shared" si="3"/>
        <v>5.6254863739233496</v>
      </c>
      <c r="AS32" s="1">
        <f t="shared" si="3"/>
        <v>-9.5410346985229655</v>
      </c>
      <c r="AT32" s="1">
        <f t="shared" si="3"/>
        <v>-27.28033065796631</v>
      </c>
      <c r="AU32" s="1">
        <f t="shared" si="3"/>
        <v>-39.951443672138652</v>
      </c>
      <c r="AV32" s="1">
        <f t="shared" si="3"/>
        <v>-31.319141387932127</v>
      </c>
      <c r="AW32" s="1">
        <f t="shared" si="3"/>
        <v>-3074.764966964734</v>
      </c>
      <c r="AX32" s="1">
        <f t="shared" si="3"/>
        <v>-8690.7194852828907</v>
      </c>
      <c r="AY32" s="1">
        <f t="shared" si="3"/>
        <v>22915.999650955182</v>
      </c>
    </row>
    <row r="34" spans="1:51">
      <c r="A34" t="s">
        <v>175</v>
      </c>
      <c r="D34" s="8">
        <f>D28+D29+D30</f>
        <v>1812.5144958496089</v>
      </c>
      <c r="E34" s="8">
        <f t="shared" ref="E34:H34" si="4">E28+E29+E30</f>
        <v>1670.4325103759741</v>
      </c>
      <c r="F34" s="8">
        <f t="shared" si="4"/>
        <v>1581.741188049313</v>
      </c>
      <c r="G34" s="8">
        <f t="shared" si="4"/>
        <v>1522.1871109008789</v>
      </c>
      <c r="H34" s="8">
        <f t="shared" si="4"/>
        <v>1533.3799972534182</v>
      </c>
      <c r="I34" s="8">
        <f t="shared" ref="I34:AY34" si="5">I28+I29+I30</f>
        <v>1508.46630859375</v>
      </c>
      <c r="J34" s="8">
        <f t="shared" si="5"/>
        <v>1497.6366004943852</v>
      </c>
      <c r="K34" s="8">
        <f t="shared" si="5"/>
        <v>1460.633666992188</v>
      </c>
      <c r="L34" s="8">
        <f t="shared" si="5"/>
        <v>1571.3593444824239</v>
      </c>
      <c r="M34" s="8">
        <f t="shared" si="5"/>
        <v>1642.254028320313</v>
      </c>
      <c r="N34" s="8">
        <f t="shared" si="5"/>
        <v>1933.8325271606498</v>
      </c>
      <c r="O34" s="8">
        <f t="shared" si="5"/>
        <v>2435.5816040039108</v>
      </c>
      <c r="P34" s="8">
        <f t="shared" si="5"/>
        <v>2963.5450439453157</v>
      </c>
      <c r="Q34" s="8">
        <f t="shared" si="5"/>
        <v>3253.7421264648419</v>
      </c>
      <c r="R34" s="8">
        <f t="shared" si="5"/>
        <v>3003.1807861328111</v>
      </c>
      <c r="S34" s="8">
        <f t="shared" si="5"/>
        <v>2907.479309082034</v>
      </c>
      <c r="T34" s="8">
        <f t="shared" si="5"/>
        <v>2715.9194335937482</v>
      </c>
      <c r="U34" s="8">
        <f t="shared" si="5"/>
        <v>2718.5026855468732</v>
      </c>
      <c r="V34" s="8">
        <f t="shared" si="5"/>
        <v>2780.9238281250009</v>
      </c>
      <c r="W34" s="8">
        <f t="shared" si="5"/>
        <v>2725.0801391601535</v>
      </c>
      <c r="X34" s="8">
        <f t="shared" si="5"/>
        <v>2556.1879272460992</v>
      </c>
      <c r="Y34" s="8">
        <f t="shared" si="5"/>
        <v>2464.7601623535179</v>
      </c>
      <c r="Z34" s="8">
        <f t="shared" si="5"/>
        <v>2406.9529418945372</v>
      </c>
      <c r="AA34" s="8">
        <f t="shared" si="5"/>
        <v>2468.4472961425831</v>
      </c>
      <c r="AB34" s="8">
        <f t="shared" si="5"/>
        <v>2378.4498596191379</v>
      </c>
      <c r="AC34" s="8">
        <f t="shared" si="5"/>
        <v>2494.5034179687527</v>
      </c>
      <c r="AD34" s="8">
        <f t="shared" si="5"/>
        <v>2386.7148437500027</v>
      </c>
      <c r="AE34" s="8">
        <f t="shared" si="5"/>
        <v>2369.4954528808571</v>
      </c>
      <c r="AF34" s="8">
        <f t="shared" si="5"/>
        <v>2249.9632873535152</v>
      </c>
      <c r="AG34" s="8">
        <f t="shared" si="5"/>
        <v>2183.333068847654</v>
      </c>
      <c r="AH34" s="8">
        <f t="shared" si="5"/>
        <v>2151.0935668945322</v>
      </c>
      <c r="AI34" s="8">
        <f t="shared" si="5"/>
        <v>2064.8200378417969</v>
      </c>
      <c r="AJ34" s="8">
        <f t="shared" si="5"/>
        <v>1968.8038635253961</v>
      </c>
      <c r="AK34" s="8">
        <f t="shared" si="5"/>
        <v>2147.1798706054719</v>
      </c>
      <c r="AL34" s="8">
        <f t="shared" si="5"/>
        <v>2089.947937011721</v>
      </c>
      <c r="AM34" s="8">
        <f t="shared" si="5"/>
        <v>2198.223937988279</v>
      </c>
      <c r="AN34" s="8">
        <f t="shared" si="5"/>
        <v>2263.1771545410161</v>
      </c>
      <c r="AO34" s="8">
        <f t="shared" si="5"/>
        <v>2402.441894531255</v>
      </c>
      <c r="AP34" s="8">
        <f t="shared" si="5"/>
        <v>2713.615112304693</v>
      </c>
      <c r="AQ34" s="8">
        <f t="shared" si="5"/>
        <v>2865.954040527346</v>
      </c>
      <c r="AR34" s="8">
        <f t="shared" si="5"/>
        <v>3020.0773315429738</v>
      </c>
      <c r="AS34" s="8">
        <f t="shared" si="5"/>
        <v>2836.307983398438</v>
      </c>
      <c r="AT34" s="8">
        <f t="shared" si="5"/>
        <v>2646.5085449218759</v>
      </c>
      <c r="AU34" s="8">
        <f t="shared" si="5"/>
        <v>2717.9763793945294</v>
      </c>
      <c r="AV34" s="8">
        <f t="shared" si="5"/>
        <v>2483.7987365722711</v>
      </c>
      <c r="AW34" s="8">
        <f t="shared" si="5"/>
        <v>2353.8090820312527</v>
      </c>
      <c r="AX34" s="8">
        <f t="shared" si="5"/>
        <v>2181.466674804687</v>
      </c>
      <c r="AY34" s="8">
        <f t="shared" si="5"/>
        <v>1960.1118469238299</v>
      </c>
    </row>
    <row r="35" spans="1:51">
      <c r="A35" t="s">
        <v>176</v>
      </c>
      <c r="C35">
        <v>1670</v>
      </c>
      <c r="D35" s="7">
        <f>(E4-D4)*$C$35*2</f>
        <v>156.65009498595896</v>
      </c>
      <c r="E35" s="7">
        <f>(F4-E4)*$C$35*2</f>
        <v>290.58601379394679</v>
      </c>
      <c r="F35" s="7">
        <f t="shared" ref="F35:AY35" si="6">(G4-F4)*$C$35*2</f>
        <v>406.62707328794011</v>
      </c>
      <c r="G35" s="7">
        <f t="shared" si="6"/>
        <v>410.48443794251972</v>
      </c>
      <c r="H35" s="7">
        <f t="shared" si="6"/>
        <v>421.76667213441277</v>
      </c>
      <c r="I35" s="7">
        <f t="shared" si="6"/>
        <v>425.62961101529311</v>
      </c>
      <c r="J35" s="7">
        <f t="shared" si="6"/>
        <v>374.10862922669941</v>
      </c>
      <c r="K35" s="7">
        <f t="shared" si="6"/>
        <v>333.95429134369044</v>
      </c>
      <c r="L35" s="7">
        <f t="shared" si="6"/>
        <v>296.19925975800749</v>
      </c>
      <c r="M35" s="7">
        <f t="shared" si="6"/>
        <v>221.89561843869251</v>
      </c>
      <c r="N35" s="7">
        <f t="shared" si="6"/>
        <v>131.89973354341083</v>
      </c>
      <c r="O35" s="7">
        <f t="shared" si="6"/>
        <v>95.445089340192169</v>
      </c>
      <c r="P35" s="7">
        <f t="shared" si="6"/>
        <v>6.5513086319029057</v>
      </c>
      <c r="Q35" s="7">
        <f t="shared" si="6"/>
        <v>-19.812393188454315</v>
      </c>
      <c r="R35" s="7">
        <f t="shared" si="6"/>
        <v>-132.5033426284968</v>
      </c>
      <c r="S35" s="7">
        <f t="shared" si="6"/>
        <v>-139.21391487120545</v>
      </c>
      <c r="T35" s="7">
        <f t="shared" si="6"/>
        <v>-146.90077304839792</v>
      </c>
      <c r="U35" s="7">
        <f t="shared" si="6"/>
        <v>-180.56432247161865</v>
      </c>
      <c r="V35" s="7">
        <f t="shared" si="6"/>
        <v>-272.49924182893329</v>
      </c>
      <c r="W35" s="7">
        <f t="shared" si="6"/>
        <v>-347.73616790771337</v>
      </c>
      <c r="X35" s="7">
        <f t="shared" si="6"/>
        <v>-326.86944961546811</v>
      </c>
      <c r="Y35" s="7">
        <f t="shared" si="6"/>
        <v>-234.68607902527597</v>
      </c>
      <c r="Z35" s="7">
        <f t="shared" si="6"/>
        <v>-207.37555503844919</v>
      </c>
      <c r="AA35" s="7">
        <f t="shared" si="6"/>
        <v>-184.63350772857962</v>
      </c>
      <c r="AB35" s="7">
        <f t="shared" si="6"/>
        <v>-169.8697710037365</v>
      </c>
      <c r="AC35" s="7">
        <f t="shared" si="6"/>
        <v>-167.98170089719454</v>
      </c>
      <c r="AD35" s="7">
        <f t="shared" si="6"/>
        <v>-131.32001399994044</v>
      </c>
      <c r="AE35" s="7">
        <f t="shared" si="6"/>
        <v>-52.025847434990141</v>
      </c>
      <c r="AF35" s="7">
        <f t="shared" si="6"/>
        <v>7.1103239059181256</v>
      </c>
      <c r="AG35" s="7">
        <f t="shared" si="6"/>
        <v>13.574833869953364</v>
      </c>
      <c r="AH35" s="7">
        <f t="shared" si="6"/>
        <v>-4.0014982223659068</v>
      </c>
      <c r="AI35" s="7">
        <f t="shared" si="6"/>
        <v>-10.548028945925818</v>
      </c>
      <c r="AJ35" s="7">
        <f t="shared" si="6"/>
        <v>-32.409348487839168</v>
      </c>
      <c r="AK35" s="7">
        <f t="shared" si="6"/>
        <v>-53.108043670649849</v>
      </c>
      <c r="AL35" s="7">
        <f t="shared" si="6"/>
        <v>-71.925835609434557</v>
      </c>
      <c r="AM35" s="7">
        <f t="shared" si="6"/>
        <v>-105.15857696534538</v>
      </c>
      <c r="AN35" s="7">
        <f t="shared" si="6"/>
        <v>-154.91571426392196</v>
      </c>
      <c r="AO35" s="7">
        <f t="shared" si="6"/>
        <v>-160.2621936797903</v>
      </c>
      <c r="AP35" s="7">
        <f t="shared" si="6"/>
        <v>-165.17945766449716</v>
      </c>
      <c r="AQ35" s="7">
        <f t="shared" si="6"/>
        <v>-252.70197868346574</v>
      </c>
      <c r="AR35" s="7">
        <f t="shared" si="6"/>
        <v>-289.60733890535522</v>
      </c>
      <c r="AS35" s="7">
        <f t="shared" si="6"/>
        <v>-204.40051078794014</v>
      </c>
      <c r="AT35" s="7">
        <f t="shared" si="6"/>
        <v>-162.95215606689158</v>
      </c>
      <c r="AU35" s="7">
        <f t="shared" si="6"/>
        <v>-137.24780559542614</v>
      </c>
      <c r="AV35" s="7">
        <f t="shared" si="6"/>
        <v>-133.15393447875829</v>
      </c>
      <c r="AW35" s="7">
        <f t="shared" si="6"/>
        <v>-80.618443489064319</v>
      </c>
      <c r="AX35" s="7">
        <f t="shared" si="6"/>
        <v>30.606484413151421</v>
      </c>
      <c r="AY35" s="7">
        <f t="shared" si="6"/>
        <v>-7651.7086982727051</v>
      </c>
    </row>
    <row r="36" spans="1:51" s="11" customFormat="1">
      <c r="A36" s="11" t="s">
        <v>177</v>
      </c>
      <c r="D36" s="12">
        <f>D34-D35</f>
        <v>1655.86440086365</v>
      </c>
      <c r="E36" s="12">
        <f t="shared" ref="E36:H36" si="7">E34-E35</f>
        <v>1379.8464965820272</v>
      </c>
      <c r="F36" s="12">
        <f t="shared" si="7"/>
        <v>1175.114114761373</v>
      </c>
      <c r="G36" s="12">
        <f t="shared" si="7"/>
        <v>1111.7026729583592</v>
      </c>
      <c r="H36" s="12">
        <f t="shared" si="7"/>
        <v>1111.6133251190054</v>
      </c>
      <c r="I36" s="12">
        <f t="shared" ref="I36:AY36" si="8">I34-I35</f>
        <v>1082.836697578457</v>
      </c>
      <c r="J36" s="12">
        <f t="shared" si="8"/>
        <v>1123.5279712676859</v>
      </c>
      <c r="K36" s="12">
        <f t="shared" si="8"/>
        <v>1126.6793756484976</v>
      </c>
      <c r="L36" s="12">
        <f t="shared" si="8"/>
        <v>1275.1600847244165</v>
      </c>
      <c r="M36" s="12">
        <f t="shared" si="8"/>
        <v>1420.3584098816204</v>
      </c>
      <c r="N36" s="12">
        <f t="shared" si="8"/>
        <v>1801.932793617239</v>
      </c>
      <c r="O36" s="12">
        <f t="shared" si="8"/>
        <v>2340.1365146637186</v>
      </c>
      <c r="P36" s="12">
        <f t="shared" si="8"/>
        <v>2956.9937353134128</v>
      </c>
      <c r="Q36" s="12">
        <f t="shared" si="8"/>
        <v>3273.5545196532962</v>
      </c>
      <c r="R36" s="12">
        <f t="shared" si="8"/>
        <v>3135.6841287613079</v>
      </c>
      <c r="S36" s="12">
        <f t="shared" si="8"/>
        <v>3046.6932239532393</v>
      </c>
      <c r="T36" s="12">
        <f t="shared" si="8"/>
        <v>2862.8202066421463</v>
      </c>
      <c r="U36" s="12">
        <f t="shared" si="8"/>
        <v>2899.0670080184918</v>
      </c>
      <c r="V36" s="12">
        <f t="shared" si="8"/>
        <v>3053.4230699539344</v>
      </c>
      <c r="W36" s="12">
        <f t="shared" si="8"/>
        <v>3072.816307067867</v>
      </c>
      <c r="X36" s="12">
        <f t="shared" si="8"/>
        <v>2883.0573768615673</v>
      </c>
      <c r="Y36" s="12">
        <f t="shared" si="8"/>
        <v>2699.4462413787937</v>
      </c>
      <c r="Z36" s="12">
        <f t="shared" si="8"/>
        <v>2614.3284969329861</v>
      </c>
      <c r="AA36" s="12">
        <f t="shared" si="8"/>
        <v>2653.080803871163</v>
      </c>
      <c r="AB36" s="12">
        <f t="shared" si="8"/>
        <v>2548.3196306228742</v>
      </c>
      <c r="AC36" s="12">
        <f t="shared" si="8"/>
        <v>2662.4851188659472</v>
      </c>
      <c r="AD36" s="12">
        <f t="shared" si="8"/>
        <v>2518.0348577499431</v>
      </c>
      <c r="AE36" s="12">
        <f t="shared" si="8"/>
        <v>2421.5213003158474</v>
      </c>
      <c r="AF36" s="12">
        <f t="shared" si="8"/>
        <v>2242.8529634475972</v>
      </c>
      <c r="AG36" s="12">
        <f t="shared" si="8"/>
        <v>2169.7582349777008</v>
      </c>
      <c r="AH36" s="12">
        <f t="shared" si="8"/>
        <v>2155.0950651168982</v>
      </c>
      <c r="AI36" s="12">
        <f t="shared" si="8"/>
        <v>2075.3680667877229</v>
      </c>
      <c r="AJ36" s="12">
        <f t="shared" si="8"/>
        <v>2001.2132120132353</v>
      </c>
      <c r="AK36" s="12">
        <f t="shared" si="8"/>
        <v>2200.2879142761217</v>
      </c>
      <c r="AL36" s="12">
        <f t="shared" si="8"/>
        <v>2161.8737726211557</v>
      </c>
      <c r="AM36" s="12">
        <f t="shared" si="8"/>
        <v>2303.3825149536242</v>
      </c>
      <c r="AN36" s="12">
        <f t="shared" si="8"/>
        <v>2418.092868804938</v>
      </c>
      <c r="AO36" s="12">
        <f t="shared" si="8"/>
        <v>2562.7040882110455</v>
      </c>
      <c r="AP36" s="12">
        <f t="shared" si="8"/>
        <v>2878.79456996919</v>
      </c>
      <c r="AQ36" s="12">
        <f t="shared" si="8"/>
        <v>3118.6560192108118</v>
      </c>
      <c r="AR36" s="12">
        <f t="shared" si="8"/>
        <v>3309.6846704483291</v>
      </c>
      <c r="AS36" s="12">
        <f t="shared" si="8"/>
        <v>3040.7084941863782</v>
      </c>
      <c r="AT36" s="12">
        <f t="shared" si="8"/>
        <v>2809.4607009887677</v>
      </c>
      <c r="AU36" s="12">
        <f t="shared" si="8"/>
        <v>2855.2241849899556</v>
      </c>
      <c r="AV36" s="12">
        <f t="shared" si="8"/>
        <v>2616.9526710510295</v>
      </c>
      <c r="AW36" s="12">
        <f t="shared" si="8"/>
        <v>2434.427525520317</v>
      </c>
      <c r="AX36" s="12">
        <f t="shared" si="8"/>
        <v>2150.8601903915355</v>
      </c>
      <c r="AY36" s="12">
        <f t="shared" si="8"/>
        <v>9611.820545196535</v>
      </c>
    </row>
    <row r="37" spans="1:51" s="11" customFormat="1">
      <c r="A37" s="11" t="s">
        <v>178</v>
      </c>
      <c r="D37" s="12">
        <f>D19</f>
        <v>1655.86440086365</v>
      </c>
      <c r="E37" s="12">
        <f t="shared" ref="E37:G37" si="9">E19</f>
        <v>1379.8464965820272</v>
      </c>
      <c r="F37" s="12">
        <f t="shared" si="9"/>
        <v>1175.114114761373</v>
      </c>
      <c r="G37" s="12">
        <f t="shared" si="9"/>
        <v>1111.7026729583592</v>
      </c>
    </row>
    <row r="38" spans="1:51" s="1" customFormat="1">
      <c r="D38" s="8"/>
    </row>
    <row r="39" spans="1:51" s="1" customFormat="1">
      <c r="D39" s="8"/>
    </row>
    <row r="40" spans="1:51">
      <c r="A40" t="s">
        <v>179</v>
      </c>
      <c r="D40" s="8">
        <f>D20+D21+D22+D23+D24+D25</f>
        <v>16230.46044921875</v>
      </c>
      <c r="E40" s="8">
        <f t="shared" ref="E40:AY40" si="10">E20+E21+E22+E23+E24+E25</f>
        <v>16875.942626953129</v>
      </c>
      <c r="F40" s="8">
        <f t="shared" si="10"/>
        <v>16967.78564453125</v>
      </c>
      <c r="G40" s="8">
        <f t="shared" si="10"/>
        <v>17010.877197265632</v>
      </c>
      <c r="H40" s="8">
        <f t="shared" si="10"/>
        <v>16883.072509765632</v>
      </c>
      <c r="I40" s="8">
        <f t="shared" si="10"/>
        <v>16709.490478515632</v>
      </c>
      <c r="J40" s="8">
        <f t="shared" si="10"/>
        <v>16636.845947265632</v>
      </c>
      <c r="K40" s="8">
        <f t="shared" si="10"/>
        <v>16727.650878906261</v>
      </c>
      <c r="L40" s="8">
        <f t="shared" si="10"/>
        <v>16413.093261718761</v>
      </c>
      <c r="M40" s="8">
        <f t="shared" si="10"/>
        <v>15787.45678710938</v>
      </c>
      <c r="N40" s="8">
        <f t="shared" si="10"/>
        <v>15796.24877929688</v>
      </c>
      <c r="O40" s="8">
        <f t="shared" si="10"/>
        <v>16119.100585937511</v>
      </c>
      <c r="P40" s="8">
        <f t="shared" si="10"/>
        <v>16427.99609375</v>
      </c>
      <c r="Q40" s="8">
        <f t="shared" si="10"/>
        <v>16708.461181640632</v>
      </c>
      <c r="R40" s="8">
        <f t="shared" si="10"/>
        <v>16766.883544921882</v>
      </c>
      <c r="S40" s="8">
        <f t="shared" si="10"/>
        <v>16642.134521484382</v>
      </c>
      <c r="T40" s="8">
        <f t="shared" si="10"/>
        <v>16717.369140625011</v>
      </c>
      <c r="U40" s="8">
        <f t="shared" si="10"/>
        <v>16389.544677734382</v>
      </c>
      <c r="V40" s="8">
        <f t="shared" si="10"/>
        <v>16814.067138671882</v>
      </c>
      <c r="W40" s="8">
        <f t="shared" si="10"/>
        <v>16169.01049804688</v>
      </c>
      <c r="X40" s="8">
        <f t="shared" si="10"/>
        <v>16163.437500000011</v>
      </c>
      <c r="Y40" s="8">
        <f t="shared" si="10"/>
        <v>15668.440429687511</v>
      </c>
      <c r="Z40" s="8">
        <f t="shared" si="10"/>
        <v>15670.80346679688</v>
      </c>
      <c r="AA40" s="8">
        <f t="shared" si="10"/>
        <v>15739.90112304688</v>
      </c>
      <c r="AB40" s="8">
        <f t="shared" si="10"/>
        <v>15901.44604492188</v>
      </c>
      <c r="AC40" s="8">
        <f t="shared" si="10"/>
        <v>16001.68774414063</v>
      </c>
      <c r="AD40" s="8">
        <f t="shared" si="10"/>
        <v>16054.94750976563</v>
      </c>
      <c r="AE40" s="8">
        <f t="shared" si="10"/>
        <v>16092.79809570313</v>
      </c>
      <c r="AF40" s="8">
        <f t="shared" si="10"/>
        <v>16057.11010742188</v>
      </c>
      <c r="AG40" s="8">
        <f t="shared" si="10"/>
        <v>15982.98559570313</v>
      </c>
      <c r="AH40" s="8">
        <f t="shared" si="10"/>
        <v>15948.86499023438</v>
      </c>
      <c r="AI40" s="8">
        <f t="shared" si="10"/>
        <v>15897.22973632813</v>
      </c>
      <c r="AJ40" s="8">
        <f t="shared" si="10"/>
        <v>15874.591796875011</v>
      </c>
      <c r="AK40" s="8">
        <f t="shared" si="10"/>
        <v>15918.37915039063</v>
      </c>
      <c r="AL40" s="8">
        <f t="shared" si="10"/>
        <v>16030.980957031261</v>
      </c>
      <c r="AM40" s="8">
        <f t="shared" si="10"/>
        <v>16184.791503906261</v>
      </c>
      <c r="AN40" s="8">
        <f t="shared" si="10"/>
        <v>15714.344726562511</v>
      </c>
      <c r="AO40" s="8">
        <f t="shared" si="10"/>
        <v>15947.726196289072</v>
      </c>
      <c r="AP40" s="8">
        <f t="shared" si="10"/>
        <v>16733.972412109382</v>
      </c>
      <c r="AQ40" s="8">
        <f t="shared" si="10"/>
        <v>16861.302978515632</v>
      </c>
      <c r="AR40" s="8">
        <f t="shared" si="10"/>
        <v>16908.391601562511</v>
      </c>
      <c r="AS40" s="8">
        <f t="shared" si="10"/>
        <v>16841.482421875</v>
      </c>
      <c r="AT40" s="8">
        <f t="shared" si="10"/>
        <v>16849.81799316407</v>
      </c>
      <c r="AU40" s="8">
        <f t="shared" si="10"/>
        <v>17088.883544921882</v>
      </c>
      <c r="AV40" s="8">
        <f t="shared" si="10"/>
        <v>17232.063232421882</v>
      </c>
      <c r="AW40" s="8">
        <f t="shared" si="10"/>
        <v>17193.895996093761</v>
      </c>
      <c r="AX40" s="8">
        <f t="shared" si="10"/>
        <v>17316.2548828125</v>
      </c>
      <c r="AY40" s="8">
        <f t="shared" si="10"/>
        <v>17123.283935546882</v>
      </c>
    </row>
    <row r="41" spans="1:51" s="1" customFormat="1">
      <c r="A41" s="1" t="s">
        <v>189</v>
      </c>
      <c r="D41" s="8">
        <f>D26+D27+D28+D29+D30+D31</f>
        <v>5403.4154529572315</v>
      </c>
      <c r="E41" s="8">
        <f t="shared" ref="E41:AY41" si="11">E26+E27+E28+E29+E30+E31</f>
        <v>5730.2528972625514</v>
      </c>
      <c r="F41" s="8">
        <f t="shared" si="11"/>
        <v>4608.1390132903452</v>
      </c>
      <c r="G41" s="8">
        <f t="shared" si="11"/>
        <v>3618.7764492035058</v>
      </c>
      <c r="H41" s="8">
        <f t="shared" si="11"/>
        <v>3783.380308151276</v>
      </c>
      <c r="I41" s="8">
        <f t="shared" si="11"/>
        <v>3779.7003574371674</v>
      </c>
      <c r="J41" s="8">
        <f t="shared" si="11"/>
        <v>3787.5916252136194</v>
      </c>
      <c r="K41" s="8">
        <f t="shared" si="11"/>
        <v>3676.0915069579655</v>
      </c>
      <c r="L41" s="8">
        <f t="shared" si="11"/>
        <v>3726.0717620850214</v>
      </c>
      <c r="M41" s="8">
        <f t="shared" si="11"/>
        <v>2871.4394893645717</v>
      </c>
      <c r="N41" s="8">
        <f t="shared" si="11"/>
        <v>3307.3839530944929</v>
      </c>
      <c r="O41" s="8">
        <f t="shared" si="11"/>
        <v>3809.2437076568758</v>
      </c>
      <c r="P41" s="8">
        <f t="shared" si="11"/>
        <v>3997.5134613514138</v>
      </c>
      <c r="Q41" s="8">
        <f t="shared" si="11"/>
        <v>4303.4266175031244</v>
      </c>
      <c r="R41" s="8">
        <f t="shared" si="11"/>
        <v>4069.5890842676786</v>
      </c>
      <c r="S41" s="8">
        <f t="shared" si="11"/>
        <v>3966.0227948427005</v>
      </c>
      <c r="T41" s="8">
        <f t="shared" si="11"/>
        <v>3874.4406505823226</v>
      </c>
      <c r="U41" s="8">
        <f t="shared" si="11"/>
        <v>3964.0616979598594</v>
      </c>
      <c r="V41" s="8">
        <f t="shared" si="11"/>
        <v>4213.975134611147</v>
      </c>
      <c r="W41" s="8">
        <f t="shared" si="11"/>
        <v>4138.4021787642987</v>
      </c>
      <c r="X41" s="8">
        <f t="shared" si="11"/>
        <v>4988.5467891693552</v>
      </c>
      <c r="Y41" s="8">
        <f t="shared" si="11"/>
        <v>4929.4188022613816</v>
      </c>
      <c r="Z41" s="8">
        <f t="shared" si="11"/>
        <v>4764.8177509308107</v>
      </c>
      <c r="AA41" s="8">
        <f t="shared" si="11"/>
        <v>4848.477695465027</v>
      </c>
      <c r="AB41" s="8">
        <f t="shared" si="11"/>
        <v>4791.1084556579526</v>
      </c>
      <c r="AC41" s="8">
        <f t="shared" si="11"/>
        <v>4895.5521469116111</v>
      </c>
      <c r="AD41" s="8">
        <f t="shared" si="11"/>
        <v>4778.4127311706488</v>
      </c>
      <c r="AE41" s="8">
        <f t="shared" si="11"/>
        <v>4667.9372901916877</v>
      </c>
      <c r="AF41" s="8">
        <f t="shared" si="11"/>
        <v>4504.4144401550393</v>
      </c>
      <c r="AG41" s="8">
        <f t="shared" si="11"/>
        <v>4417.5624961853</v>
      </c>
      <c r="AH41" s="8">
        <f t="shared" si="11"/>
        <v>4406.134243011481</v>
      </c>
      <c r="AI41" s="8">
        <f t="shared" si="11"/>
        <v>4275.7123336791419</v>
      </c>
      <c r="AJ41" s="8">
        <f t="shared" si="11"/>
        <v>4195.171981811528</v>
      </c>
      <c r="AK41" s="8">
        <f t="shared" si="11"/>
        <v>4357.9082489014554</v>
      </c>
      <c r="AL41" s="8">
        <f t="shared" si="11"/>
        <v>4272.2014427184422</v>
      </c>
      <c r="AM41" s="8">
        <f t="shared" si="11"/>
        <v>4306.822677612312</v>
      </c>
      <c r="AN41" s="8">
        <f t="shared" si="11"/>
        <v>4084.683109283465</v>
      </c>
      <c r="AO41" s="8">
        <f t="shared" si="11"/>
        <v>4219.744869232165</v>
      </c>
      <c r="AP41" s="8">
        <f t="shared" si="11"/>
        <v>4673.8723106384778</v>
      </c>
      <c r="AQ41" s="8">
        <f t="shared" si="11"/>
        <v>4481.2182693481291</v>
      </c>
      <c r="AR41" s="8">
        <f t="shared" si="11"/>
        <v>4596.0015716552789</v>
      </c>
      <c r="AS41" s="8">
        <f t="shared" si="11"/>
        <v>4427.1902503966976</v>
      </c>
      <c r="AT41" s="8">
        <f t="shared" si="11"/>
        <v>4284.8826980590975</v>
      </c>
      <c r="AU41" s="8">
        <f t="shared" si="11"/>
        <v>4924.8363189697066</v>
      </c>
      <c r="AV41" s="8">
        <f t="shared" si="11"/>
        <v>6024.6422805786588</v>
      </c>
      <c r="AW41" s="8">
        <f t="shared" si="11"/>
        <v>5866.8493232726987</v>
      </c>
      <c r="AX41" s="8">
        <f t="shared" si="11"/>
        <v>5348.4990825652585</v>
      </c>
      <c r="AY41" s="8">
        <f t="shared" si="11"/>
        <v>20351.035398483327</v>
      </c>
    </row>
    <row r="42" spans="1:51">
      <c r="A42" s="13" t="s">
        <v>180</v>
      </c>
      <c r="C42">
        <v>10000</v>
      </c>
      <c r="D42" s="8">
        <f>(E16-D16)*$C$42*2</f>
        <v>1860.5852127075996</v>
      </c>
      <c r="E42" s="8">
        <f t="shared" ref="E42:AY42" si="12">(F16-E16)*$C$42*2</f>
        <v>4318.4089660643995</v>
      </c>
      <c r="F42" s="8">
        <f t="shared" si="12"/>
        <v>3414.649963379004</v>
      </c>
      <c r="G42" s="8">
        <f t="shared" si="12"/>
        <v>2478.1274795531958</v>
      </c>
      <c r="H42" s="8">
        <f t="shared" si="12"/>
        <v>2895.3886032104047</v>
      </c>
      <c r="I42" s="8">
        <f t="shared" si="12"/>
        <v>3583.6648941039948</v>
      </c>
      <c r="J42" s="8">
        <f t="shared" si="12"/>
        <v>7476.7446517944072</v>
      </c>
      <c r="K42" s="8">
        <f t="shared" si="12"/>
        <v>8420.1431274413881</v>
      </c>
      <c r="L42" s="8">
        <f t="shared" si="12"/>
        <v>9259.3860626222122</v>
      </c>
      <c r="M42" s="8">
        <f t="shared" si="12"/>
        <v>8642.7593231199935</v>
      </c>
      <c r="N42" s="8">
        <f t="shared" si="12"/>
        <v>5379.0950775145948</v>
      </c>
      <c r="O42" s="8">
        <f t="shared" si="12"/>
        <v>1073.6083984376066</v>
      </c>
      <c r="P42" s="8">
        <f t="shared" si="12"/>
        <v>-4933.9103698729932</v>
      </c>
      <c r="Q42" s="8">
        <f t="shared" si="12"/>
        <v>-8666.2197113038001</v>
      </c>
      <c r="R42" s="8">
        <f t="shared" si="12"/>
        <v>-7024.7554779052025</v>
      </c>
      <c r="S42" s="8">
        <f t="shared" si="12"/>
        <v>-5358.8962554931995</v>
      </c>
      <c r="T42" s="8">
        <f t="shared" si="12"/>
        <v>-4377.2888183594105</v>
      </c>
      <c r="U42" s="8">
        <f t="shared" si="12"/>
        <v>-4417.4337387083897</v>
      </c>
      <c r="V42" s="8">
        <f t="shared" si="12"/>
        <v>-950.68931579600508</v>
      </c>
      <c r="W42" s="8">
        <f t="shared" si="12"/>
        <v>-199.93782043459697</v>
      </c>
      <c r="X42" s="8">
        <f t="shared" si="12"/>
        <v>-213.18912506099963</v>
      </c>
      <c r="Y42" s="8">
        <f t="shared" si="12"/>
        <v>-160.75611114500177</v>
      </c>
      <c r="Z42" s="8">
        <f t="shared" si="12"/>
        <v>-195.44601440419916</v>
      </c>
      <c r="AA42" s="8">
        <f t="shared" si="12"/>
        <v>-179.37660217300254</v>
      </c>
      <c r="AB42" s="8">
        <f t="shared" si="12"/>
        <v>-187.02507019039416</v>
      </c>
      <c r="AC42" s="8">
        <f t="shared" si="12"/>
        <v>-181.63204193120563</v>
      </c>
      <c r="AD42" s="8">
        <f t="shared" si="12"/>
        <v>-151.82971954339484</v>
      </c>
      <c r="AE42" s="8">
        <f t="shared" si="12"/>
        <v>-186.50531768800604</v>
      </c>
      <c r="AF42" s="8">
        <f t="shared" si="12"/>
        <v>-207.94868469240058</v>
      </c>
      <c r="AG42" s="8">
        <f t="shared" si="12"/>
        <v>-132.01713561999284</v>
      </c>
      <c r="AH42" s="8">
        <f t="shared" si="12"/>
        <v>-186.56253814700818</v>
      </c>
      <c r="AI42" s="8">
        <f t="shared" si="12"/>
        <v>-193.26210021979762</v>
      </c>
      <c r="AJ42" s="8">
        <f t="shared" si="12"/>
        <v>-172.19543457019705</v>
      </c>
      <c r="AK42" s="8">
        <f t="shared" si="12"/>
        <v>-155.44414520279659</v>
      </c>
      <c r="AL42" s="8">
        <f t="shared" si="12"/>
        <v>-179.60548400880683</v>
      </c>
      <c r="AM42" s="8">
        <f t="shared" si="12"/>
        <v>-1041.1882400511986</v>
      </c>
      <c r="AN42" s="8">
        <f t="shared" si="12"/>
        <v>-1433.9303970336025</v>
      </c>
      <c r="AO42" s="8">
        <f t="shared" si="12"/>
        <v>-1088.0184173583984</v>
      </c>
      <c r="AP42" s="8">
        <f t="shared" si="12"/>
        <v>-1930.7231903075995</v>
      </c>
      <c r="AQ42" s="8">
        <f t="shared" si="12"/>
        <v>-2206.954956054803</v>
      </c>
      <c r="AR42" s="8">
        <f t="shared" si="12"/>
        <v>-2341.3133621215998</v>
      </c>
      <c r="AS42" s="8">
        <f t="shared" si="12"/>
        <v>777.60219573980828</v>
      </c>
      <c r="AT42" s="8">
        <f t="shared" si="12"/>
        <v>-131.24465942380147</v>
      </c>
      <c r="AU42" s="8">
        <f t="shared" si="12"/>
        <v>-294.10839080820318</v>
      </c>
      <c r="AV42" s="8">
        <f t="shared" si="12"/>
        <v>93.579292297398808</v>
      </c>
      <c r="AW42" s="8">
        <f t="shared" si="12"/>
        <v>-1000.3471374511985</v>
      </c>
      <c r="AX42" s="8">
        <f t="shared" si="12"/>
        <v>-2686.4576339722034</v>
      </c>
      <c r="AY42" s="8">
        <f t="shared" si="12"/>
        <v>-61082.634925842198</v>
      </c>
    </row>
    <row r="43" spans="1:51">
      <c r="A43" s="13" t="s">
        <v>181</v>
      </c>
      <c r="C43">
        <f>5000</f>
        <v>5000</v>
      </c>
      <c r="D43" s="8">
        <f>(E2-D2)*$C$43*2</f>
        <v>-1975.4898548126998</v>
      </c>
      <c r="E43" s="8">
        <f t="shared" ref="E43:AY43" si="13">(F2-E2)*$C$43*2</f>
        <v>-1837.9485607147017</v>
      </c>
      <c r="F43" s="8">
        <f t="shared" si="13"/>
        <v>-786.91363334649986</v>
      </c>
      <c r="G43" s="8">
        <f t="shared" si="13"/>
        <v>32.397508621200274</v>
      </c>
      <c r="H43" s="8">
        <f t="shared" si="13"/>
        <v>16.28518104550114</v>
      </c>
      <c r="I43" s="8">
        <f t="shared" si="13"/>
        <v>13.021230697598529</v>
      </c>
      <c r="J43" s="8">
        <f t="shared" si="13"/>
        <v>13.747215271000535</v>
      </c>
      <c r="K43" s="8">
        <f t="shared" si="13"/>
        <v>113.8019561768</v>
      </c>
      <c r="L43" s="8">
        <f t="shared" si="13"/>
        <v>356.72187805170006</v>
      </c>
      <c r="M43" s="8">
        <f t="shared" si="13"/>
        <v>395.86663246160117</v>
      </c>
      <c r="N43" s="8">
        <f t="shared" si="13"/>
        <v>370.1376914977983</v>
      </c>
      <c r="O43" s="8">
        <f t="shared" si="13"/>
        <v>355.99112510680044</v>
      </c>
      <c r="P43" s="8">
        <f t="shared" si="13"/>
        <v>391.57629013059972</v>
      </c>
      <c r="Q43" s="8">
        <f t="shared" si="13"/>
        <v>367.36249923710051</v>
      </c>
      <c r="R43" s="8">
        <f t="shared" si="13"/>
        <v>344.00939941400031</v>
      </c>
      <c r="S43" s="8">
        <f t="shared" si="13"/>
        <v>349.65753555300074</v>
      </c>
      <c r="T43" s="8">
        <f t="shared" si="13"/>
        <v>318.91942024229849</v>
      </c>
      <c r="U43" s="8">
        <f t="shared" si="13"/>
        <v>223.05369377140005</v>
      </c>
      <c r="V43" s="8">
        <f t="shared" si="13"/>
        <v>-3.7992000579989416</v>
      </c>
      <c r="W43" s="8">
        <f t="shared" si="13"/>
        <v>7.2026252747003916</v>
      </c>
      <c r="X43" s="8">
        <f t="shared" si="13"/>
        <v>25.783777236900729</v>
      </c>
      <c r="Y43" s="8">
        <f t="shared" si="13"/>
        <v>-42.864084243801059</v>
      </c>
      <c r="Z43" s="8">
        <f t="shared" si="13"/>
        <v>53.175687789899229</v>
      </c>
      <c r="AA43" s="8">
        <f t="shared" si="13"/>
        <v>1.3709068299005978</v>
      </c>
      <c r="AB43" s="8">
        <f t="shared" si="13"/>
        <v>-1.3518333435014185</v>
      </c>
      <c r="AC43" s="8">
        <f t="shared" si="13"/>
        <v>7.6723098755016039</v>
      </c>
      <c r="AD43" s="8">
        <f t="shared" si="13"/>
        <v>8.7857246399014599</v>
      </c>
      <c r="AE43" s="8">
        <f t="shared" si="13"/>
        <v>78.141689300497148</v>
      </c>
      <c r="AF43" s="8">
        <f t="shared" si="13"/>
        <v>103.19948196410245</v>
      </c>
      <c r="AG43" s="8">
        <f t="shared" si="13"/>
        <v>114.95828628540039</v>
      </c>
      <c r="AH43" s="8">
        <f t="shared" si="13"/>
        <v>87.969303131099082</v>
      </c>
      <c r="AI43" s="8">
        <f t="shared" si="13"/>
        <v>126.25217437749913</v>
      </c>
      <c r="AJ43" s="8">
        <f t="shared" si="13"/>
        <v>106.43959045410156</v>
      </c>
      <c r="AK43" s="8">
        <f t="shared" si="13"/>
        <v>118.83735656729843</v>
      </c>
      <c r="AL43" s="8">
        <f t="shared" si="13"/>
        <v>150.24423599249826</v>
      </c>
      <c r="AM43" s="8">
        <f t="shared" si="13"/>
        <v>219.56443786620207</v>
      </c>
      <c r="AN43" s="8">
        <f t="shared" si="13"/>
        <v>513.6466026305975</v>
      </c>
      <c r="AO43" s="8">
        <f t="shared" si="13"/>
        <v>471.4608192444025</v>
      </c>
      <c r="AP43" s="8">
        <f t="shared" si="13"/>
        <v>312.06369400019975</v>
      </c>
      <c r="AQ43" s="8">
        <f t="shared" si="13"/>
        <v>53.768157959002139</v>
      </c>
      <c r="AR43" s="8">
        <f t="shared" si="13"/>
        <v>57.134628295898438</v>
      </c>
      <c r="AS43" s="8">
        <f t="shared" si="13"/>
        <v>41.406154632599446</v>
      </c>
      <c r="AT43" s="8">
        <f t="shared" si="13"/>
        <v>-5.9747695922984789</v>
      </c>
      <c r="AU43" s="8">
        <f t="shared" si="13"/>
        <v>-578.05061340330258</v>
      </c>
      <c r="AV43" s="8">
        <f t="shared" si="13"/>
        <v>-1817.3456192017002</v>
      </c>
      <c r="AW43" s="8">
        <f t="shared" si="13"/>
        <v>-1857.4833869933993</v>
      </c>
      <c r="AX43" s="8">
        <f t="shared" si="13"/>
        <v>-1547.8122234343994</v>
      </c>
      <c r="AY43" s="8">
        <f t="shared" si="13"/>
        <v>-16780.833005905199</v>
      </c>
    </row>
    <row r="44" spans="1:51">
      <c r="A44" s="13" t="s">
        <v>182</v>
      </c>
      <c r="C44">
        <v>3767</v>
      </c>
      <c r="D44" s="8">
        <f>(E12-D12)*$C$44*2</f>
        <v>3194.5311465262998</v>
      </c>
      <c r="E44" s="8">
        <f t="shared" ref="E44:AY44" si="14">(F12-E12)*$C$44*2</f>
        <v>2956.090323925042</v>
      </c>
      <c r="F44" s="8">
        <f t="shared" si="14"/>
        <v>2906.4600586891142</v>
      </c>
      <c r="G44" s="8">
        <f t="shared" si="14"/>
        <v>2697.429164886451</v>
      </c>
      <c r="H44" s="8">
        <f t="shared" si="14"/>
        <v>2454.6252617836235</v>
      </c>
      <c r="I44" s="8">
        <f t="shared" si="14"/>
        <v>2481.1288652419976</v>
      </c>
      <c r="J44" s="8">
        <f t="shared" si="14"/>
        <v>2550.891450881978</v>
      </c>
      <c r="K44" s="8">
        <f t="shared" si="14"/>
        <v>2180.7139778137139</v>
      </c>
      <c r="L44" s="8">
        <f t="shared" si="14"/>
        <v>261.07351684564293</v>
      </c>
      <c r="M44" s="8">
        <f t="shared" si="14"/>
        <v>-3.4559764861926716</v>
      </c>
      <c r="N44" s="8">
        <f t="shared" si="14"/>
        <v>4.3720617294779931</v>
      </c>
      <c r="O44" s="8">
        <f t="shared" si="14"/>
        <v>3.7038583754957841</v>
      </c>
      <c r="P44" s="8">
        <f t="shared" si="14"/>
        <v>-2.1590871810913086</v>
      </c>
      <c r="Q44" s="8">
        <f t="shared" si="14"/>
        <v>-1.2214469909734884</v>
      </c>
      <c r="R44" s="8">
        <f t="shared" si="14"/>
        <v>-1.6345834731854918</v>
      </c>
      <c r="S44" s="8">
        <f t="shared" si="14"/>
        <v>3.3769416809015116</v>
      </c>
      <c r="T44" s="8">
        <f t="shared" si="14"/>
        <v>-4.5157613754205546</v>
      </c>
      <c r="U44" s="8">
        <f t="shared" si="14"/>
        <v>285.92637062075431</v>
      </c>
      <c r="V44" s="8">
        <f t="shared" si="14"/>
        <v>-314.56930255889893</v>
      </c>
      <c r="W44" s="8">
        <f t="shared" si="14"/>
        <v>-679.75680541990175</v>
      </c>
      <c r="X44" s="8">
        <f t="shared" si="14"/>
        <v>-1832.5548830032951</v>
      </c>
      <c r="Y44" s="8">
        <f t="shared" si="14"/>
        <v>-1622.0636415481299</v>
      </c>
      <c r="Z44" s="8">
        <f t="shared" si="14"/>
        <v>-1260.0016059875622</v>
      </c>
      <c r="AA44" s="8">
        <f t="shared" si="14"/>
        <v>-1443.2366170883245</v>
      </c>
      <c r="AB44" s="8">
        <f t="shared" si="14"/>
        <v>-2028.1139349936871</v>
      </c>
      <c r="AC44" s="8">
        <f t="shared" si="14"/>
        <v>-1776.2803053855996</v>
      </c>
      <c r="AD44" s="8">
        <f t="shared" si="14"/>
        <v>-1413.118967533165</v>
      </c>
      <c r="AE44" s="8">
        <f t="shared" si="14"/>
        <v>-1238.2472758293186</v>
      </c>
      <c r="AF44" s="8">
        <f t="shared" si="14"/>
        <v>-852.51970481871888</v>
      </c>
      <c r="AG44" s="8">
        <f t="shared" si="14"/>
        <v>-481.82132053371566</v>
      </c>
      <c r="AH44" s="8">
        <f t="shared" si="14"/>
        <v>-18.874948501593607</v>
      </c>
      <c r="AI44" s="8">
        <f t="shared" si="14"/>
        <v>88.774048805256896</v>
      </c>
      <c r="AJ44" s="8">
        <f t="shared" si="14"/>
        <v>233.34307765955006</v>
      </c>
      <c r="AK44" s="8">
        <f t="shared" si="14"/>
        <v>214.12504625320435</v>
      </c>
      <c r="AL44" s="8">
        <f t="shared" si="14"/>
        <v>384.53666019444046</v>
      </c>
      <c r="AM44" s="8">
        <f t="shared" si="14"/>
        <v>251.76357603069775</v>
      </c>
      <c r="AN44" s="8">
        <f t="shared" si="14"/>
        <v>-1098.2622656821702</v>
      </c>
      <c r="AO44" s="8">
        <f t="shared" si="14"/>
        <v>-1685.3453731537468</v>
      </c>
      <c r="AP44" s="8">
        <f t="shared" si="14"/>
        <v>-1484.5879864692254</v>
      </c>
      <c r="AQ44" s="8">
        <f t="shared" si="14"/>
        <v>-934.01716279985192</v>
      </c>
      <c r="AR44" s="8">
        <f t="shared" si="14"/>
        <v>-917.49709224700257</v>
      </c>
      <c r="AS44" s="8">
        <f t="shared" si="14"/>
        <v>-866.12446880343589</v>
      </c>
      <c r="AT44" s="8">
        <f t="shared" si="14"/>
        <v>-911.6539053916697</v>
      </c>
      <c r="AU44" s="8">
        <f t="shared" si="14"/>
        <v>-410.05232858656166</v>
      </c>
      <c r="AV44" s="8">
        <f t="shared" si="14"/>
        <v>-3.1560034751791717</v>
      </c>
      <c r="AW44" s="8">
        <f t="shared" si="14"/>
        <v>1.9650926589430497</v>
      </c>
      <c r="AX44" s="8">
        <f t="shared" si="14"/>
        <v>10.003291606929842</v>
      </c>
      <c r="AY44" s="8">
        <f t="shared" si="14"/>
        <v>-15987.316689014431</v>
      </c>
    </row>
    <row r="45" spans="1:51">
      <c r="A45" s="13" t="s">
        <v>183</v>
      </c>
      <c r="C45">
        <v>2783</v>
      </c>
      <c r="D45" s="8">
        <f>(E6-D6)*$C$45*2</f>
        <v>1938.056447029126</v>
      </c>
      <c r="E45" s="8">
        <f t="shared" ref="E45:AY45" si="15">(F6-E6)*$C$45*2</f>
        <v>2620.5281066894654</v>
      </c>
      <c r="F45" s="8">
        <f t="shared" si="15"/>
        <v>2708.0409421920826</v>
      </c>
      <c r="G45" s="8">
        <f t="shared" si="15"/>
        <v>2732.8432788849027</v>
      </c>
      <c r="H45" s="8">
        <f t="shared" si="15"/>
        <v>2735.5026626586541</v>
      </c>
      <c r="I45" s="8">
        <f t="shared" si="15"/>
        <v>2979.674965858479</v>
      </c>
      <c r="J45" s="8">
        <f t="shared" si="15"/>
        <v>813.99703121183325</v>
      </c>
      <c r="K45" s="8">
        <f t="shared" si="15"/>
        <v>31.302167892470884</v>
      </c>
      <c r="L45" s="8">
        <f t="shared" si="15"/>
        <v>19.679970741291747</v>
      </c>
      <c r="M45" s="8">
        <f t="shared" si="15"/>
        <v>28.791412353471131</v>
      </c>
      <c r="N45" s="8">
        <f t="shared" si="15"/>
        <v>24.664324760432066</v>
      </c>
      <c r="O45" s="8">
        <f t="shared" si="15"/>
        <v>28.666670799299865</v>
      </c>
      <c r="P45" s="8">
        <f t="shared" si="15"/>
        <v>13.286302566498659</v>
      </c>
      <c r="Q45" s="8">
        <f t="shared" si="15"/>
        <v>21.089284896840699</v>
      </c>
      <c r="R45" s="8">
        <f t="shared" si="15"/>
        <v>20.797336578369141</v>
      </c>
      <c r="S45" s="8">
        <f t="shared" si="15"/>
        <v>4.7083301544634377</v>
      </c>
      <c r="T45" s="8">
        <f t="shared" si="15"/>
        <v>-15.619235038782042</v>
      </c>
      <c r="U45" s="8">
        <f t="shared" si="15"/>
        <v>7.98876762389148</v>
      </c>
      <c r="V45" s="8">
        <f t="shared" si="15"/>
        <v>-2.6009941101123655</v>
      </c>
      <c r="W45" s="8">
        <f t="shared" si="15"/>
        <v>49.801074981724057</v>
      </c>
      <c r="X45" s="8">
        <f t="shared" si="15"/>
        <v>-84.147467613220215</v>
      </c>
      <c r="Y45" s="8">
        <f t="shared" si="15"/>
        <v>-703.95905590061329</v>
      </c>
      <c r="Z45" s="8">
        <f t="shared" si="15"/>
        <v>-653.29275226590551</v>
      </c>
      <c r="AA45" s="8">
        <f t="shared" si="15"/>
        <v>-624.4933776855321</v>
      </c>
      <c r="AB45" s="8">
        <f t="shared" si="15"/>
        <v>-580.86833667756605</v>
      </c>
      <c r="AC45" s="8">
        <f t="shared" si="15"/>
        <v>-564.55107975008571</v>
      </c>
      <c r="AD45" s="8">
        <f t="shared" si="15"/>
        <v>-510.6123008727879</v>
      </c>
      <c r="AE45" s="8">
        <f t="shared" si="15"/>
        <v>-459.11261749268073</v>
      </c>
      <c r="AF45" s="8">
        <f t="shared" si="15"/>
        <v>-409.39381885528564</v>
      </c>
      <c r="AG45" s="8">
        <f t="shared" si="15"/>
        <v>-396.57197952270013</v>
      </c>
      <c r="AH45" s="8">
        <f t="shared" si="15"/>
        <v>-402.92849063874775</v>
      </c>
      <c r="AI45" s="8">
        <f t="shared" si="15"/>
        <v>-389.71915626525384</v>
      </c>
      <c r="AJ45" s="8">
        <f t="shared" si="15"/>
        <v>-393.50121402740479</v>
      </c>
      <c r="AK45" s="8">
        <f t="shared" si="15"/>
        <v>-422.80751705170417</v>
      </c>
      <c r="AL45" s="8">
        <f t="shared" si="15"/>
        <v>-445.99086761472881</v>
      </c>
      <c r="AM45" s="8">
        <f t="shared" si="15"/>
        <v>-476.9453516006692</v>
      </c>
      <c r="AN45" s="8">
        <f t="shared" si="15"/>
        <v>-543.60644197461022</v>
      </c>
      <c r="AO45" s="8">
        <f t="shared" si="15"/>
        <v>-642.80782651899517</v>
      </c>
      <c r="AP45" s="8">
        <f t="shared" si="15"/>
        <v>-717.78546285628533</v>
      </c>
      <c r="AQ45" s="8">
        <f t="shared" si="15"/>
        <v>-814.11381053927528</v>
      </c>
      <c r="AR45" s="8">
        <f t="shared" si="15"/>
        <v>-833.92250394818939</v>
      </c>
      <c r="AS45" s="8">
        <f t="shared" si="15"/>
        <v>-662.83282709124171</v>
      </c>
      <c r="AT45" s="8">
        <f t="shared" si="15"/>
        <v>-690.43123245238769</v>
      </c>
      <c r="AU45" s="8">
        <f t="shared" si="15"/>
        <v>-573.54574203493678</v>
      </c>
      <c r="AV45" s="8">
        <f t="shared" si="15"/>
        <v>-311.81407451627416</v>
      </c>
      <c r="AW45" s="8">
        <f t="shared" si="15"/>
        <v>175.06150102615851</v>
      </c>
      <c r="AX45" s="8">
        <f t="shared" si="15"/>
        <v>19.952013492574341</v>
      </c>
      <c r="AY45" s="8">
        <f t="shared" si="15"/>
        <v>-15392.742860317223</v>
      </c>
    </row>
    <row r="46" spans="1:51">
      <c r="A46" s="13" t="s">
        <v>184</v>
      </c>
      <c r="C46">
        <v>1667</v>
      </c>
      <c r="D46" s="8">
        <f>(E14-D14)*$C$46*2</f>
        <v>718.99644947052002</v>
      </c>
      <c r="E46" s="8">
        <f t="shared" ref="E46:AY46" si="16">(F14-E14)*$C$46*2</f>
        <v>-2.8615951546969498E-2</v>
      </c>
      <c r="F46" s="8">
        <f t="shared" si="16"/>
        <v>1.055610656750126</v>
      </c>
      <c r="G46" s="8">
        <f t="shared" si="16"/>
        <v>-0.73288631438616747</v>
      </c>
      <c r="H46" s="8">
        <f t="shared" si="16"/>
        <v>0.11764335633212575</v>
      </c>
      <c r="I46" s="8">
        <f t="shared" si="16"/>
        <v>1.0730981826545332</v>
      </c>
      <c r="J46" s="8">
        <f t="shared" si="16"/>
        <v>1.4689521789580393</v>
      </c>
      <c r="K46" s="8">
        <f t="shared" si="16"/>
        <v>-0.11287403106097216</v>
      </c>
      <c r="L46" s="8">
        <f t="shared" si="16"/>
        <v>0.36405849457379347</v>
      </c>
      <c r="M46" s="8">
        <f t="shared" si="16"/>
        <v>0.47852230072317603</v>
      </c>
      <c r="N46" s="8">
        <f t="shared" si="16"/>
        <v>0.84893989562692163</v>
      </c>
      <c r="O46" s="8">
        <f t="shared" si="16"/>
        <v>0.40062332154504787</v>
      </c>
      <c r="P46" s="8">
        <f t="shared" si="16"/>
        <v>1.1462278365940808</v>
      </c>
      <c r="Q46" s="8">
        <f t="shared" si="16"/>
        <v>-22.107412338247954</v>
      </c>
      <c r="R46" s="8">
        <f t="shared" si="16"/>
        <v>-925.84367561341514</v>
      </c>
      <c r="S46" s="8">
        <f t="shared" si="16"/>
        <v>-1355.5408039092929</v>
      </c>
      <c r="T46" s="8">
        <f t="shared" si="16"/>
        <v>-1344.2184257507295</v>
      </c>
      <c r="U46" s="8">
        <f t="shared" si="16"/>
        <v>-1320.2374634742914</v>
      </c>
      <c r="V46" s="8">
        <f t="shared" si="16"/>
        <v>-1328.6783742904499</v>
      </c>
      <c r="W46" s="8">
        <f t="shared" si="16"/>
        <v>-1275.4503197670088</v>
      </c>
      <c r="X46" s="8">
        <f t="shared" si="16"/>
        <v>-1176.0424785613866</v>
      </c>
      <c r="Y46" s="8">
        <f t="shared" si="16"/>
        <v>-1165.9172010421782</v>
      </c>
      <c r="Z46" s="8">
        <f t="shared" si="16"/>
        <v>-1151.4283883571795</v>
      </c>
      <c r="AA46" s="8">
        <f t="shared" si="16"/>
        <v>-1093.0800657272191</v>
      </c>
      <c r="AB46" s="8">
        <f t="shared" si="16"/>
        <v>-223.28907752039342</v>
      </c>
      <c r="AC46" s="8">
        <f t="shared" si="16"/>
        <v>-7.9886198044563539E-2</v>
      </c>
      <c r="AD46" s="8">
        <f t="shared" si="16"/>
        <v>0.89583826065877803</v>
      </c>
      <c r="AE46" s="8">
        <f t="shared" si="16"/>
        <v>0.67406463623639112</v>
      </c>
      <c r="AF46" s="8">
        <f t="shared" si="16"/>
        <v>0.46779131888973113</v>
      </c>
      <c r="AG46" s="8">
        <f t="shared" si="16"/>
        <v>1.1490099430039811</v>
      </c>
      <c r="AH46" s="8">
        <f t="shared" si="16"/>
        <v>1.128740310688193</v>
      </c>
      <c r="AI46" s="8">
        <f t="shared" si="16"/>
        <v>1.3660142421522532</v>
      </c>
      <c r="AJ46" s="8">
        <f t="shared" si="16"/>
        <v>1.3910531997754694</v>
      </c>
      <c r="AK46" s="8">
        <f t="shared" si="16"/>
        <v>1.5492358207739652</v>
      </c>
      <c r="AL46" s="8">
        <f t="shared" si="16"/>
        <v>1.1994853019566296</v>
      </c>
      <c r="AM46" s="8">
        <f t="shared" si="16"/>
        <v>1.6092498302422702</v>
      </c>
      <c r="AN46" s="8">
        <f t="shared" si="16"/>
        <v>1.1919338703399815</v>
      </c>
      <c r="AO46" s="8">
        <f t="shared" si="16"/>
        <v>1.7006618976667047</v>
      </c>
      <c r="AP46" s="8">
        <f t="shared" si="16"/>
        <v>1.1661000251703393</v>
      </c>
      <c r="AQ46" s="8">
        <f t="shared" si="16"/>
        <v>0.82628560064224343</v>
      </c>
      <c r="AR46" s="8">
        <f t="shared" si="16"/>
        <v>1.2153830528377725</v>
      </c>
      <c r="AS46" s="8">
        <f t="shared" si="16"/>
        <v>1.8230745792411125</v>
      </c>
      <c r="AT46" s="8">
        <f t="shared" si="16"/>
        <v>0.52860021590298167</v>
      </c>
      <c r="AU46" s="8">
        <f t="shared" si="16"/>
        <v>1159.9980709552801</v>
      </c>
      <c r="AV46" s="8">
        <f t="shared" si="16"/>
        <v>3021.180751323699</v>
      </c>
      <c r="AW46" s="8">
        <f t="shared" si="16"/>
        <v>2686.2604494094835</v>
      </c>
      <c r="AX46" s="8">
        <f t="shared" si="16"/>
        <v>2298.7623109817578</v>
      </c>
      <c r="AY46" s="8">
        <f t="shared" si="16"/>
        <v>-14174.552305221561</v>
      </c>
    </row>
    <row r="47" spans="1:51">
      <c r="A47" s="13" t="s">
        <v>185</v>
      </c>
      <c r="C47">
        <f>2750/2</f>
        <v>1375</v>
      </c>
      <c r="D47" s="8">
        <f>(E8-D8)*$C$47*2</f>
        <v>98.275542259206532</v>
      </c>
      <c r="E47" s="8">
        <f t="shared" ref="E47:AY47" si="17">(F8-E8)*$C$47*2</f>
        <v>8.4487199783251921</v>
      </c>
      <c r="F47" s="8">
        <f t="shared" si="17"/>
        <v>17.802238464367683</v>
      </c>
      <c r="G47" s="8">
        <f t="shared" si="17"/>
        <v>7.0102214813134722</v>
      </c>
      <c r="H47" s="8">
        <f t="shared" si="17"/>
        <v>3.0474662780908268</v>
      </c>
      <c r="I47" s="8">
        <f t="shared" si="17"/>
        <v>-6.6876411442873263E-2</v>
      </c>
      <c r="J47" s="8">
        <f t="shared" si="17"/>
        <v>-2.0351409912060525</v>
      </c>
      <c r="K47" s="8">
        <f t="shared" si="17"/>
        <v>0.86808204650634657</v>
      </c>
      <c r="L47" s="8">
        <f t="shared" si="17"/>
        <v>4.7783851623486306</v>
      </c>
      <c r="M47" s="8">
        <f t="shared" si="17"/>
        <v>9.9986791610742198</v>
      </c>
      <c r="N47" s="8">
        <f t="shared" si="17"/>
        <v>1.4922618865820247</v>
      </c>
      <c r="O47" s="8">
        <f t="shared" si="17"/>
        <v>9.3535184860424891</v>
      </c>
      <c r="P47" s="8">
        <f t="shared" si="17"/>
        <v>16.855478286735838</v>
      </c>
      <c r="Q47" s="8">
        <f t="shared" si="17"/>
        <v>8.4801912307739258</v>
      </c>
      <c r="R47" s="8">
        <f t="shared" si="17"/>
        <v>1.3689994811914019</v>
      </c>
      <c r="S47" s="8">
        <f t="shared" si="17"/>
        <v>-0.27143955231201389</v>
      </c>
      <c r="T47" s="8">
        <f t="shared" si="17"/>
        <v>1.4424324035815506</v>
      </c>
      <c r="U47" s="8">
        <f t="shared" si="17"/>
        <v>-0.82480907440185547</v>
      </c>
      <c r="V47" s="8">
        <f t="shared" si="17"/>
        <v>-0.76055526734131185</v>
      </c>
      <c r="W47" s="8">
        <f t="shared" si="17"/>
        <v>1.2798309326294</v>
      </c>
      <c r="X47" s="8">
        <f t="shared" si="17"/>
        <v>4.8518180837398006E-2</v>
      </c>
      <c r="Y47" s="8">
        <f t="shared" si="17"/>
        <v>2.692103385920408</v>
      </c>
      <c r="Z47" s="8">
        <f t="shared" si="17"/>
        <v>1.1932849884179753</v>
      </c>
      <c r="AA47" s="8">
        <f t="shared" si="17"/>
        <v>3.4933090209887663</v>
      </c>
      <c r="AB47" s="8">
        <f t="shared" si="17"/>
        <v>15.289783477788088</v>
      </c>
      <c r="AC47" s="8">
        <f t="shared" si="17"/>
        <v>1.3860464096044911</v>
      </c>
      <c r="AD47" s="8">
        <f t="shared" si="17"/>
        <v>-170.56500911714113</v>
      </c>
      <c r="AE47" s="8">
        <f t="shared" si="17"/>
        <v>-2287.3660326003856</v>
      </c>
      <c r="AF47" s="8">
        <f t="shared" si="17"/>
        <v>-2791.0103201866309</v>
      </c>
      <c r="AG47" s="8">
        <f t="shared" si="17"/>
        <v>-2578.3066153526283</v>
      </c>
      <c r="AH47" s="8">
        <f t="shared" si="17"/>
        <v>-968.64482760429996</v>
      </c>
      <c r="AI47" s="8">
        <f t="shared" si="17"/>
        <v>6.6119134426129156</v>
      </c>
      <c r="AJ47" s="8">
        <f t="shared" si="17"/>
        <v>22.487193346034552</v>
      </c>
      <c r="AK47" s="8">
        <f t="shared" si="17"/>
        <v>14.403998851770016</v>
      </c>
      <c r="AL47" s="8">
        <f t="shared" si="17"/>
        <v>-4.7206878647454431E-2</v>
      </c>
      <c r="AM47" s="8">
        <f t="shared" si="17"/>
        <v>2.4301707744598389</v>
      </c>
      <c r="AN47" s="8">
        <f t="shared" si="17"/>
        <v>23.030728101727902</v>
      </c>
      <c r="AO47" s="8">
        <f t="shared" si="17"/>
        <v>20.41009068488464</v>
      </c>
      <c r="AP47" s="8">
        <f t="shared" si="17"/>
        <v>19.503653049458002</v>
      </c>
      <c r="AQ47" s="8">
        <f t="shared" si="17"/>
        <v>5.4759979248144575</v>
      </c>
      <c r="AR47" s="8">
        <f t="shared" si="17"/>
        <v>-2.8127431869616748</v>
      </c>
      <c r="AS47" s="8">
        <f t="shared" si="17"/>
        <v>4.7705173492614827</v>
      </c>
      <c r="AT47" s="8">
        <f t="shared" si="17"/>
        <v>13.640165328983155</v>
      </c>
      <c r="AU47" s="8">
        <f t="shared" si="17"/>
        <v>19.975721836069326</v>
      </c>
      <c r="AV47" s="8">
        <f t="shared" si="17"/>
        <v>15.659570693966064</v>
      </c>
      <c r="AW47" s="8">
        <f t="shared" si="17"/>
        <v>1537.382483482367</v>
      </c>
      <c r="AX47" s="8">
        <f t="shared" si="17"/>
        <v>4345.3597426414453</v>
      </c>
      <c r="AY47" s="8">
        <f t="shared" si="17"/>
        <v>-11457.999825477591</v>
      </c>
    </row>
    <row r="48" spans="1:51">
      <c r="A48" s="13" t="s">
        <v>186</v>
      </c>
      <c r="C48">
        <v>3333</v>
      </c>
      <c r="D48" s="8">
        <f>(E10-D10)*2*$C$48</f>
        <v>212.35408544536853</v>
      </c>
      <c r="E48" s="8">
        <f t="shared" ref="E48:AY48" si="18">(F10-E10)*2*$C$48</f>
        <v>83.37299680710727</v>
      </c>
      <c r="F48" s="8">
        <f t="shared" si="18"/>
        <v>23.442149162304322</v>
      </c>
      <c r="G48" s="8">
        <f t="shared" si="18"/>
        <v>8.356530189540802</v>
      </c>
      <c r="H48" s="8">
        <f t="shared" si="18"/>
        <v>0.98377561566845628</v>
      </c>
      <c r="I48" s="8">
        <f t="shared" si="18"/>
        <v>-6.8832507133572696</v>
      </c>
      <c r="J48" s="8">
        <f t="shared" si="18"/>
        <v>-1.864246845272004</v>
      </c>
      <c r="K48" s="8">
        <f t="shared" si="18"/>
        <v>-0.83279228204232592</v>
      </c>
      <c r="L48" s="8">
        <f t="shared" si="18"/>
        <v>-2.3712329864531556</v>
      </c>
      <c r="M48" s="8">
        <f t="shared" si="18"/>
        <v>-0.23044824600515756</v>
      </c>
      <c r="N48" s="8">
        <f t="shared" si="18"/>
        <v>-3.1134352684020996</v>
      </c>
      <c r="O48" s="8">
        <f t="shared" si="18"/>
        <v>-0.3480563164201369</v>
      </c>
      <c r="P48" s="8">
        <f t="shared" si="18"/>
        <v>-5.508507728535216</v>
      </c>
      <c r="Q48" s="8">
        <f t="shared" si="18"/>
        <v>-4.0956215858814708</v>
      </c>
      <c r="R48" s="8">
        <f t="shared" si="18"/>
        <v>0.89000701906369084</v>
      </c>
      <c r="S48" s="8">
        <f t="shared" si="18"/>
        <v>-11.120319843268554</v>
      </c>
      <c r="T48" s="8">
        <f t="shared" si="18"/>
        <v>0.41480684276843149</v>
      </c>
      <c r="U48" s="8">
        <f t="shared" si="18"/>
        <v>-3.6204214095862115</v>
      </c>
      <c r="V48" s="8">
        <f t="shared" si="18"/>
        <v>-7.7669005394011537</v>
      </c>
      <c r="W48" s="8">
        <f t="shared" si="18"/>
        <v>-1.2634921074209604</v>
      </c>
      <c r="X48" s="8">
        <f t="shared" si="18"/>
        <v>-5.9121894836573796</v>
      </c>
      <c r="Y48" s="8">
        <f t="shared" si="18"/>
        <v>-1.8642468452039171</v>
      </c>
      <c r="Z48" s="8">
        <f t="shared" si="18"/>
        <v>-1.7911391258417364</v>
      </c>
      <c r="AA48" s="8">
        <f t="shared" si="18"/>
        <v>16.625648975363433</v>
      </c>
      <c r="AB48" s="8">
        <f t="shared" si="18"/>
        <v>-576.69911956787405</v>
      </c>
      <c r="AC48" s="8">
        <f t="shared" si="18"/>
        <v>-1161.804037570909</v>
      </c>
      <c r="AD48" s="8">
        <f t="shared" si="18"/>
        <v>-783.40483903886366</v>
      </c>
      <c r="AE48" s="8">
        <f t="shared" si="18"/>
        <v>2034.0872025489718</v>
      </c>
      <c r="AF48" s="8">
        <f t="shared" si="18"/>
        <v>2740.407897949186</v>
      </c>
      <c r="AG48" s="8">
        <f t="shared" si="18"/>
        <v>2571.8262648582786</v>
      </c>
      <c r="AH48" s="8">
        <f t="shared" si="18"/>
        <v>640.70174932480745</v>
      </c>
      <c r="AI48" s="8">
        <f t="shared" si="18"/>
        <v>-616.66520261766595</v>
      </c>
      <c r="AJ48" s="8">
        <f t="shared" si="18"/>
        <v>-742.34214019775095</v>
      </c>
      <c r="AK48" s="8">
        <f t="shared" si="18"/>
        <v>-779.75739955902395</v>
      </c>
      <c r="AL48" s="8">
        <f t="shared" si="18"/>
        <v>-734.65311527253971</v>
      </c>
      <c r="AM48" s="8">
        <f t="shared" si="18"/>
        <v>-841.83379983896941</v>
      </c>
      <c r="AN48" s="8">
        <f t="shared" si="18"/>
        <v>-895.23739957810631</v>
      </c>
      <c r="AO48" s="8">
        <f t="shared" si="18"/>
        <v>-48.603919029277286</v>
      </c>
      <c r="AP48" s="8">
        <f t="shared" si="18"/>
        <v>29.924896717115939</v>
      </c>
      <c r="AQ48" s="8">
        <f t="shared" si="18"/>
        <v>13.992181777954102</v>
      </c>
      <c r="AR48" s="8">
        <f t="shared" si="18"/>
        <v>6.1696557998509212</v>
      </c>
      <c r="AS48" s="8">
        <f t="shared" si="18"/>
        <v>10.858085632312378</v>
      </c>
      <c r="AT48" s="8">
        <f t="shared" si="18"/>
        <v>-4.4818210601392199</v>
      </c>
      <c r="AU48" s="8">
        <f t="shared" si="18"/>
        <v>-2.0931057930199897</v>
      </c>
      <c r="AV48" s="8">
        <f t="shared" si="18"/>
        <v>-1.9913907051471265</v>
      </c>
      <c r="AW48" s="8">
        <f t="shared" si="18"/>
        <v>-146.19954586027276</v>
      </c>
      <c r="AX48" s="8">
        <f t="shared" si="18"/>
        <v>-839.85830211636448</v>
      </c>
      <c r="AY48" s="8">
        <f t="shared" si="18"/>
        <v>-21193.784823417682</v>
      </c>
    </row>
    <row r="49" spans="1:51" s="11" customFormat="1">
      <c r="A49" s="14" t="s">
        <v>187</v>
      </c>
      <c r="D49" s="12">
        <f>D40-D41-D42-SUM(D44:D48)</f>
        <v>2804.2461128233981</v>
      </c>
      <c r="E49" s="12">
        <f t="shared" ref="E49:AY49" si="19">E40-E41-E42-SUM(E44:E48)</f>
        <v>1158.8692321777844</v>
      </c>
      <c r="F49" s="12">
        <f t="shared" si="19"/>
        <v>3288.1956686972817</v>
      </c>
      <c r="G49" s="12">
        <f t="shared" si="19"/>
        <v>5469.0669593811099</v>
      </c>
      <c r="H49" s="12">
        <f t="shared" si="19"/>
        <v>5010.0267887115833</v>
      </c>
      <c r="I49" s="12">
        <f t="shared" si="19"/>
        <v>3891.1984248161398</v>
      </c>
      <c r="J49" s="12">
        <f t="shared" si="19"/>
        <v>2010.0516238213145</v>
      </c>
      <c r="K49" s="12">
        <f t="shared" si="19"/>
        <v>2419.4776830673186</v>
      </c>
      <c r="L49" s="12">
        <f t="shared" si="19"/>
        <v>3144.1107387541238</v>
      </c>
      <c r="M49" s="12">
        <f t="shared" si="19"/>
        <v>4237.6757855417454</v>
      </c>
      <c r="N49" s="12">
        <f t="shared" si="19"/>
        <v>7081.5055956840752</v>
      </c>
      <c r="O49" s="12">
        <f t="shared" si="19"/>
        <v>11194.471865177065</v>
      </c>
      <c r="P49" s="12">
        <f t="shared" si="19"/>
        <v>17340.772588491378</v>
      </c>
      <c r="Q49" s="12">
        <f t="shared" si="19"/>
        <v>21069.109280228797</v>
      </c>
      <c r="R49" s="12">
        <f t="shared" si="19"/>
        <v>20626.471854567386</v>
      </c>
      <c r="S49" s="12">
        <f t="shared" si="19"/>
        <v>19393.855273604389</v>
      </c>
      <c r="T49" s="12">
        <f t="shared" si="19"/>
        <v>18582.713491320679</v>
      </c>
      <c r="U49" s="12">
        <f t="shared" si="19"/>
        <v>17873.684274196548</v>
      </c>
      <c r="V49" s="12">
        <f t="shared" si="19"/>
        <v>15205.157446622943</v>
      </c>
      <c r="W49" s="12">
        <f t="shared" si="19"/>
        <v>14135.935851097158</v>
      </c>
      <c r="X49" s="12">
        <f t="shared" si="19"/>
        <v>14486.688336372375</v>
      </c>
      <c r="Y49" s="12">
        <f t="shared" si="19"/>
        <v>14390.889780521335</v>
      </c>
      <c r="Z49" s="12">
        <f t="shared" si="19"/>
        <v>14166.752331018341</v>
      </c>
      <c r="AA49" s="12">
        <f t="shared" si="19"/>
        <v>14211.49113225958</v>
      </c>
      <c r="AB49" s="12">
        <f t="shared" si="19"/>
        <v>14691.043344736052</v>
      </c>
      <c r="AC49" s="12">
        <f t="shared" si="19"/>
        <v>14789.096901655259</v>
      </c>
      <c r="AD49" s="12">
        <f t="shared" si="19"/>
        <v>14305.169776439676</v>
      </c>
      <c r="AE49" s="12">
        <f t="shared" si="19"/>
        <v>13561.330781936625</v>
      </c>
      <c r="AF49" s="12">
        <f t="shared" si="19"/>
        <v>13072.692506551803</v>
      </c>
      <c r="AG49" s="12">
        <f t="shared" si="19"/>
        <v>12581.164875745584</v>
      </c>
      <c r="AH49" s="12">
        <f t="shared" si="19"/>
        <v>12477.911062479056</v>
      </c>
      <c r="AI49" s="12">
        <f t="shared" si="19"/>
        <v>12724.411885261683</v>
      </c>
      <c r="AJ49" s="12">
        <f t="shared" si="19"/>
        <v>12730.237279653476</v>
      </c>
      <c r="AK49" s="12">
        <f t="shared" si="19"/>
        <v>12688.401682376951</v>
      </c>
      <c r="AL49" s="12">
        <f t="shared" si="19"/>
        <v>12733.340042591144</v>
      </c>
      <c r="AM49" s="12">
        <f t="shared" si="19"/>
        <v>13982.133221149386</v>
      </c>
      <c r="AN49" s="12">
        <f t="shared" si="19"/>
        <v>15576.475459575468</v>
      </c>
      <c r="AO49" s="12">
        <f t="shared" si="19"/>
        <v>15170.646110534773</v>
      </c>
      <c r="AP49" s="12">
        <f t="shared" si="19"/>
        <v>16142.602091312268</v>
      </c>
      <c r="AQ49" s="12">
        <f t="shared" si="19"/>
        <v>16314.876173258022</v>
      </c>
      <c r="AR49" s="12">
        <f t="shared" si="19"/>
        <v>16400.550692558296</v>
      </c>
      <c r="AS49" s="12">
        <f t="shared" si="19"/>
        <v>13148.195594072356</v>
      </c>
      <c r="AT49" s="12">
        <f t="shared" si="19"/>
        <v>14288.578147888085</v>
      </c>
      <c r="AU49" s="12">
        <f t="shared" si="19"/>
        <v>12263.873000383548</v>
      </c>
      <c r="AV49" s="12">
        <f t="shared" si="19"/>
        <v>8393.9628062247593</v>
      </c>
      <c r="AW49" s="12">
        <f t="shared" si="19"/>
        <v>8072.9238295555824</v>
      </c>
      <c r="AX49" s="12">
        <f t="shared" si="19"/>
        <v>8819.9943776131022</v>
      </c>
      <c r="AY49" s="12">
        <f t="shared" si="19"/>
        <v>136061.27996635425</v>
      </c>
    </row>
    <row r="50" spans="1:51" s="11" customFormat="1">
      <c r="A50" s="14" t="s">
        <v>188</v>
      </c>
      <c r="D50" s="12">
        <f>D18</f>
        <v>2804.2461128233981</v>
      </c>
      <c r="E50" s="12">
        <f t="shared" ref="E50:AY50" si="20">E18</f>
        <v>1158.8692321777844</v>
      </c>
      <c r="F50" s="12">
        <f t="shared" si="20"/>
        <v>3288.1956686972817</v>
      </c>
      <c r="G50" s="12">
        <f t="shared" si="20"/>
        <v>5469.0669593811099</v>
      </c>
      <c r="H50" s="12">
        <f t="shared" si="20"/>
        <v>5010.0267887115833</v>
      </c>
      <c r="I50" s="12">
        <f t="shared" si="20"/>
        <v>3891.1984248161398</v>
      </c>
      <c r="J50" s="12">
        <f t="shared" si="20"/>
        <v>2010.0516238213145</v>
      </c>
      <c r="K50" s="12">
        <f t="shared" si="20"/>
        <v>2419.4776830673186</v>
      </c>
      <c r="L50" s="12">
        <f t="shared" si="20"/>
        <v>3144.1107387541238</v>
      </c>
      <c r="M50" s="12">
        <f t="shared" si="20"/>
        <v>4237.6757855417454</v>
      </c>
      <c r="N50" s="12">
        <f t="shared" si="20"/>
        <v>7081.5055956840752</v>
      </c>
      <c r="O50" s="12">
        <f t="shared" si="20"/>
        <v>11194.471865177065</v>
      </c>
      <c r="P50" s="12">
        <f t="shared" si="20"/>
        <v>17340.772588491378</v>
      </c>
      <c r="Q50" s="12">
        <f t="shared" si="20"/>
        <v>21069.109280228797</v>
      </c>
      <c r="R50" s="12">
        <f t="shared" si="20"/>
        <v>20626.471854567386</v>
      </c>
      <c r="S50" s="12">
        <f t="shared" si="20"/>
        <v>19393.855273604389</v>
      </c>
      <c r="T50" s="12">
        <f t="shared" si="20"/>
        <v>18582.713491320679</v>
      </c>
      <c r="U50" s="12">
        <f t="shared" si="20"/>
        <v>17873.684274196548</v>
      </c>
      <c r="V50" s="12">
        <f t="shared" si="20"/>
        <v>15205.157446622943</v>
      </c>
      <c r="W50" s="12">
        <f t="shared" si="20"/>
        <v>14135.935851097158</v>
      </c>
      <c r="X50" s="12">
        <f t="shared" si="20"/>
        <v>14486.688336372375</v>
      </c>
      <c r="Y50" s="12">
        <f t="shared" si="20"/>
        <v>14390.889780521335</v>
      </c>
      <c r="Z50" s="12">
        <f t="shared" si="20"/>
        <v>14166.752331018341</v>
      </c>
      <c r="AA50" s="12">
        <f t="shared" si="20"/>
        <v>14211.49113225958</v>
      </c>
      <c r="AB50" s="12">
        <f t="shared" si="20"/>
        <v>14691.043344736052</v>
      </c>
      <c r="AC50" s="12">
        <f t="shared" si="20"/>
        <v>14789.096901655259</v>
      </c>
      <c r="AD50" s="12">
        <f t="shared" si="20"/>
        <v>14305.169776439676</v>
      </c>
      <c r="AE50" s="12">
        <f t="shared" si="20"/>
        <v>13561.330781936625</v>
      </c>
      <c r="AF50" s="12">
        <f t="shared" si="20"/>
        <v>13072.692506551803</v>
      </c>
      <c r="AG50" s="12">
        <f t="shared" si="20"/>
        <v>12581.164875745584</v>
      </c>
      <c r="AH50" s="12">
        <f t="shared" si="20"/>
        <v>12477.911062479056</v>
      </c>
      <c r="AI50" s="12">
        <f t="shared" si="20"/>
        <v>12724.411885261683</v>
      </c>
      <c r="AJ50" s="12">
        <f t="shared" si="20"/>
        <v>12730.237279653476</v>
      </c>
      <c r="AK50" s="12">
        <f t="shared" si="20"/>
        <v>12688.401682376951</v>
      </c>
      <c r="AL50" s="12">
        <f t="shared" si="20"/>
        <v>12733.340042591144</v>
      </c>
      <c r="AM50" s="12">
        <f t="shared" si="20"/>
        <v>13982.133221149386</v>
      </c>
      <c r="AN50" s="12">
        <f t="shared" si="20"/>
        <v>15576.475459575468</v>
      </c>
      <c r="AO50" s="12">
        <f t="shared" si="20"/>
        <v>15170.646110534773</v>
      </c>
      <c r="AP50" s="12">
        <f t="shared" si="20"/>
        <v>16142.602091312268</v>
      </c>
      <c r="AQ50" s="12">
        <f t="shared" si="20"/>
        <v>16314.876173258022</v>
      </c>
      <c r="AR50" s="12">
        <f t="shared" si="20"/>
        <v>16400.550692558296</v>
      </c>
      <c r="AS50" s="12">
        <f t="shared" si="20"/>
        <v>13148.195594072356</v>
      </c>
      <c r="AT50" s="12">
        <f t="shared" si="20"/>
        <v>14288.578147888085</v>
      </c>
      <c r="AU50" s="12">
        <f t="shared" si="20"/>
        <v>12263.873000383548</v>
      </c>
      <c r="AV50" s="12">
        <f t="shared" si="20"/>
        <v>8393.9628062247593</v>
      </c>
      <c r="AW50" s="12">
        <f t="shared" si="20"/>
        <v>8072.9238295555824</v>
      </c>
      <c r="AX50" s="12">
        <f t="shared" si="20"/>
        <v>8819.9943776131022</v>
      </c>
      <c r="AY50" s="12">
        <f t="shared" si="20"/>
        <v>136061.27996635425</v>
      </c>
    </row>
    <row r="52" spans="1:51">
      <c r="D52" s="8"/>
    </row>
    <row r="53" spans="1:51">
      <c r="D53" s="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topLeftCell="X1" workbookViewId="0">
      <selection activeCell="AB14" sqref="AB14:AD14"/>
    </sheetView>
  </sheetViews>
  <sheetFormatPr baseColWidth="10" defaultColWidth="8.83203125" defaultRowHeight="14" x14ac:dyDescent="0"/>
  <cols>
    <col min="1" max="1" width="20.6640625" bestFit="1" customWidth="1"/>
    <col min="2" max="2" width="42.5" customWidth="1"/>
    <col min="3" max="3" width="21.5" bestFit="1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1" t="s">
        <v>151</v>
      </c>
      <c r="B1" s="1" t="s">
        <v>170</v>
      </c>
      <c r="C1" s="1" t="s">
        <v>157</v>
      </c>
      <c r="D1" s="3">
        <v>41277.020833333299</v>
      </c>
      <c r="E1" s="3">
        <v>41277.041666666701</v>
      </c>
      <c r="F1" s="3">
        <v>41277.0625</v>
      </c>
      <c r="G1" s="3">
        <v>41277.083333333299</v>
      </c>
      <c r="H1" s="3">
        <v>41277.104166666701</v>
      </c>
      <c r="I1" s="3">
        <v>41277.125</v>
      </c>
      <c r="J1" s="3">
        <v>41277.145833333299</v>
      </c>
      <c r="K1" s="3">
        <v>41277.166666666701</v>
      </c>
      <c r="L1" s="3">
        <v>41277.1875</v>
      </c>
      <c r="M1" s="3">
        <v>41277.208333333299</v>
      </c>
      <c r="N1" s="3">
        <v>41277.229166666701</v>
      </c>
      <c r="O1" s="3">
        <v>41277.25</v>
      </c>
      <c r="P1" s="3">
        <v>41277.270833333299</v>
      </c>
      <c r="Q1" s="3">
        <v>41277.291666666701</v>
      </c>
      <c r="R1" s="3">
        <v>41277.3125</v>
      </c>
      <c r="S1" s="3">
        <v>41277.333333333299</v>
      </c>
      <c r="T1" s="3">
        <v>41277.354166666701</v>
      </c>
      <c r="U1" s="3">
        <v>41277.375</v>
      </c>
      <c r="V1" s="3">
        <v>41277.395833333299</v>
      </c>
      <c r="W1" s="3">
        <v>41277.416666666701</v>
      </c>
      <c r="X1" s="3">
        <v>41277.4375</v>
      </c>
      <c r="Y1" s="3">
        <v>41277.458333333299</v>
      </c>
      <c r="Z1" s="3">
        <v>41277.479166666701</v>
      </c>
      <c r="AA1" s="3">
        <v>41277.5</v>
      </c>
      <c r="AB1" s="3">
        <v>41277.520833333299</v>
      </c>
      <c r="AC1" s="3">
        <v>41277.541666666701</v>
      </c>
      <c r="AD1" s="3">
        <v>41277.5625</v>
      </c>
      <c r="AE1" s="3">
        <v>41277.583333333299</v>
      </c>
      <c r="AF1" s="3">
        <v>41277.604166666701</v>
      </c>
      <c r="AG1" s="3">
        <v>41277.625</v>
      </c>
      <c r="AH1" s="3">
        <v>41277.645833333299</v>
      </c>
      <c r="AI1" s="3">
        <v>41277.666666666701</v>
      </c>
      <c r="AJ1" s="3">
        <v>41277.6875</v>
      </c>
      <c r="AK1" s="3">
        <v>41277.708333333299</v>
      </c>
      <c r="AL1" s="3">
        <v>41277.729166666701</v>
      </c>
      <c r="AM1" s="3">
        <v>41277.75</v>
      </c>
      <c r="AN1" s="3">
        <v>41277.770833333299</v>
      </c>
      <c r="AO1" s="3">
        <v>41277.791666666701</v>
      </c>
      <c r="AP1" s="3">
        <v>41277.8125</v>
      </c>
      <c r="AQ1" s="3">
        <v>41277.833333333299</v>
      </c>
      <c r="AR1" s="3">
        <v>41277.854166666701</v>
      </c>
      <c r="AS1" s="3">
        <v>41277.875</v>
      </c>
      <c r="AT1" s="3">
        <v>41277.895833333299</v>
      </c>
      <c r="AU1" s="3">
        <v>41277.916666666701</v>
      </c>
      <c r="AV1" s="3">
        <v>41277.9375</v>
      </c>
      <c r="AW1" s="3">
        <v>41277.958333333299</v>
      </c>
      <c r="AX1" s="3">
        <v>41277.979166666701</v>
      </c>
      <c r="AY1" s="3">
        <v>41278</v>
      </c>
    </row>
    <row r="2" spans="1:51">
      <c r="A2" s="4" t="s">
        <v>141</v>
      </c>
      <c r="B2" s="1" t="s">
        <v>36</v>
      </c>
      <c r="C2" s="1" t="s">
        <v>164</v>
      </c>
      <c r="D2" s="7">
        <v>1.0701806545257599</v>
      </c>
      <c r="E2" s="7">
        <v>1.1154549121856701</v>
      </c>
      <c r="F2" s="7">
        <v>1.1614060401916499</v>
      </c>
      <c r="G2" s="7">
        <v>1.21542716026306</v>
      </c>
      <c r="H2" s="7">
        <v>1.26583504676819</v>
      </c>
      <c r="I2" s="7">
        <v>1.31441307067871</v>
      </c>
      <c r="J2" s="7">
        <v>1.3642879724502599</v>
      </c>
      <c r="K2" s="7">
        <v>1.4142082929611199</v>
      </c>
      <c r="L2" s="7">
        <v>1.4581092596054099</v>
      </c>
      <c r="M2" s="7">
        <v>1.50723099708557</v>
      </c>
      <c r="N2" s="7">
        <v>1.5562396049499501</v>
      </c>
      <c r="O2" s="7">
        <v>1.60701048374176</v>
      </c>
      <c r="P2" s="7">
        <v>1.6574027538299601</v>
      </c>
      <c r="Q2" s="7">
        <v>1.70769822597504</v>
      </c>
      <c r="R2" s="7">
        <v>1.7615276575088501</v>
      </c>
      <c r="S2" s="7">
        <v>1.80874288082123</v>
      </c>
      <c r="T2" s="7">
        <v>1.8538836240768399</v>
      </c>
      <c r="U2" s="7">
        <v>1.8978469371795701</v>
      </c>
      <c r="V2" s="7">
        <v>1.9444893598556501</v>
      </c>
      <c r="W2" s="7">
        <v>1.9941823482513401</v>
      </c>
      <c r="X2" s="7">
        <v>2.0362446308136</v>
      </c>
      <c r="Y2" s="7">
        <v>2.0757639408111599</v>
      </c>
      <c r="Z2" s="7">
        <v>2.1182622909545898</v>
      </c>
      <c r="AA2" s="7">
        <v>2.15872430801392</v>
      </c>
      <c r="AB2" s="7">
        <v>2.2000138759613002</v>
      </c>
      <c r="AC2" s="7">
        <v>2.2384777069091801</v>
      </c>
      <c r="AD2" s="7">
        <v>2.2789621353149401</v>
      </c>
      <c r="AE2" s="7">
        <v>2.3181009292602499</v>
      </c>
      <c r="AF2" s="7">
        <v>2.36045145988464</v>
      </c>
      <c r="AG2" s="7">
        <v>2.4049344062805198</v>
      </c>
      <c r="AH2" s="7">
        <v>2.44929027557373</v>
      </c>
      <c r="AI2" s="7">
        <v>2.4928452968597399</v>
      </c>
      <c r="AJ2" s="7">
        <v>2.53714227676392</v>
      </c>
      <c r="AK2" s="7">
        <v>2.5787985324859601</v>
      </c>
      <c r="AL2" s="7">
        <v>2.6238157749175999</v>
      </c>
      <c r="AM2" s="7">
        <v>2.6645920276641801</v>
      </c>
      <c r="AN2" s="7">
        <v>2.7127342224121098</v>
      </c>
      <c r="AO2" s="7">
        <v>2.6530449390411399</v>
      </c>
      <c r="AP2" s="7">
        <v>2.4860866069793701</v>
      </c>
      <c r="AQ2" s="7">
        <v>2.3263750076293901</v>
      </c>
      <c r="AR2" s="7">
        <v>2.1632068157196001</v>
      </c>
      <c r="AS2" s="7">
        <v>2.0104720592498802</v>
      </c>
      <c r="AT2" s="7">
        <v>1.8635812997818</v>
      </c>
      <c r="AU2" s="7">
        <v>1.71408355236053</v>
      </c>
      <c r="AV2" s="7">
        <v>1.6104879379272501</v>
      </c>
      <c r="AW2" s="7">
        <v>1.64244449138641</v>
      </c>
      <c r="AX2" s="7">
        <v>1.68358159065247</v>
      </c>
      <c r="AY2" s="7">
        <v>1.72843265533447</v>
      </c>
    </row>
    <row r="3" spans="1:51">
      <c r="A3" s="4" t="s">
        <v>141</v>
      </c>
      <c r="B3" s="5" t="s">
        <v>152</v>
      </c>
      <c r="C3" s="1" t="s">
        <v>165</v>
      </c>
      <c r="D3" s="1" t="s">
        <v>173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142</v>
      </c>
      <c r="B4" s="1" t="s">
        <v>22</v>
      </c>
      <c r="C4" s="1" t="s">
        <v>164</v>
      </c>
      <c r="D4" s="7">
        <v>2.3026700019836399</v>
      </c>
      <c r="E4" s="7">
        <v>2.40282082557678</v>
      </c>
      <c r="F4" s="7">
        <v>2.5133225917816202</v>
      </c>
      <c r="G4" s="7">
        <v>2.6769163608550999</v>
      </c>
      <c r="H4" s="7">
        <v>2.8522260189056401</v>
      </c>
      <c r="I4" s="7">
        <v>3.0294392108917201</v>
      </c>
      <c r="J4" s="7">
        <v>3.1964302062988299</v>
      </c>
      <c r="K4" s="7">
        <v>3.3545665740966801</v>
      </c>
      <c r="L4" s="7">
        <v>3.5061619281768799</v>
      </c>
      <c r="M4" s="7">
        <v>3.64139747619629</v>
      </c>
      <c r="N4" s="7">
        <v>3.7577052116393999</v>
      </c>
      <c r="O4" s="7">
        <v>3.8455867767334002</v>
      </c>
      <c r="P4" s="7">
        <v>3.9134459495544398</v>
      </c>
      <c r="Q4" s="7">
        <v>3.9766092300414999</v>
      </c>
      <c r="R4" s="7">
        <v>3.9971284866332999</v>
      </c>
      <c r="S4" s="7">
        <v>3.9816544055938698</v>
      </c>
      <c r="T4" s="7">
        <v>3.9184324741363499</v>
      </c>
      <c r="U4" s="7">
        <v>3.8274998664856001</v>
      </c>
      <c r="V4" s="7">
        <v>3.7313246726989702</v>
      </c>
      <c r="W4" s="7">
        <v>3.60075712203979</v>
      </c>
      <c r="X4" s="7">
        <v>3.4650955200195299</v>
      </c>
      <c r="Y4" s="7">
        <v>3.3255987167358398</v>
      </c>
      <c r="Z4" s="7">
        <v>3.1946177482604998</v>
      </c>
      <c r="AA4" s="7">
        <v>3.0710103511810298</v>
      </c>
      <c r="AB4" s="7">
        <v>2.9608993530273402</v>
      </c>
      <c r="AC4" s="7">
        <v>2.8620693683624299</v>
      </c>
      <c r="AD4" s="7">
        <v>2.7896058559417698</v>
      </c>
      <c r="AE4" s="7">
        <v>2.7559614181518599</v>
      </c>
      <c r="AF4" s="7">
        <v>2.7335433959960902</v>
      </c>
      <c r="AG4" s="7">
        <v>2.7313089370727499</v>
      </c>
      <c r="AH4" s="7">
        <v>2.7698121070861799</v>
      </c>
      <c r="AI4" s="7">
        <v>2.8086855411529501</v>
      </c>
      <c r="AJ4" s="7">
        <v>2.83622074127197</v>
      </c>
      <c r="AK4" s="7">
        <v>2.8366944789886501</v>
      </c>
      <c r="AL4" s="7">
        <v>2.8313038349151598</v>
      </c>
      <c r="AM4" s="7">
        <v>2.8258616924285902</v>
      </c>
      <c r="AN4" s="7">
        <v>2.8157219886779798</v>
      </c>
      <c r="AO4" s="7">
        <v>2.77517890930176</v>
      </c>
      <c r="AP4" s="7">
        <v>2.7279324531555198</v>
      </c>
      <c r="AQ4" s="7">
        <v>2.6798889636993399</v>
      </c>
      <c r="AR4" s="7">
        <v>2.60630226135254</v>
      </c>
      <c r="AS4" s="7">
        <v>2.5259809494018599</v>
      </c>
      <c r="AT4" s="7">
        <v>2.4647135734558101</v>
      </c>
      <c r="AU4" s="7">
        <v>2.4222483634948699</v>
      </c>
      <c r="AV4" s="7">
        <v>2.3834981918335001</v>
      </c>
      <c r="AW4" s="7">
        <v>2.36043047904968</v>
      </c>
      <c r="AX4" s="7">
        <v>2.3697674274444598</v>
      </c>
      <c r="AY4" s="7">
        <v>2.40805864334106</v>
      </c>
    </row>
    <row r="5" spans="1:51">
      <c r="A5" s="1" t="s">
        <v>146</v>
      </c>
      <c r="B5" s="1" t="s">
        <v>18</v>
      </c>
      <c r="C5" s="1" t="s">
        <v>164</v>
      </c>
      <c r="D5" s="7">
        <v>2.3052108287811302</v>
      </c>
      <c r="E5" s="7">
        <v>2.7821888923645002</v>
      </c>
      <c r="F5" s="7">
        <v>3.2685904502868701</v>
      </c>
      <c r="G5" s="7">
        <v>3.7601401805877699</v>
      </c>
      <c r="H5" s="7">
        <v>4.25396728515625</v>
      </c>
      <c r="I5" s="7">
        <v>4.83042192459106</v>
      </c>
      <c r="J5" s="7">
        <v>5.07279300689697</v>
      </c>
      <c r="K5" s="7">
        <v>5.0768985748290998</v>
      </c>
      <c r="L5" s="7">
        <v>5.0818891525268599</v>
      </c>
      <c r="M5" s="7">
        <v>5.0852293968200701</v>
      </c>
      <c r="N5" s="7">
        <v>5.0897736549377397</v>
      </c>
      <c r="O5" s="7">
        <v>5.0936040878295898</v>
      </c>
      <c r="P5" s="7">
        <v>5.0964460372924796</v>
      </c>
      <c r="Q5" s="7">
        <v>5.10176801681519</v>
      </c>
      <c r="R5" s="7">
        <v>5.1073446273803702</v>
      </c>
      <c r="S5" s="7">
        <v>5.1107411384582502</v>
      </c>
      <c r="T5" s="7">
        <v>5.11395359039307</v>
      </c>
      <c r="U5" s="7">
        <v>5.11918020248413</v>
      </c>
      <c r="V5" s="7">
        <v>5.1376085281372097</v>
      </c>
      <c r="W5" s="7">
        <v>5.1458992958068803</v>
      </c>
      <c r="X5" s="7">
        <v>5.12809133529663</v>
      </c>
      <c r="Y5" s="7">
        <v>4.9750595092773402</v>
      </c>
      <c r="Z5" s="7">
        <v>4.8364892005920401</v>
      </c>
      <c r="AA5" s="7">
        <v>4.7102422714233398</v>
      </c>
      <c r="AB5" s="7">
        <v>4.62251901626587</v>
      </c>
      <c r="AC5" s="7">
        <v>4.5657935142517099</v>
      </c>
      <c r="AD5" s="7">
        <v>4.4936318397521999</v>
      </c>
      <c r="AE5" s="7">
        <v>4.4142875671386701</v>
      </c>
      <c r="AF5" s="7">
        <v>4.3254055976867702</v>
      </c>
      <c r="AG5" s="7">
        <v>4.2310214042663601</v>
      </c>
      <c r="AH5" s="7">
        <v>4.13446092605591</v>
      </c>
      <c r="AI5" s="7">
        <v>4.0297503471374503</v>
      </c>
      <c r="AJ5" s="7">
        <v>3.9244251251220699</v>
      </c>
      <c r="AK5" s="7">
        <v>3.8138611316680899</v>
      </c>
      <c r="AL5" s="7">
        <v>3.7024669647216801</v>
      </c>
      <c r="AM5" s="7">
        <v>3.5871348381042498</v>
      </c>
      <c r="AN5" s="7">
        <v>3.4706223011016801</v>
      </c>
      <c r="AO5" s="7">
        <v>3.29537749290466</v>
      </c>
      <c r="AP5" s="7">
        <v>2.9315280914306601</v>
      </c>
      <c r="AQ5" s="7">
        <v>2.5620317459106401</v>
      </c>
      <c r="AR5" s="7">
        <v>2.2258164882659899</v>
      </c>
      <c r="AS5" s="7">
        <v>2.1443359851837198</v>
      </c>
      <c r="AT5" s="7">
        <v>2.1518113613128702</v>
      </c>
      <c r="AU5" s="7">
        <v>2.1564805507659899</v>
      </c>
      <c r="AV5" s="7">
        <v>2.1602878570556601</v>
      </c>
      <c r="AW5" s="7">
        <v>2.1647915840148899</v>
      </c>
      <c r="AX5" s="7">
        <v>2.1687331199646001</v>
      </c>
      <c r="AY5" s="7">
        <v>2.1733567714691202</v>
      </c>
    </row>
    <row r="6" spans="1:51">
      <c r="A6" s="1" t="s">
        <v>146</v>
      </c>
      <c r="B6" s="5" t="s">
        <v>152</v>
      </c>
      <c r="C6" s="1" t="s">
        <v>165</v>
      </c>
      <c r="D6" s="1" t="s">
        <v>163</v>
      </c>
      <c r="E6" s="1" t="s">
        <v>163</v>
      </c>
      <c r="F6" s="1" t="s">
        <v>163</v>
      </c>
      <c r="G6" s="1" t="s">
        <v>163</v>
      </c>
      <c r="H6" s="1" t="s">
        <v>163</v>
      </c>
      <c r="I6" s="1" t="s">
        <v>163</v>
      </c>
      <c r="J6" s="1" t="s">
        <v>163</v>
      </c>
      <c r="K6" s="1" t="s">
        <v>162</v>
      </c>
      <c r="L6" s="1" t="s">
        <v>162</v>
      </c>
      <c r="M6" s="1" t="s">
        <v>162</v>
      </c>
      <c r="N6" s="1" t="s">
        <v>162</v>
      </c>
      <c r="O6" s="1" t="s">
        <v>162</v>
      </c>
      <c r="P6" s="1" t="s">
        <v>162</v>
      </c>
      <c r="Q6" s="1" t="s">
        <v>162</v>
      </c>
      <c r="R6" s="1" t="s">
        <v>162</v>
      </c>
      <c r="S6" s="1" t="s">
        <v>162</v>
      </c>
      <c r="T6" s="1" t="s">
        <v>162</v>
      </c>
      <c r="U6" s="1" t="s">
        <v>162</v>
      </c>
      <c r="V6" s="1" t="s">
        <v>162</v>
      </c>
      <c r="W6" s="1" t="s">
        <v>162</v>
      </c>
      <c r="X6" s="1" t="s">
        <v>162</v>
      </c>
      <c r="Y6" s="1" t="s">
        <v>174</v>
      </c>
      <c r="Z6" s="1" t="s">
        <v>174</v>
      </c>
      <c r="AA6" s="1" t="s">
        <v>174</v>
      </c>
      <c r="AB6" s="1" t="s">
        <v>174</v>
      </c>
      <c r="AC6" s="1" t="s">
        <v>174</v>
      </c>
      <c r="AD6" s="1" t="s">
        <v>174</v>
      </c>
      <c r="AE6" s="1" t="s">
        <v>174</v>
      </c>
      <c r="AF6" s="1" t="s">
        <v>174</v>
      </c>
      <c r="AG6" s="1" t="s">
        <v>174</v>
      </c>
      <c r="AH6" s="1" t="s">
        <v>174</v>
      </c>
      <c r="AI6" s="1" t="s">
        <v>174</v>
      </c>
      <c r="AJ6" s="1" t="s">
        <v>174</v>
      </c>
      <c r="AK6" s="1" t="s">
        <v>174</v>
      </c>
      <c r="AL6" s="1" t="s">
        <v>174</v>
      </c>
      <c r="AM6" s="1" t="s">
        <v>174</v>
      </c>
      <c r="AN6" s="1" t="s">
        <v>174</v>
      </c>
      <c r="AO6" s="1" t="s">
        <v>174</v>
      </c>
      <c r="AP6" s="1" t="s">
        <v>174</v>
      </c>
      <c r="AQ6" s="1" t="s">
        <v>174</v>
      </c>
      <c r="AR6" s="1" t="s">
        <v>174</v>
      </c>
      <c r="AS6" s="1" t="s">
        <v>162</v>
      </c>
      <c r="AT6" s="1" t="s">
        <v>162</v>
      </c>
      <c r="AU6" s="1" t="s">
        <v>162</v>
      </c>
      <c r="AV6" s="1" t="s">
        <v>162</v>
      </c>
      <c r="AW6" s="1" t="s">
        <v>162</v>
      </c>
      <c r="AX6" s="1" t="s">
        <v>162</v>
      </c>
      <c r="AY6" s="1" t="s">
        <v>162</v>
      </c>
    </row>
    <row r="7" spans="1:51">
      <c r="A7" s="1" t="s">
        <v>145</v>
      </c>
      <c r="B7" s="1" t="s">
        <v>20</v>
      </c>
      <c r="C7" s="1" t="s">
        <v>164</v>
      </c>
      <c r="D7" s="7">
        <v>5.1241769790649396</v>
      </c>
      <c r="E7" s="7">
        <v>5.1263332366943404</v>
      </c>
      <c r="F7" s="7">
        <v>5.12713670730591</v>
      </c>
      <c r="G7" s="7">
        <v>5.1286482810974103</v>
      </c>
      <c r="H7" s="7">
        <v>5.1344165802001998</v>
      </c>
      <c r="I7" s="7">
        <v>5.1383385658264196</v>
      </c>
      <c r="J7" s="7">
        <v>5.1394352912902797</v>
      </c>
      <c r="K7" s="7">
        <v>5.1392588615417498</v>
      </c>
      <c r="L7" s="7">
        <v>5.1391053199768102</v>
      </c>
      <c r="M7" s="7">
        <v>5.1396007537841797</v>
      </c>
      <c r="N7" s="7">
        <v>5.1404724121093803</v>
      </c>
      <c r="O7" s="7">
        <v>5.1421527862548801</v>
      </c>
      <c r="P7" s="7">
        <v>5.1462101936340297</v>
      </c>
      <c r="Q7" s="7">
        <v>5.1475687026977504</v>
      </c>
      <c r="R7" s="7">
        <v>5.1512947082519496</v>
      </c>
      <c r="S7" s="7">
        <v>5.15419578552246</v>
      </c>
      <c r="T7" s="7">
        <v>5.1578421592712402</v>
      </c>
      <c r="U7" s="7">
        <v>5.1588454246520996</v>
      </c>
      <c r="V7" s="7">
        <v>5.1588282585143999</v>
      </c>
      <c r="W7" s="7">
        <v>5.1595406532287598</v>
      </c>
      <c r="X7" s="7">
        <v>5.15832424163818</v>
      </c>
      <c r="Y7" s="7">
        <v>5.1591253280639604</v>
      </c>
      <c r="Z7" s="7">
        <v>5.1586279869079599</v>
      </c>
      <c r="AA7" s="7">
        <v>5.1591048240661603</v>
      </c>
      <c r="AB7" s="7">
        <v>5.1597156524658203</v>
      </c>
      <c r="AC7" s="7">
        <v>5.15989446640015</v>
      </c>
      <c r="AD7" s="7">
        <v>5.1628880500793501</v>
      </c>
      <c r="AE7" s="7">
        <v>5.1667809486389196</v>
      </c>
      <c r="AF7" s="7">
        <v>5.1696867942810103</v>
      </c>
      <c r="AG7" s="7">
        <v>5.1711859703064</v>
      </c>
      <c r="AH7" s="7">
        <v>5.1721000671386701</v>
      </c>
      <c r="AI7" s="7">
        <v>5.17588567733765</v>
      </c>
      <c r="AJ7" s="7">
        <v>5.1809873580932599</v>
      </c>
      <c r="AK7" s="7">
        <v>5.1314649581909197</v>
      </c>
      <c r="AL7" s="7">
        <v>4.3104686737060502</v>
      </c>
      <c r="AM7" s="7">
        <v>3.2830729484558101</v>
      </c>
      <c r="AN7" s="7">
        <v>2.3244566917419398</v>
      </c>
      <c r="AO7" s="7">
        <v>1.9646008014678999</v>
      </c>
      <c r="AP7" s="7">
        <v>1.9693473577499401</v>
      </c>
      <c r="AQ7" s="7">
        <v>1.9788283109664899</v>
      </c>
      <c r="AR7" s="7">
        <v>1.9831179380416899</v>
      </c>
      <c r="AS7" s="7">
        <v>1.98267698287964</v>
      </c>
      <c r="AT7" s="7">
        <v>1.98700511455536</v>
      </c>
      <c r="AU7" s="7">
        <v>1.9954024553298999</v>
      </c>
      <c r="AV7" s="7">
        <v>2.0031700134277299</v>
      </c>
      <c r="AW7" s="7">
        <v>2.0082845687866202</v>
      </c>
      <c r="AX7" s="7">
        <v>2.4365172386169398</v>
      </c>
      <c r="AY7" s="7">
        <v>4.0153002738952601</v>
      </c>
    </row>
    <row r="8" spans="1:51">
      <c r="A8" s="1" t="s">
        <v>145</v>
      </c>
      <c r="B8" s="5" t="s">
        <v>152</v>
      </c>
      <c r="C8" s="1" t="s">
        <v>165</v>
      </c>
      <c r="D8" s="1" t="s">
        <v>162</v>
      </c>
      <c r="E8" s="1" t="s">
        <v>162</v>
      </c>
      <c r="F8" s="1" t="s">
        <v>162</v>
      </c>
      <c r="G8" s="1" t="s">
        <v>162</v>
      </c>
      <c r="H8" s="1" t="s">
        <v>162</v>
      </c>
      <c r="I8" s="1" t="s">
        <v>162</v>
      </c>
      <c r="J8" s="1" t="s">
        <v>162</v>
      </c>
      <c r="K8" s="1" t="s">
        <v>162</v>
      </c>
      <c r="L8" s="1" t="s">
        <v>162</v>
      </c>
      <c r="M8" s="1" t="s">
        <v>162</v>
      </c>
      <c r="N8" s="1" t="s">
        <v>162</v>
      </c>
      <c r="O8" s="1" t="s">
        <v>162</v>
      </c>
      <c r="P8" s="1" t="s">
        <v>162</v>
      </c>
      <c r="Q8" s="1" t="s">
        <v>162</v>
      </c>
      <c r="R8" s="1" t="s">
        <v>162</v>
      </c>
      <c r="S8" s="1" t="s">
        <v>162</v>
      </c>
      <c r="T8" s="1" t="s">
        <v>162</v>
      </c>
      <c r="U8" s="1" t="s">
        <v>162</v>
      </c>
      <c r="V8" s="1" t="s">
        <v>162</v>
      </c>
      <c r="W8" s="1" t="s">
        <v>162</v>
      </c>
      <c r="X8" s="1" t="s">
        <v>162</v>
      </c>
      <c r="Y8" s="1" t="s">
        <v>162</v>
      </c>
      <c r="Z8" s="1" t="s">
        <v>162</v>
      </c>
      <c r="AA8" s="1" t="s">
        <v>162</v>
      </c>
      <c r="AB8" s="1" t="s">
        <v>162</v>
      </c>
      <c r="AC8" s="1" t="s">
        <v>162</v>
      </c>
      <c r="AD8" s="1" t="s">
        <v>162</v>
      </c>
      <c r="AE8" s="1" t="s">
        <v>162</v>
      </c>
      <c r="AF8" s="1" t="s">
        <v>162</v>
      </c>
      <c r="AG8" s="1" t="s">
        <v>162</v>
      </c>
      <c r="AH8" s="1" t="s">
        <v>162</v>
      </c>
      <c r="AI8" s="1" t="s">
        <v>162</v>
      </c>
      <c r="AJ8" s="1" t="s">
        <v>162</v>
      </c>
      <c r="AK8" s="1" t="s">
        <v>174</v>
      </c>
      <c r="AL8" s="1" t="s">
        <v>174</v>
      </c>
      <c r="AM8" s="1" t="s">
        <v>174</v>
      </c>
      <c r="AN8" s="1" t="s">
        <v>174</v>
      </c>
      <c r="AO8" s="1" t="s">
        <v>174</v>
      </c>
      <c r="AP8" s="1" t="s">
        <v>162</v>
      </c>
      <c r="AQ8" s="1" t="s">
        <v>162</v>
      </c>
      <c r="AR8" s="1" t="s">
        <v>162</v>
      </c>
      <c r="AS8" s="1" t="s">
        <v>162</v>
      </c>
      <c r="AT8" s="1" t="s">
        <v>162</v>
      </c>
      <c r="AU8" s="1" t="s">
        <v>162</v>
      </c>
      <c r="AV8" s="1" t="s">
        <v>162</v>
      </c>
      <c r="AW8" s="1" t="s">
        <v>162</v>
      </c>
      <c r="AX8" s="1" t="s">
        <v>163</v>
      </c>
      <c r="AY8" s="1" t="s">
        <v>163</v>
      </c>
    </row>
    <row r="9" spans="1:51">
      <c r="A9" s="1" t="s">
        <v>144</v>
      </c>
      <c r="B9" s="1" t="s">
        <v>21</v>
      </c>
      <c r="C9" s="1" t="s">
        <v>164</v>
      </c>
      <c r="D9" s="7">
        <v>2.8367571830749498</v>
      </c>
      <c r="E9" s="7">
        <v>2.8510313034057599</v>
      </c>
      <c r="F9" s="7">
        <v>2.8583502769470202</v>
      </c>
      <c r="G9" s="7">
        <v>2.86310958862305</v>
      </c>
      <c r="H9" s="7">
        <v>2.8660817146301301</v>
      </c>
      <c r="I9" s="7">
        <v>2.86990094184875</v>
      </c>
      <c r="J9" s="7">
        <v>2.8740942478179901</v>
      </c>
      <c r="K9" s="7">
        <v>2.8776288032531698</v>
      </c>
      <c r="L9" s="7">
        <v>2.88124799728394</v>
      </c>
      <c r="M9" s="7">
        <v>2.88563203811646</v>
      </c>
      <c r="N9" s="7">
        <v>2.88935399055481</v>
      </c>
      <c r="O9" s="7">
        <v>2.8933331966400102</v>
      </c>
      <c r="P9" s="7">
        <v>2.8974077701568599</v>
      </c>
      <c r="Q9" s="7">
        <v>2.9006667137146001</v>
      </c>
      <c r="R9" s="7">
        <v>2.9041583538055402</v>
      </c>
      <c r="S9" s="7">
        <v>2.9075090885162398</v>
      </c>
      <c r="T9" s="7">
        <v>2.9108972549438499</v>
      </c>
      <c r="U9" s="7">
        <v>2.9134442806243901</v>
      </c>
      <c r="V9" s="7">
        <v>2.9166440963745099</v>
      </c>
      <c r="W9" s="7">
        <v>2.9203264713287398</v>
      </c>
      <c r="X9" s="7">
        <v>2.9223904609680198</v>
      </c>
      <c r="Y9" s="7">
        <v>2.9252028465271001</v>
      </c>
      <c r="Z9" s="7">
        <v>2.92820501327515</v>
      </c>
      <c r="AA9" s="7">
        <v>2.9312796592712398</v>
      </c>
      <c r="AB9" s="7">
        <v>2.9344570636749299</v>
      </c>
      <c r="AC9" s="7">
        <v>2.9373211860656698</v>
      </c>
      <c r="AD9" s="7">
        <v>2.9396994113922101</v>
      </c>
      <c r="AE9" s="7">
        <v>2.9428176879882799</v>
      </c>
      <c r="AF9" s="7">
        <v>2.94520115852356</v>
      </c>
      <c r="AG9" s="7">
        <v>2.94823098182678</v>
      </c>
      <c r="AH9" s="7">
        <v>2.9515450000762899</v>
      </c>
      <c r="AI9" s="7">
        <v>2.9546267986297599</v>
      </c>
      <c r="AJ9" s="7">
        <v>2.9660658836364702</v>
      </c>
      <c r="AK9" s="7">
        <v>2.9287967681884801</v>
      </c>
      <c r="AL9" s="7">
        <v>3.1263766288757302</v>
      </c>
      <c r="AM9" s="7">
        <v>3.4308197498321502</v>
      </c>
      <c r="AN9" s="7">
        <v>3.7350294589996298</v>
      </c>
      <c r="AO9" s="7">
        <v>3.84894943237305</v>
      </c>
      <c r="AP9" s="7">
        <v>3.7960848808288601</v>
      </c>
      <c r="AQ9" s="7">
        <v>3.6930990219116202</v>
      </c>
      <c r="AR9" s="7">
        <v>3.5637357234954798</v>
      </c>
      <c r="AS9" s="7">
        <v>3.4427309036254901</v>
      </c>
      <c r="AT9" s="7">
        <v>3.3645715713500999</v>
      </c>
      <c r="AU9" s="7">
        <v>3.3814530372619598</v>
      </c>
      <c r="AV9" s="7">
        <v>3.39321660995483</v>
      </c>
      <c r="AW9" s="7">
        <v>3.4003720283508301</v>
      </c>
      <c r="AX9" s="7">
        <v>3.3968875408172599</v>
      </c>
      <c r="AY9" s="7">
        <v>3.3179965019226101</v>
      </c>
    </row>
    <row r="10" spans="1:51">
      <c r="A10" s="1" t="s">
        <v>144</v>
      </c>
      <c r="B10" s="5" t="s">
        <v>152</v>
      </c>
      <c r="C10" s="1" t="s">
        <v>165</v>
      </c>
      <c r="D10" s="1" t="s">
        <v>162</v>
      </c>
      <c r="E10" s="1" t="s">
        <v>162</v>
      </c>
      <c r="F10" s="1" t="s">
        <v>162</v>
      </c>
      <c r="G10" s="1" t="s">
        <v>162</v>
      </c>
      <c r="H10" s="1" t="s">
        <v>162</v>
      </c>
      <c r="I10" s="1" t="s">
        <v>162</v>
      </c>
      <c r="J10" s="1" t="s">
        <v>162</v>
      </c>
      <c r="K10" s="1" t="s">
        <v>162</v>
      </c>
      <c r="L10" s="1" t="s">
        <v>162</v>
      </c>
      <c r="M10" s="1" t="s">
        <v>162</v>
      </c>
      <c r="N10" s="1" t="s">
        <v>162</v>
      </c>
      <c r="O10" s="1" t="s">
        <v>162</v>
      </c>
      <c r="P10" s="1" t="s">
        <v>162</v>
      </c>
      <c r="Q10" s="1" t="s">
        <v>162</v>
      </c>
      <c r="R10" s="1" t="s">
        <v>162</v>
      </c>
      <c r="S10" s="1" t="s">
        <v>162</v>
      </c>
      <c r="T10" s="1" t="s">
        <v>162</v>
      </c>
      <c r="U10" s="1" t="s">
        <v>162</v>
      </c>
      <c r="V10" s="1" t="s">
        <v>162</v>
      </c>
      <c r="W10" s="1" t="s">
        <v>162</v>
      </c>
      <c r="X10" s="1" t="s">
        <v>162</v>
      </c>
      <c r="Y10" s="1" t="s">
        <v>162</v>
      </c>
      <c r="Z10" s="1" t="s">
        <v>162</v>
      </c>
      <c r="AA10" s="1" t="s">
        <v>162</v>
      </c>
      <c r="AB10" s="1" t="s">
        <v>162</v>
      </c>
      <c r="AC10" s="1" t="s">
        <v>162</v>
      </c>
      <c r="AD10" s="1" t="s">
        <v>162</v>
      </c>
      <c r="AE10" s="1" t="s">
        <v>162</v>
      </c>
      <c r="AF10" s="1" t="s">
        <v>162</v>
      </c>
      <c r="AG10" s="1" t="s">
        <v>162</v>
      </c>
      <c r="AH10" s="1" t="s">
        <v>162</v>
      </c>
      <c r="AI10" s="1" t="s">
        <v>162</v>
      </c>
      <c r="AJ10" s="1" t="s">
        <v>162</v>
      </c>
      <c r="AK10" s="1" t="s">
        <v>174</v>
      </c>
      <c r="AL10" s="1" t="s">
        <v>174</v>
      </c>
      <c r="AM10" s="1" t="s">
        <v>174</v>
      </c>
      <c r="AN10" s="1" t="s">
        <v>174</v>
      </c>
      <c r="AO10" s="1" t="s">
        <v>174</v>
      </c>
      <c r="AP10" s="1" t="s">
        <v>174</v>
      </c>
      <c r="AQ10" s="1" t="s">
        <v>174</v>
      </c>
      <c r="AR10" s="1" t="s">
        <v>174</v>
      </c>
      <c r="AS10" s="1" t="s">
        <v>174</v>
      </c>
      <c r="AT10" s="1" t="s">
        <v>162</v>
      </c>
      <c r="AU10" s="1" t="s">
        <v>162</v>
      </c>
      <c r="AV10" s="1" t="s">
        <v>162</v>
      </c>
      <c r="AW10" s="1" t="s">
        <v>162</v>
      </c>
      <c r="AX10" s="1" t="s">
        <v>162</v>
      </c>
      <c r="AY10" s="1" t="s">
        <v>162</v>
      </c>
    </row>
    <row r="11" spans="1:51">
      <c r="A11" s="1" t="s">
        <v>138</v>
      </c>
      <c r="B11" s="1" t="s">
        <v>40</v>
      </c>
      <c r="C11" s="1" t="s">
        <v>164</v>
      </c>
      <c r="D11" s="7">
        <v>2.1570589542388898</v>
      </c>
      <c r="E11" s="7">
        <v>2.4899823665618901</v>
      </c>
      <c r="F11" s="7">
        <v>2.8101661205291699</v>
      </c>
      <c r="G11" s="7">
        <v>3.1091768741607702</v>
      </c>
      <c r="H11" s="7">
        <v>3.3997573852539098</v>
      </c>
      <c r="I11" s="7">
        <v>3.6785328388214098</v>
      </c>
      <c r="J11" s="7">
        <v>3.9768736362457302</v>
      </c>
      <c r="K11" s="7">
        <v>4.2992596626281703</v>
      </c>
      <c r="L11" s="7">
        <v>4.6266775131225604</v>
      </c>
      <c r="M11" s="7">
        <v>4.9386715888977104</v>
      </c>
      <c r="N11" s="7">
        <v>5.0164041519165004</v>
      </c>
      <c r="O11" s="7">
        <v>5.01558589935303</v>
      </c>
      <c r="P11" s="7">
        <v>5.01643943786621</v>
      </c>
      <c r="Q11" s="7">
        <v>5.0165343284606898</v>
      </c>
      <c r="R11" s="7">
        <v>5.0173883438110396</v>
      </c>
      <c r="S11" s="7">
        <v>5.0177478790283203</v>
      </c>
      <c r="T11" s="7">
        <v>5.0182237625122097</v>
      </c>
      <c r="U11" s="7">
        <v>5.0176405906677202</v>
      </c>
      <c r="V11" s="7">
        <v>5.0179061889648402</v>
      </c>
      <c r="W11" s="7">
        <v>5.0167198181152299</v>
      </c>
      <c r="X11" s="7">
        <v>5.0184044837951696</v>
      </c>
      <c r="Y11" s="7">
        <v>5.0169820785522496</v>
      </c>
      <c r="Z11" s="7">
        <v>5.0168638229370099</v>
      </c>
      <c r="AA11" s="7">
        <v>5.0171232223510698</v>
      </c>
      <c r="AB11" s="7">
        <v>5.0178747177123997</v>
      </c>
      <c r="AC11" s="7">
        <v>4.9505467414856001</v>
      </c>
      <c r="AD11" s="7">
        <v>4.6130728721618697</v>
      </c>
      <c r="AE11" s="7">
        <v>4.2679324150085396</v>
      </c>
      <c r="AF11" s="7">
        <v>3.93910932540894</v>
      </c>
      <c r="AG11" s="7">
        <v>3.6253318786621098</v>
      </c>
      <c r="AH11" s="7">
        <v>3.3351824283599898</v>
      </c>
      <c r="AI11" s="7">
        <v>3.07932448387146</v>
      </c>
      <c r="AJ11" s="7">
        <v>2.84515285491943</v>
      </c>
      <c r="AK11" s="7">
        <v>2.6230711936950701</v>
      </c>
      <c r="AL11" s="7">
        <v>2.40743064880371</v>
      </c>
      <c r="AM11" s="7">
        <v>2.1961321830749498</v>
      </c>
      <c r="AN11" s="7">
        <v>2.0338194370269802</v>
      </c>
      <c r="AO11" s="7">
        <v>2.0290677547454798</v>
      </c>
      <c r="AP11" s="7">
        <v>2.0297274589538601</v>
      </c>
      <c r="AQ11" s="7">
        <v>2.0302550792694101</v>
      </c>
      <c r="AR11" s="7">
        <v>2.0303993225097701</v>
      </c>
      <c r="AS11" s="7">
        <v>2.0290939807891801</v>
      </c>
      <c r="AT11" s="7">
        <v>2.0298037528991699</v>
      </c>
      <c r="AU11" s="7">
        <v>2.0287446975707999</v>
      </c>
      <c r="AV11" s="7">
        <v>2.03044462203979</v>
      </c>
      <c r="AW11" s="7">
        <v>2.02967357635498</v>
      </c>
      <c r="AX11" s="7">
        <v>2.0295052528381299</v>
      </c>
      <c r="AY11" s="7">
        <v>2.0310297012329102</v>
      </c>
    </row>
    <row r="12" spans="1:51">
      <c r="A12" s="1" t="s">
        <v>138</v>
      </c>
      <c r="B12" s="5" t="s">
        <v>152</v>
      </c>
      <c r="C12" s="1" t="s">
        <v>165</v>
      </c>
      <c r="D12" s="1" t="s">
        <v>163</v>
      </c>
      <c r="E12" s="1" t="s">
        <v>163</v>
      </c>
      <c r="F12" s="1" t="s">
        <v>163</v>
      </c>
      <c r="G12" s="1" t="s">
        <v>163</v>
      </c>
      <c r="H12" s="1" t="s">
        <v>163</v>
      </c>
      <c r="I12" s="1" t="s">
        <v>163</v>
      </c>
      <c r="J12" s="1" t="s">
        <v>163</v>
      </c>
      <c r="K12" s="1" t="s">
        <v>163</v>
      </c>
      <c r="L12" s="1" t="s">
        <v>163</v>
      </c>
      <c r="M12" s="1" t="s">
        <v>163</v>
      </c>
      <c r="N12" s="1" t="s">
        <v>162</v>
      </c>
      <c r="O12" s="1" t="s">
        <v>162</v>
      </c>
      <c r="P12" s="1" t="s">
        <v>162</v>
      </c>
      <c r="Q12" s="1" t="s">
        <v>162</v>
      </c>
      <c r="R12" s="1" t="s">
        <v>162</v>
      </c>
      <c r="S12" s="1" t="s">
        <v>162</v>
      </c>
      <c r="T12" s="1" t="s">
        <v>162</v>
      </c>
      <c r="U12" s="1" t="s">
        <v>162</v>
      </c>
      <c r="V12" s="1" t="s">
        <v>162</v>
      </c>
      <c r="W12" s="1" t="s">
        <v>162</v>
      </c>
      <c r="X12" s="1" t="s">
        <v>162</v>
      </c>
      <c r="Y12" s="1" t="s">
        <v>162</v>
      </c>
      <c r="Z12" s="1" t="s">
        <v>162</v>
      </c>
      <c r="AA12" s="1" t="s">
        <v>162</v>
      </c>
      <c r="AB12" s="1" t="s">
        <v>162</v>
      </c>
      <c r="AC12" s="1" t="s">
        <v>174</v>
      </c>
      <c r="AD12" s="1" t="s">
        <v>174</v>
      </c>
      <c r="AE12" s="1" t="s">
        <v>174</v>
      </c>
      <c r="AF12" s="1" t="s">
        <v>174</v>
      </c>
      <c r="AG12" s="1" t="s">
        <v>174</v>
      </c>
      <c r="AH12" s="1" t="s">
        <v>174</v>
      </c>
      <c r="AI12" s="1" t="s">
        <v>174</v>
      </c>
      <c r="AJ12" s="1" t="s">
        <v>174</v>
      </c>
      <c r="AK12" s="1" t="s">
        <v>174</v>
      </c>
      <c r="AL12" s="1" t="s">
        <v>174</v>
      </c>
      <c r="AM12" s="1" t="s">
        <v>174</v>
      </c>
      <c r="AN12" s="1" t="s">
        <v>162</v>
      </c>
      <c r="AO12" s="1" t="s">
        <v>162</v>
      </c>
      <c r="AP12" s="1" t="s">
        <v>162</v>
      </c>
      <c r="AQ12" s="1" t="s">
        <v>162</v>
      </c>
      <c r="AR12" s="1" t="s">
        <v>162</v>
      </c>
      <c r="AS12" s="1" t="s">
        <v>162</v>
      </c>
      <c r="AT12" s="1" t="s">
        <v>162</v>
      </c>
      <c r="AU12" s="1" t="s">
        <v>162</v>
      </c>
      <c r="AV12" s="1" t="s">
        <v>162</v>
      </c>
      <c r="AW12" s="1" t="s">
        <v>162</v>
      </c>
      <c r="AX12" s="1" t="s">
        <v>162</v>
      </c>
      <c r="AY12" s="1" t="s">
        <v>162</v>
      </c>
    </row>
    <row r="13" spans="1:51">
      <c r="A13" s="1" t="s">
        <v>143</v>
      </c>
      <c r="B13" s="1" t="s">
        <v>30</v>
      </c>
      <c r="C13" s="1" t="s">
        <v>164</v>
      </c>
      <c r="D13" s="7">
        <v>5.0364365577697798</v>
      </c>
      <c r="E13" s="7">
        <v>5.2889060974121103</v>
      </c>
      <c r="F13" s="7">
        <v>5.2959737777709996</v>
      </c>
      <c r="G13" s="7">
        <v>5.2961721420288104</v>
      </c>
      <c r="H13" s="7">
        <v>5.2977800369262704</v>
      </c>
      <c r="I13" s="7">
        <v>5.2959442138671902</v>
      </c>
      <c r="J13" s="7">
        <v>5.2965197563171396</v>
      </c>
      <c r="K13" s="7">
        <v>5.3098826408386204</v>
      </c>
      <c r="L13" s="7">
        <v>5.2986412048339799</v>
      </c>
      <c r="M13" s="7">
        <v>5.2988166809081996</v>
      </c>
      <c r="N13" s="7">
        <v>5.2954196929931596</v>
      </c>
      <c r="O13" s="7">
        <v>5.2951507568359402</v>
      </c>
      <c r="P13" s="7">
        <v>5.2952437400817898</v>
      </c>
      <c r="Q13" s="7">
        <v>5.3005051612854004</v>
      </c>
      <c r="R13" s="7">
        <v>5.2874350547790501</v>
      </c>
      <c r="S13" s="7">
        <v>5.2715129852294904</v>
      </c>
      <c r="T13" s="7">
        <v>5.0511622428893999</v>
      </c>
      <c r="U13" s="7">
        <v>4.7156529426574698</v>
      </c>
      <c r="V13" s="7">
        <v>4.3821878433227504</v>
      </c>
      <c r="W13" s="7">
        <v>4.0186867713928196</v>
      </c>
      <c r="X13" s="7">
        <v>3.6446332931518599</v>
      </c>
      <c r="Y13" s="7">
        <v>3.2871773242950399</v>
      </c>
      <c r="Z13" s="7">
        <v>2.9321541786193799</v>
      </c>
      <c r="AA13" s="7">
        <v>2.58120894432068</v>
      </c>
      <c r="AB13" s="7">
        <v>2.2344505786895801</v>
      </c>
      <c r="AC13" s="7">
        <v>1.8876589536666899</v>
      </c>
      <c r="AD13" s="7">
        <v>1.57206463813782</v>
      </c>
      <c r="AE13" s="7">
        <v>1.4948829412460301</v>
      </c>
      <c r="AF13" s="7">
        <v>1.4902976751327499</v>
      </c>
      <c r="AG13" s="7">
        <v>1.49387395381927</v>
      </c>
      <c r="AH13" s="7">
        <v>1.4844872951507599</v>
      </c>
      <c r="AI13" s="7">
        <v>1.4991146326065099</v>
      </c>
      <c r="AJ13" s="7">
        <v>1.4888942241668699</v>
      </c>
      <c r="AK13" s="7">
        <v>1.4983105659484901</v>
      </c>
      <c r="AL13" s="7">
        <v>1.4844034910202</v>
      </c>
      <c r="AM13" s="7">
        <v>1.49640953540802</v>
      </c>
      <c r="AN13" s="7">
        <v>1.4886398315429701</v>
      </c>
      <c r="AO13" s="7">
        <v>1.4871805906295801</v>
      </c>
      <c r="AP13" s="7">
        <v>1.4880057573318499</v>
      </c>
      <c r="AQ13" s="7">
        <v>1.48440337181091</v>
      </c>
      <c r="AR13" s="7">
        <v>1.47773218154907</v>
      </c>
      <c r="AS13" s="7">
        <v>1.47697842121124</v>
      </c>
      <c r="AT13" s="7">
        <v>1.4811872243881199</v>
      </c>
      <c r="AU13" s="7">
        <v>1.4793232679367101</v>
      </c>
      <c r="AV13" s="7">
        <v>1.9146873950958301</v>
      </c>
      <c r="AW13" s="7">
        <v>2.9144840240478498</v>
      </c>
      <c r="AX13" s="7">
        <v>3.8134415149688698</v>
      </c>
      <c r="AY13" s="7">
        <v>4.5625081062316903</v>
      </c>
    </row>
    <row r="14" spans="1:51">
      <c r="A14" s="1" t="s">
        <v>143</v>
      </c>
      <c r="B14" s="5" t="s">
        <v>152</v>
      </c>
      <c r="C14" s="1" t="s">
        <v>165</v>
      </c>
      <c r="D14" s="1" t="s">
        <v>163</v>
      </c>
      <c r="E14" s="1" t="s">
        <v>162</v>
      </c>
      <c r="F14" s="1" t="s">
        <v>162</v>
      </c>
      <c r="G14" s="1" t="s">
        <v>162</v>
      </c>
      <c r="H14" s="1" t="s">
        <v>162</v>
      </c>
      <c r="I14" s="1" t="s">
        <v>162</v>
      </c>
      <c r="J14" s="1" t="s">
        <v>162</v>
      </c>
      <c r="K14" s="1" t="s">
        <v>162</v>
      </c>
      <c r="L14" s="1" t="s">
        <v>162</v>
      </c>
      <c r="M14" s="1" t="s">
        <v>162</v>
      </c>
      <c r="N14" s="1" t="s">
        <v>162</v>
      </c>
      <c r="O14" s="1" t="s">
        <v>162</v>
      </c>
      <c r="P14" s="1" t="s">
        <v>162</v>
      </c>
      <c r="Q14" s="1" t="s">
        <v>162</v>
      </c>
      <c r="R14" s="1" t="s">
        <v>162</v>
      </c>
      <c r="S14" s="1" t="s">
        <v>174</v>
      </c>
      <c r="T14" s="1" t="s">
        <v>174</v>
      </c>
      <c r="U14" s="1" t="s">
        <v>174</v>
      </c>
      <c r="V14" s="1" t="s">
        <v>174</v>
      </c>
      <c r="W14" s="1" t="s">
        <v>174</v>
      </c>
      <c r="X14" s="1" t="s">
        <v>174</v>
      </c>
      <c r="Y14" s="1" t="s">
        <v>174</v>
      </c>
      <c r="Z14" s="1" t="s">
        <v>174</v>
      </c>
      <c r="AA14" s="1" t="s">
        <v>174</v>
      </c>
      <c r="AB14" s="1" t="s">
        <v>174</v>
      </c>
      <c r="AC14" s="1" t="s">
        <v>174</v>
      </c>
      <c r="AD14" s="1" t="s">
        <v>174</v>
      </c>
      <c r="AE14" s="1" t="s">
        <v>162</v>
      </c>
      <c r="AF14" s="1" t="s">
        <v>162</v>
      </c>
      <c r="AG14" s="1" t="s">
        <v>162</v>
      </c>
      <c r="AH14" s="1" t="s">
        <v>162</v>
      </c>
      <c r="AI14" s="1" t="s">
        <v>162</v>
      </c>
      <c r="AJ14" s="1" t="s">
        <v>162</v>
      </c>
      <c r="AK14" s="1" t="s">
        <v>162</v>
      </c>
      <c r="AL14" s="1" t="s">
        <v>162</v>
      </c>
      <c r="AM14" s="1" t="s">
        <v>162</v>
      </c>
      <c r="AN14" s="1" t="s">
        <v>162</v>
      </c>
      <c r="AO14" s="1" t="s">
        <v>162</v>
      </c>
      <c r="AP14" s="1" t="s">
        <v>162</v>
      </c>
      <c r="AQ14" s="1" t="s">
        <v>162</v>
      </c>
      <c r="AR14" s="1" t="s">
        <v>162</v>
      </c>
      <c r="AS14" s="1" t="s">
        <v>162</v>
      </c>
      <c r="AT14" s="1" t="s">
        <v>162</v>
      </c>
      <c r="AU14" s="1" t="s">
        <v>162</v>
      </c>
      <c r="AV14" s="1" t="s">
        <v>163</v>
      </c>
      <c r="AW14" s="1" t="s">
        <v>163</v>
      </c>
      <c r="AX14" s="1" t="s">
        <v>163</v>
      </c>
      <c r="AY14" s="1" t="s">
        <v>163</v>
      </c>
    </row>
    <row r="15" spans="1:51">
      <c r="A15" s="4" t="s">
        <v>140</v>
      </c>
      <c r="B15" s="1" t="s">
        <v>47</v>
      </c>
      <c r="C15" s="1" t="s">
        <v>164</v>
      </c>
      <c r="D15" s="7">
        <v>2.1731629371643102</v>
      </c>
      <c r="E15" s="7">
        <v>2.0127048492431601</v>
      </c>
      <c r="F15" s="7">
        <v>2.0408022403717001</v>
      </c>
      <c r="G15" s="7">
        <v>2.1330330371856698</v>
      </c>
      <c r="H15" s="7">
        <v>2.3000192642211901</v>
      </c>
      <c r="I15" s="7">
        <v>2.5019011497497599</v>
      </c>
      <c r="J15" s="7">
        <v>2.88702416419983</v>
      </c>
      <c r="K15" s="7">
        <v>3.35999631881714</v>
      </c>
      <c r="L15" s="7">
        <v>3.79089307785034</v>
      </c>
      <c r="M15" s="7">
        <v>4.17698097229004</v>
      </c>
      <c r="N15" s="7">
        <v>4.6285591125488299</v>
      </c>
      <c r="O15" s="7">
        <v>5.00557661056519</v>
      </c>
      <c r="P15" s="7">
        <v>5.1977844238281303</v>
      </c>
      <c r="Q15" s="7">
        <v>5.2151079177856401</v>
      </c>
      <c r="R15" s="7">
        <v>5.0597000122070304</v>
      </c>
      <c r="S15" s="7">
        <v>4.7636861801147496</v>
      </c>
      <c r="T15" s="7">
        <v>4.49670314788818</v>
      </c>
      <c r="U15" s="7">
        <v>4.2499408721923801</v>
      </c>
      <c r="V15" s="7">
        <v>4.0160474777221697</v>
      </c>
      <c r="W15" s="7">
        <v>3.77627778053284</v>
      </c>
      <c r="X15" s="7">
        <v>3.5257732868194598</v>
      </c>
      <c r="Y15" s="7">
        <v>3.3335711956024201</v>
      </c>
      <c r="Z15" s="7">
        <v>3.1797831058502202</v>
      </c>
      <c r="AA15" s="7">
        <v>3.0433752536773699</v>
      </c>
      <c r="AB15" s="7">
        <v>2.8496024608612101</v>
      </c>
      <c r="AC15" s="7">
        <v>2.71113181114197</v>
      </c>
      <c r="AD15" s="7">
        <v>2.7681005001068102</v>
      </c>
      <c r="AE15" s="7">
        <v>2.83162641525269</v>
      </c>
      <c r="AF15" s="7">
        <v>2.9137189388275102</v>
      </c>
      <c r="AG15" s="7">
        <v>3.0392088890075701</v>
      </c>
      <c r="AH15" s="7">
        <v>3.2370517253875701</v>
      </c>
      <c r="AI15" s="7">
        <v>3.4726006984710698</v>
      </c>
      <c r="AJ15" s="7">
        <v>3.6894288063049299</v>
      </c>
      <c r="AK15" s="7">
        <v>3.9031300544738801</v>
      </c>
      <c r="AL15" s="7">
        <v>4.1346473693847701</v>
      </c>
      <c r="AM15" s="7">
        <v>4.3553972244262704</v>
      </c>
      <c r="AN15" s="7">
        <v>4.5555090904235804</v>
      </c>
      <c r="AO15" s="7">
        <v>4.70452976226807</v>
      </c>
      <c r="AP15" s="7">
        <v>4.9185690879821804</v>
      </c>
      <c r="AQ15" s="7">
        <v>5.1026310920715297</v>
      </c>
      <c r="AR15" s="7">
        <v>5.2611374855041504</v>
      </c>
      <c r="AS15" s="7">
        <v>5.3449821472168004</v>
      </c>
      <c r="AT15" s="7">
        <v>5.4484343528747603</v>
      </c>
      <c r="AU15" s="7">
        <v>5.3514723777770996</v>
      </c>
      <c r="AV15" s="7">
        <v>5.13201904296875</v>
      </c>
      <c r="AW15" s="7">
        <v>4.7420539855956996</v>
      </c>
      <c r="AX15" s="7">
        <v>4.4331626892089799</v>
      </c>
      <c r="AY15" s="7">
        <v>4.0183734893798801</v>
      </c>
    </row>
    <row r="16" spans="1:51">
      <c r="A16" s="4" t="s">
        <v>140</v>
      </c>
      <c r="B16" s="5" t="s">
        <v>152</v>
      </c>
      <c r="C16" s="1" t="s">
        <v>165</v>
      </c>
      <c r="D16" s="1" t="s">
        <v>171</v>
      </c>
      <c r="E16" s="1" t="s">
        <v>171</v>
      </c>
      <c r="F16" s="1" t="s">
        <v>171</v>
      </c>
      <c r="G16" s="1" t="s">
        <v>171</v>
      </c>
      <c r="H16" s="1" t="s">
        <v>171</v>
      </c>
      <c r="I16" s="1" t="s">
        <v>171</v>
      </c>
      <c r="J16" s="1" t="s">
        <v>171</v>
      </c>
      <c r="K16" s="1" t="s">
        <v>171</v>
      </c>
      <c r="L16" s="1" t="s">
        <v>171</v>
      </c>
      <c r="M16" s="1" t="s">
        <v>171</v>
      </c>
      <c r="N16" s="1" t="s">
        <v>171</v>
      </c>
      <c r="O16" s="1" t="s">
        <v>171</v>
      </c>
      <c r="P16" s="1" t="s">
        <v>171</v>
      </c>
      <c r="Q16" s="1" t="s">
        <v>171</v>
      </c>
      <c r="R16" s="1" t="s">
        <v>171</v>
      </c>
      <c r="S16" s="1" t="s">
        <v>171</v>
      </c>
      <c r="T16" s="1" t="s">
        <v>171</v>
      </c>
      <c r="U16" s="1" t="s">
        <v>171</v>
      </c>
      <c r="V16" s="1" t="s">
        <v>171</v>
      </c>
      <c r="W16" s="1" t="s">
        <v>171</v>
      </c>
      <c r="X16" s="1" t="s">
        <v>171</v>
      </c>
      <c r="Y16" s="1" t="s">
        <v>171</v>
      </c>
      <c r="Z16" s="1" t="s">
        <v>171</v>
      </c>
      <c r="AA16" s="1" t="s">
        <v>171</v>
      </c>
      <c r="AB16" s="1" t="s">
        <v>171</v>
      </c>
      <c r="AC16" s="1" t="s">
        <v>171</v>
      </c>
      <c r="AD16" s="1" t="s">
        <v>171</v>
      </c>
      <c r="AE16" s="1" t="s">
        <v>171</v>
      </c>
      <c r="AF16" s="1" t="s">
        <v>171</v>
      </c>
      <c r="AG16" s="1" t="s">
        <v>171</v>
      </c>
      <c r="AH16" s="1" t="s">
        <v>171</v>
      </c>
      <c r="AI16" s="1" t="s">
        <v>171</v>
      </c>
      <c r="AJ16" s="1" t="s">
        <v>171</v>
      </c>
      <c r="AK16" s="1" t="s">
        <v>171</v>
      </c>
      <c r="AL16" s="1" t="s">
        <v>171</v>
      </c>
      <c r="AM16" s="1" t="s">
        <v>171</v>
      </c>
      <c r="AN16" s="1" t="s">
        <v>171</v>
      </c>
      <c r="AO16" s="1" t="s">
        <v>171</v>
      </c>
      <c r="AP16" s="1" t="s">
        <v>171</v>
      </c>
      <c r="AQ16" s="1" t="s">
        <v>171</v>
      </c>
      <c r="AR16" s="1" t="s">
        <v>171</v>
      </c>
      <c r="AS16" s="1" t="s">
        <v>171</v>
      </c>
      <c r="AT16" s="1" t="s">
        <v>171</v>
      </c>
      <c r="AU16" s="1" t="s">
        <v>171</v>
      </c>
      <c r="AV16" s="1" t="s">
        <v>171</v>
      </c>
      <c r="AW16" s="1" t="s">
        <v>171</v>
      </c>
      <c r="AX16" s="1" t="s">
        <v>171</v>
      </c>
      <c r="AY16" s="1" t="s">
        <v>171</v>
      </c>
    </row>
    <row r="17" spans="1:51">
      <c r="A17" s="1" t="s">
        <v>172</v>
      </c>
      <c r="B17" s="6" t="s">
        <v>166</v>
      </c>
      <c r="C17" s="1" t="s">
        <v>167</v>
      </c>
      <c r="D17" s="9">
        <v>4107.4001464843695</v>
      </c>
      <c r="E17" s="9">
        <v>3636.1216888427725</v>
      </c>
      <c r="F17" s="9">
        <v>3422.3216094970703</v>
      </c>
      <c r="G17" s="9">
        <v>2324.4940414428702</v>
      </c>
      <c r="H17" s="9">
        <v>2201.8873596191415</v>
      </c>
      <c r="I17" s="9">
        <v>2183.4451217651354</v>
      </c>
      <c r="J17" s="9">
        <v>2090.8264465332031</v>
      </c>
      <c r="K17" s="9">
        <v>2248.6130371093736</v>
      </c>
      <c r="L17" s="9">
        <v>2453.4891967773428</v>
      </c>
      <c r="M17" s="9">
        <v>1653.8236694335917</v>
      </c>
      <c r="N17" s="9">
        <v>1457.7574768066413</v>
      </c>
      <c r="O17" s="9">
        <v>2191.6844253540039</v>
      </c>
      <c r="P17" s="9">
        <v>1891.6997032165459</v>
      </c>
      <c r="Q17" s="9">
        <v>2344.9682998657208</v>
      </c>
      <c r="R17" s="9">
        <v>2568.6776746511482</v>
      </c>
      <c r="S17" s="9">
        <v>2031.99478781223</v>
      </c>
      <c r="T17" s="9">
        <v>2010.078214526179</v>
      </c>
      <c r="U17" s="9">
        <v>1980.2410984039307</v>
      </c>
      <c r="V17" s="9">
        <v>2477.7517889738028</v>
      </c>
      <c r="W17" s="9">
        <v>2637.7810046672794</v>
      </c>
      <c r="X17" s="9">
        <v>3195.7198390960639</v>
      </c>
      <c r="Y17" s="9">
        <v>3960.5835461616471</v>
      </c>
      <c r="Z17" s="9">
        <v>3517.2997741699237</v>
      </c>
      <c r="AA17" s="9">
        <v>4279.1889953613208</v>
      </c>
      <c r="AB17" s="9">
        <v>4161.2429809570249</v>
      </c>
      <c r="AC17" s="9">
        <v>1890.8476257324155</v>
      </c>
      <c r="AD17" s="9">
        <v>1685.9008483886719</v>
      </c>
      <c r="AE17" s="9">
        <v>1514.5554504394509</v>
      </c>
      <c r="AF17" s="9">
        <v>1406.976165771481</v>
      </c>
      <c r="AG17" s="9">
        <v>804.59094238281182</v>
      </c>
      <c r="AH17" s="9">
        <v>84.900451660155795</v>
      </c>
      <c r="AI17" s="9">
        <v>130.39044189453239</v>
      </c>
      <c r="AJ17" s="9">
        <v>676.45715332031318</v>
      </c>
      <c r="AK17" s="9">
        <v>716.46929931640489</v>
      </c>
      <c r="AL17" s="9">
        <v>714.85772705077784</v>
      </c>
      <c r="AM17" s="9">
        <v>353.77206420898619</v>
      </c>
      <c r="AN17" s="9">
        <v>1202.1452941894486</v>
      </c>
      <c r="AO17" s="9">
        <v>2009.3856201171848</v>
      </c>
      <c r="AP17" s="9">
        <v>1712.1529541015655</v>
      </c>
      <c r="AQ17" s="9">
        <v>1637.9305419921873</v>
      </c>
      <c r="AR17" s="9">
        <v>1063.8435668945306</v>
      </c>
      <c r="AS17" s="9">
        <v>946.39376831054255</v>
      </c>
      <c r="AT17" s="9">
        <v>3530.3708190917941</v>
      </c>
      <c r="AU17" s="9">
        <v>3628.8117675781273</v>
      </c>
      <c r="AV17" s="9">
        <v>3967.9651489257785</v>
      </c>
      <c r="AW17" s="9">
        <v>2823.8089599609366</v>
      </c>
      <c r="AX17" s="9">
        <v>3781.9525756835897</v>
      </c>
      <c r="AY17" s="9">
        <v>3205.2325439453075</v>
      </c>
    </row>
    <row r="18" spans="1:51">
      <c r="A18" s="1" t="s">
        <v>148</v>
      </c>
      <c r="B18" s="1" t="s">
        <v>64</v>
      </c>
      <c r="C18" s="1" t="s">
        <v>167</v>
      </c>
      <c r="D18" s="8">
        <v>801.117431640625</v>
      </c>
      <c r="E18" s="8">
        <v>779.87707519531295</v>
      </c>
      <c r="F18" s="8">
        <v>446.69882202148398</v>
      </c>
      <c r="G18" s="8">
        <v>387.43057250976602</v>
      </c>
      <c r="H18" s="8">
        <v>371.78463745117199</v>
      </c>
      <c r="I18" s="8">
        <v>368.65664672851602</v>
      </c>
      <c r="J18" s="8">
        <v>386.25860595703102</v>
      </c>
      <c r="K18" s="8">
        <v>400.38140869140602</v>
      </c>
      <c r="L18" s="8">
        <v>430.947265625</v>
      </c>
      <c r="M18" s="8">
        <v>462.91571044921898</v>
      </c>
      <c r="N18" s="8">
        <v>526.35632324218795</v>
      </c>
      <c r="O18" s="8">
        <v>599.14733886718795</v>
      </c>
      <c r="P18" s="8">
        <v>690.533447265625</v>
      </c>
      <c r="Q18" s="8">
        <v>783.48846435546898</v>
      </c>
      <c r="R18" s="8">
        <v>962.66589355468795</v>
      </c>
      <c r="S18" s="8">
        <v>968.06335449218795</v>
      </c>
      <c r="T18" s="8">
        <v>987.30975341796898</v>
      </c>
      <c r="U18" s="8">
        <v>999.71368408203102</v>
      </c>
      <c r="V18" s="8">
        <v>1292.560546875</v>
      </c>
      <c r="W18" s="8">
        <v>1364.21203613281</v>
      </c>
      <c r="X18" s="8">
        <v>1356.66918945313</v>
      </c>
      <c r="Y18" s="8">
        <v>1337.56384277344</v>
      </c>
      <c r="Z18" s="8">
        <v>1320.50952148438</v>
      </c>
      <c r="AA18" s="8">
        <v>1297.33508300781</v>
      </c>
      <c r="AB18" s="8">
        <v>1311.19616699219</v>
      </c>
      <c r="AC18" s="8">
        <v>1258.65832519531</v>
      </c>
      <c r="AD18" s="8">
        <v>1043.03784179688</v>
      </c>
      <c r="AE18" s="8">
        <v>1018.44519042969</v>
      </c>
      <c r="AF18" s="8">
        <v>1004.45843505859</v>
      </c>
      <c r="AG18" s="8">
        <v>644.21563720703102</v>
      </c>
      <c r="AH18" s="8">
        <v>646.94909667968795</v>
      </c>
      <c r="AI18" s="8">
        <v>665.136962890625</v>
      </c>
      <c r="AJ18" s="8">
        <v>667.44500732421898</v>
      </c>
      <c r="AK18" s="8">
        <v>685.488525390625</v>
      </c>
      <c r="AL18" s="8">
        <v>697.47607421875</v>
      </c>
      <c r="AM18" s="8">
        <v>719.210693359375</v>
      </c>
      <c r="AN18" s="8">
        <v>760.61340332031295</v>
      </c>
      <c r="AO18" s="8">
        <v>780.21063232421898</v>
      </c>
      <c r="AP18" s="8">
        <v>892.65673828125</v>
      </c>
      <c r="AQ18" s="8">
        <v>1145.82019042969</v>
      </c>
      <c r="AR18" s="8">
        <v>1245.53210449219</v>
      </c>
      <c r="AS18" s="8">
        <v>1126.44555664063</v>
      </c>
      <c r="AT18" s="8">
        <v>1148.18859863281</v>
      </c>
      <c r="AU18" s="8">
        <v>1122.89172363281</v>
      </c>
      <c r="AV18" s="8">
        <v>1025.82531738281</v>
      </c>
      <c r="AW18" s="8">
        <v>954.73468017578102</v>
      </c>
      <c r="AX18" s="8">
        <v>902.556640625</v>
      </c>
      <c r="AY18" s="8">
        <v>855.39764404296898</v>
      </c>
    </row>
    <row r="19" spans="1:51">
      <c r="A19" s="1" t="s">
        <v>58</v>
      </c>
      <c r="B19" s="1" t="s">
        <v>62</v>
      </c>
      <c r="C19" s="1" t="s">
        <v>168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</row>
    <row r="20" spans="1:51">
      <c r="A20" s="1" t="s">
        <v>59</v>
      </c>
      <c r="B20" s="1" t="s">
        <v>63</v>
      </c>
      <c r="C20" s="1" t="s">
        <v>168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</row>
    <row r="21" spans="1:51">
      <c r="A21" s="1" t="s">
        <v>52</v>
      </c>
      <c r="B21" s="1" t="s">
        <v>5</v>
      </c>
      <c r="C21" s="1" t="s">
        <v>168</v>
      </c>
      <c r="D21" s="8">
        <v>2916.044921875</v>
      </c>
      <c r="E21" s="8">
        <v>2910.17626953125</v>
      </c>
      <c r="F21" s="8">
        <v>2903.70043945313</v>
      </c>
      <c r="G21" s="8">
        <v>2869.2744140625</v>
      </c>
      <c r="H21" s="8">
        <v>2874.5</v>
      </c>
      <c r="I21" s="8">
        <v>2869.2763671875</v>
      </c>
      <c r="J21" s="8">
        <v>2827.23779296875</v>
      </c>
      <c r="K21" s="8">
        <v>2798.4775390625</v>
      </c>
      <c r="L21" s="8">
        <v>2789.09741210938</v>
      </c>
      <c r="M21" s="8">
        <v>2760.6259765625</v>
      </c>
      <c r="N21" s="8">
        <v>2718.2451171875</v>
      </c>
      <c r="O21" s="8">
        <v>2719.40209960938</v>
      </c>
      <c r="P21" s="8">
        <v>2728.2646484375</v>
      </c>
      <c r="Q21" s="8">
        <v>2744.75512695313</v>
      </c>
      <c r="R21" s="8">
        <v>2755.14697265625</v>
      </c>
      <c r="S21" s="8">
        <v>2757.84375</v>
      </c>
      <c r="T21" s="8">
        <v>2770.64892578125</v>
      </c>
      <c r="U21" s="8">
        <v>2774.75024414063</v>
      </c>
      <c r="V21" s="8">
        <v>2762.986328125</v>
      </c>
      <c r="W21" s="8">
        <v>2825.7431640625</v>
      </c>
      <c r="X21" s="8">
        <v>2791.505859375</v>
      </c>
      <c r="Y21" s="8">
        <v>2812.08666992188</v>
      </c>
      <c r="Z21" s="8">
        <v>3656.48706054688</v>
      </c>
      <c r="AA21" s="8">
        <v>3665.49877929688</v>
      </c>
      <c r="AB21" s="8">
        <v>3672.54296875</v>
      </c>
      <c r="AC21" s="8">
        <v>3664.8525390625</v>
      </c>
      <c r="AD21" s="8">
        <v>3648.38671875</v>
      </c>
      <c r="AE21" s="8">
        <v>3638.23266601563</v>
      </c>
      <c r="AF21" s="8">
        <v>3629.53247070313</v>
      </c>
      <c r="AG21" s="8">
        <v>3601.22583007813</v>
      </c>
      <c r="AH21" s="8">
        <v>3543.87109375</v>
      </c>
      <c r="AI21" s="8">
        <v>3533.13208007813</v>
      </c>
      <c r="AJ21" s="8">
        <v>3525.72216796875</v>
      </c>
      <c r="AK21" s="8">
        <v>3530.55859375</v>
      </c>
      <c r="AL21" s="8">
        <v>3523.9970703125</v>
      </c>
      <c r="AM21" s="8">
        <v>3505.90283203125</v>
      </c>
      <c r="AN21" s="8">
        <v>3482.98413085938</v>
      </c>
      <c r="AO21" s="8">
        <v>3483.71752929688</v>
      </c>
      <c r="AP21" s="8">
        <v>3489.22265625</v>
      </c>
      <c r="AQ21" s="8">
        <v>3489.13842773438</v>
      </c>
      <c r="AR21" s="8">
        <v>3486.35546875</v>
      </c>
      <c r="AS21" s="8">
        <v>3477.63305664063</v>
      </c>
      <c r="AT21" s="8">
        <v>3539.25244140625</v>
      </c>
      <c r="AU21" s="8">
        <v>3555.95629882813</v>
      </c>
      <c r="AV21" s="8">
        <v>3549.24487304688</v>
      </c>
      <c r="AW21" s="8">
        <v>3553.95654296875</v>
      </c>
      <c r="AX21" s="8">
        <v>3602.26440429688</v>
      </c>
      <c r="AY21" s="8">
        <v>3602.89111328125</v>
      </c>
    </row>
    <row r="22" spans="1:51">
      <c r="A22" s="1" t="s">
        <v>53</v>
      </c>
      <c r="B22" s="1" t="s">
        <v>12</v>
      </c>
      <c r="C22" s="1" t="s">
        <v>168</v>
      </c>
      <c r="D22" s="8">
        <v>5010.27490234375</v>
      </c>
      <c r="E22" s="8">
        <v>5143.095703125</v>
      </c>
      <c r="F22" s="8">
        <v>5214.751953125</v>
      </c>
      <c r="G22" s="8">
        <v>5214.751953125</v>
      </c>
      <c r="H22" s="8">
        <v>5173.22607421875</v>
      </c>
      <c r="I22" s="8">
        <v>5158.3037109375</v>
      </c>
      <c r="J22" s="8">
        <v>5067.06103515625</v>
      </c>
      <c r="K22" s="8">
        <v>5067.06103515625</v>
      </c>
      <c r="L22" s="8">
        <v>5064.18505859375</v>
      </c>
      <c r="M22" s="8">
        <v>5031.47998046875</v>
      </c>
      <c r="N22" s="8">
        <v>5038.484375</v>
      </c>
      <c r="O22" s="8">
        <v>5050.89208984375</v>
      </c>
      <c r="P22" s="8">
        <v>5074.33740234375</v>
      </c>
      <c r="Q22" s="8">
        <v>4853.4970703125</v>
      </c>
      <c r="R22" s="8">
        <v>5049.35302734375</v>
      </c>
      <c r="S22" s="8">
        <v>5059.38232421875</v>
      </c>
      <c r="T22" s="8">
        <v>5100.9091796875</v>
      </c>
      <c r="U22" s="8">
        <v>5137.7490234375</v>
      </c>
      <c r="V22" s="8">
        <v>5124.5859375</v>
      </c>
      <c r="W22" s="8">
        <v>5102.31591796875</v>
      </c>
      <c r="X22" s="8">
        <v>5142.38818359375</v>
      </c>
      <c r="Y22" s="8">
        <v>5140.8486328125</v>
      </c>
      <c r="Z22" s="8">
        <v>5148.6611328125</v>
      </c>
      <c r="AA22" s="8">
        <v>5146.07568359375</v>
      </c>
      <c r="AB22" s="8">
        <v>5146.07568359375</v>
      </c>
      <c r="AC22" s="8">
        <v>5146.07568359375</v>
      </c>
      <c r="AD22" s="8">
        <v>5147.6103515625</v>
      </c>
      <c r="AE22" s="8">
        <v>5160.42138671875</v>
      </c>
      <c r="AF22" s="8">
        <v>5134.42724609375</v>
      </c>
      <c r="AG22" s="8">
        <v>5152.869140625</v>
      </c>
      <c r="AH22" s="8">
        <v>5128.83642578125</v>
      </c>
      <c r="AI22" s="8">
        <v>5128.83642578125</v>
      </c>
      <c r="AJ22" s="8">
        <v>5094.39111328125</v>
      </c>
      <c r="AK22" s="8">
        <v>4391.85986328125</v>
      </c>
      <c r="AL22" s="8">
        <v>4445.76806640625</v>
      </c>
      <c r="AM22" s="8">
        <v>4426.5615234375</v>
      </c>
      <c r="AN22" s="8">
        <v>4419.7099609375</v>
      </c>
      <c r="AO22" s="8">
        <v>4391.2138671875</v>
      </c>
      <c r="AP22" s="8">
        <v>4401.34716796875</v>
      </c>
      <c r="AQ22" s="8">
        <v>4391.4951171875</v>
      </c>
      <c r="AR22" s="8">
        <v>4409.4892578125</v>
      </c>
      <c r="AS22" s="8">
        <v>4390.10302734375</v>
      </c>
      <c r="AT22" s="8">
        <v>4404.55322265625</v>
      </c>
      <c r="AU22" s="8">
        <v>4402.30224609375</v>
      </c>
      <c r="AV22" s="8">
        <v>4505.7236328125</v>
      </c>
      <c r="AW22" s="8">
        <v>4501.55322265625</v>
      </c>
      <c r="AX22" s="8">
        <v>4544.19482421875</v>
      </c>
      <c r="AY22" s="8">
        <v>4550.76611328125</v>
      </c>
    </row>
    <row r="23" spans="1:51">
      <c r="A23" s="1" t="s">
        <v>54</v>
      </c>
      <c r="B23" s="1" t="s">
        <v>13</v>
      </c>
      <c r="C23" s="1" t="s">
        <v>168</v>
      </c>
      <c r="D23" s="8">
        <v>5464.080078125</v>
      </c>
      <c r="E23" s="8">
        <v>5306.7255859375</v>
      </c>
      <c r="F23" s="8">
        <v>5268.7060546875</v>
      </c>
      <c r="G23" s="8">
        <v>5233.48876953125</v>
      </c>
      <c r="H23" s="8">
        <v>5200.95166015625</v>
      </c>
      <c r="I23" s="8">
        <v>5211.1865234375</v>
      </c>
      <c r="J23" s="8">
        <v>5726.53955078125</v>
      </c>
      <c r="K23" s="8">
        <v>5632.1669921875</v>
      </c>
      <c r="L23" s="8">
        <v>5587.0556640625</v>
      </c>
      <c r="M23" s="8">
        <v>5534.1943359375</v>
      </c>
      <c r="N23" s="8">
        <v>5511.14501953125</v>
      </c>
      <c r="O23" s="8">
        <v>5779.35205078125</v>
      </c>
      <c r="P23" s="8">
        <v>5953.13037109375</v>
      </c>
      <c r="Q23" s="8">
        <v>6055.65966796875</v>
      </c>
      <c r="R23" s="8">
        <v>5179.7470703125</v>
      </c>
      <c r="S23" s="8">
        <v>4840.5673828125</v>
      </c>
      <c r="T23" s="8">
        <v>4840.04052734375</v>
      </c>
      <c r="U23" s="8">
        <v>4901.04345703125</v>
      </c>
      <c r="V23" s="8">
        <v>4956.65625</v>
      </c>
      <c r="W23" s="8">
        <v>5011.5439453125</v>
      </c>
      <c r="X23" s="8">
        <v>4913.56005859375</v>
      </c>
      <c r="Y23" s="8">
        <v>5197.56884765625</v>
      </c>
      <c r="Z23" s="8">
        <v>5183.84375</v>
      </c>
      <c r="AA23" s="8">
        <v>5209.7626953125</v>
      </c>
      <c r="AB23" s="8">
        <v>5257.85791015625</v>
      </c>
      <c r="AC23" s="8">
        <v>5219.08544921875</v>
      </c>
      <c r="AD23" s="8">
        <v>5208.3564453125</v>
      </c>
      <c r="AE23" s="8">
        <v>5245.52685546875</v>
      </c>
      <c r="AF23" s="8">
        <v>5200.9443359375</v>
      </c>
      <c r="AG23" s="8">
        <v>5139.32568359375</v>
      </c>
      <c r="AH23" s="8">
        <v>5070.15087890625</v>
      </c>
      <c r="AI23" s="8">
        <v>5026.595703125</v>
      </c>
      <c r="AJ23" s="8">
        <v>4977.00830078125</v>
      </c>
      <c r="AK23" s="8">
        <v>5624.74462890625</v>
      </c>
      <c r="AL23" s="8">
        <v>5664.55078125</v>
      </c>
      <c r="AM23" s="8">
        <v>5629.1748046875</v>
      </c>
      <c r="AN23" s="8">
        <v>5645.65380859375</v>
      </c>
      <c r="AO23" s="8">
        <v>5602.138671875</v>
      </c>
      <c r="AP23" s="8">
        <v>5614.29052734375</v>
      </c>
      <c r="AQ23" s="8">
        <v>5563.23193359375</v>
      </c>
      <c r="AR23" s="8">
        <v>5575.55078125</v>
      </c>
      <c r="AS23" s="8">
        <v>5525.26318359375</v>
      </c>
      <c r="AT23" s="8">
        <v>5579.4189453125</v>
      </c>
      <c r="AU23" s="8">
        <v>5628.43017578125</v>
      </c>
      <c r="AV23" s="8">
        <v>5948.8203125</v>
      </c>
      <c r="AW23" s="8">
        <v>5924.1865234375</v>
      </c>
      <c r="AX23" s="8">
        <v>6098.8984375</v>
      </c>
      <c r="AY23" s="8">
        <v>6122.8759765625</v>
      </c>
    </row>
    <row r="24" spans="1:51">
      <c r="A24" s="1" t="s">
        <v>51</v>
      </c>
      <c r="B24" s="1" t="s">
        <v>3</v>
      </c>
      <c r="C24" s="1" t="s">
        <v>168</v>
      </c>
      <c r="D24" s="8">
        <v>3501.9375</v>
      </c>
      <c r="E24" s="8">
        <v>3473.95776367188</v>
      </c>
      <c r="F24" s="8">
        <v>3499.86767578125</v>
      </c>
      <c r="G24" s="8">
        <v>3486.45703125</v>
      </c>
      <c r="H24" s="8">
        <v>3502.41064453125</v>
      </c>
      <c r="I24" s="8">
        <v>3442.43969726563</v>
      </c>
      <c r="J24" s="8">
        <v>3460.0830078125</v>
      </c>
      <c r="K24" s="8">
        <v>3500.837890625</v>
      </c>
      <c r="L24" s="8">
        <v>3470.04418945313</v>
      </c>
      <c r="M24" s="8">
        <v>3464.44018554688</v>
      </c>
      <c r="N24" s="8">
        <v>3524.70581054688</v>
      </c>
      <c r="O24" s="8">
        <v>3527.58837890625</v>
      </c>
      <c r="P24" s="8">
        <v>3532.0078125</v>
      </c>
      <c r="Q24" s="8">
        <v>3514.9287109375</v>
      </c>
      <c r="R24" s="8">
        <v>3254.58422851563</v>
      </c>
      <c r="S24" s="8">
        <v>3199.38842773438</v>
      </c>
      <c r="T24" s="8">
        <v>3230.22729492188</v>
      </c>
      <c r="U24" s="8">
        <v>3246.67260742188</v>
      </c>
      <c r="V24" s="8">
        <v>3512.5419921875</v>
      </c>
      <c r="W24" s="8">
        <v>3491.59790039063</v>
      </c>
      <c r="X24" s="8">
        <v>3497.90551757813</v>
      </c>
      <c r="Y24" s="8">
        <v>3502.8583984375</v>
      </c>
      <c r="Z24" s="8">
        <v>3517.12475585938</v>
      </c>
      <c r="AA24" s="8">
        <v>3501.54736328125</v>
      </c>
      <c r="AB24" s="8">
        <v>3487.53833007813</v>
      </c>
      <c r="AC24" s="8">
        <v>3466.85131835938</v>
      </c>
      <c r="AD24" s="8">
        <v>3486.15844726563</v>
      </c>
      <c r="AE24" s="8">
        <v>3501.54174804688</v>
      </c>
      <c r="AF24" s="8">
        <v>3470.55590820313</v>
      </c>
      <c r="AG24" s="8">
        <v>3469.18237304688</v>
      </c>
      <c r="AH24" s="8">
        <v>3483.90234375</v>
      </c>
      <c r="AI24" s="8">
        <v>3479.0810546875</v>
      </c>
      <c r="AJ24" s="8">
        <v>3490.59497070313</v>
      </c>
      <c r="AK24" s="8">
        <v>3492.33666992188</v>
      </c>
      <c r="AL24" s="8">
        <v>3481.673828125</v>
      </c>
      <c r="AM24" s="8">
        <v>3470.27954101563</v>
      </c>
      <c r="AN24" s="8">
        <v>3518.11840820313</v>
      </c>
      <c r="AO24" s="8">
        <v>3477.81689453125</v>
      </c>
      <c r="AP24" s="8">
        <v>3480.765625</v>
      </c>
      <c r="AQ24" s="8">
        <v>3463.33666992188</v>
      </c>
      <c r="AR24" s="8">
        <v>3508.29370117188</v>
      </c>
      <c r="AS24" s="8">
        <v>3501.4765625</v>
      </c>
      <c r="AT24" s="8">
        <v>3530.92065429688</v>
      </c>
      <c r="AU24" s="8">
        <v>3486.05859375</v>
      </c>
      <c r="AV24" s="8">
        <v>3482.20288085938</v>
      </c>
      <c r="AW24" s="8">
        <v>3510.27392578125</v>
      </c>
      <c r="AX24" s="8">
        <v>3508.24633789063</v>
      </c>
      <c r="AY24" s="8">
        <v>3467.68774414063</v>
      </c>
    </row>
    <row r="25" spans="1:51">
      <c r="A25" s="1" t="s">
        <v>55</v>
      </c>
      <c r="B25" s="1" t="s">
        <v>15</v>
      </c>
      <c r="C25" s="1" t="s">
        <v>169</v>
      </c>
      <c r="D25" s="8">
        <v>571.58892822265602</v>
      </c>
      <c r="E25" s="8">
        <v>572.30163574218795</v>
      </c>
      <c r="F25" s="8">
        <v>571.83343505859398</v>
      </c>
      <c r="G25" s="8">
        <v>573.07733154296898</v>
      </c>
      <c r="H25" s="8">
        <v>572.33050537109398</v>
      </c>
      <c r="I25" s="8">
        <v>575.09875488281295</v>
      </c>
      <c r="J25" s="8">
        <v>577.886962890625</v>
      </c>
      <c r="K25" s="8">
        <v>579.39556884765602</v>
      </c>
      <c r="L25" s="8">
        <v>580.817626953125</v>
      </c>
      <c r="M25" s="8">
        <v>581.76007080078102</v>
      </c>
      <c r="N25" s="8">
        <v>582.88616943359398</v>
      </c>
      <c r="O25" s="8">
        <v>584.749267578125</v>
      </c>
      <c r="P25" s="8">
        <v>584.707275390625</v>
      </c>
      <c r="Q25" s="8">
        <v>583.40838623046898</v>
      </c>
      <c r="R25" s="8">
        <v>581.70159912109398</v>
      </c>
      <c r="S25" s="8">
        <v>580.41400146484398</v>
      </c>
      <c r="T25" s="8">
        <v>579.29071044921898</v>
      </c>
      <c r="U25" s="8">
        <v>578.91595458984398</v>
      </c>
      <c r="V25" s="8">
        <v>577.129638671875</v>
      </c>
      <c r="W25" s="8">
        <v>578.19622802734398</v>
      </c>
      <c r="X25" s="8">
        <v>576.42468261718795</v>
      </c>
      <c r="Y25" s="8">
        <v>577.43621826171898</v>
      </c>
      <c r="Z25" s="8">
        <v>575.85693359375</v>
      </c>
      <c r="AA25" s="8">
        <v>577.19158935546898</v>
      </c>
      <c r="AB25" s="8">
        <v>576.517333984375</v>
      </c>
      <c r="AC25" s="8">
        <v>578.70715332031295</v>
      </c>
      <c r="AD25" s="8">
        <v>579.65490722656295</v>
      </c>
      <c r="AE25" s="8">
        <v>580.7451171875</v>
      </c>
      <c r="AF25" s="8">
        <v>579.65234375</v>
      </c>
      <c r="AG25" s="8">
        <v>580.5380859375</v>
      </c>
      <c r="AH25" s="8">
        <v>581.79937744140602</v>
      </c>
      <c r="AI25" s="8">
        <v>582.62835693359398</v>
      </c>
      <c r="AJ25" s="8">
        <v>581.67449951171898</v>
      </c>
      <c r="AK25" s="8">
        <v>582.862548828125</v>
      </c>
      <c r="AL25" s="8">
        <v>583.89849853515602</v>
      </c>
      <c r="AM25" s="8">
        <v>584.89691162109398</v>
      </c>
      <c r="AN25" s="8">
        <v>585.19396972656295</v>
      </c>
      <c r="AO25" s="8">
        <v>586.66320800781295</v>
      </c>
      <c r="AP25" s="8">
        <v>588.11761474609398</v>
      </c>
      <c r="AQ25" s="8">
        <v>589.910888671875</v>
      </c>
      <c r="AR25" s="8">
        <v>590.96350097656295</v>
      </c>
      <c r="AS25" s="8">
        <v>590.56164550781295</v>
      </c>
      <c r="AT25" s="8">
        <v>590.25592041015602</v>
      </c>
      <c r="AU25" s="8">
        <v>590.48303222656295</v>
      </c>
      <c r="AV25" s="8">
        <v>588.91949462890602</v>
      </c>
      <c r="AW25" s="8">
        <v>587.697509765625</v>
      </c>
      <c r="AX25" s="8">
        <v>584.79205322265602</v>
      </c>
      <c r="AY25" s="8">
        <v>583.91418457031295</v>
      </c>
    </row>
    <row r="26" spans="1:51">
      <c r="A26" s="1" t="s">
        <v>61</v>
      </c>
      <c r="B26" s="6" t="s">
        <v>153</v>
      </c>
      <c r="C26" s="1" t="s">
        <v>169</v>
      </c>
      <c r="D26" s="9">
        <v>1537.78955078125</v>
      </c>
      <c r="E26" s="9">
        <v>1554.0286560058601</v>
      </c>
      <c r="F26" s="9">
        <v>1565.041015625</v>
      </c>
      <c r="G26" s="9">
        <v>1578.133972167969</v>
      </c>
      <c r="H26" s="9">
        <v>1589.6122131347649</v>
      </c>
      <c r="I26" s="9">
        <v>1602.2576599121098</v>
      </c>
      <c r="J26" s="9">
        <v>1629.6130065917969</v>
      </c>
      <c r="K26" s="9">
        <v>1648.598999023438</v>
      </c>
      <c r="L26" s="9">
        <v>1663.6633911132819</v>
      </c>
      <c r="M26" s="9">
        <v>1803.5966186523449</v>
      </c>
      <c r="N26" s="9">
        <v>1865.9515686035149</v>
      </c>
      <c r="O26" s="9">
        <v>1871.5634765625</v>
      </c>
      <c r="P26" s="9">
        <v>1181.6064491271982</v>
      </c>
      <c r="Q26" s="9">
        <v>945.36483001708962</v>
      </c>
      <c r="R26" s="9">
        <v>877.05218374729202</v>
      </c>
      <c r="S26" s="9">
        <v>874.49788796901726</v>
      </c>
      <c r="T26" s="9">
        <v>872.60788166523002</v>
      </c>
      <c r="U26" s="9">
        <v>871.59221458435059</v>
      </c>
      <c r="V26" s="9">
        <v>869.16727840900444</v>
      </c>
      <c r="W26" s="9">
        <v>862.19653439521767</v>
      </c>
      <c r="X26" s="9">
        <v>859.75354957580544</v>
      </c>
      <c r="Y26" s="9">
        <v>855.17066526412964</v>
      </c>
      <c r="Z26" s="9">
        <v>1173.0010070800781</v>
      </c>
      <c r="AA26" s="9">
        <v>2168.3786315917982</v>
      </c>
      <c r="AB26" s="9">
        <v>2179.4731445312509</v>
      </c>
      <c r="AC26" s="9">
        <v>2185.6886291503911</v>
      </c>
      <c r="AD26" s="9">
        <v>2120.6994323730469</v>
      </c>
      <c r="AE26" s="9">
        <v>2067.4805603027339</v>
      </c>
      <c r="AF26" s="9">
        <v>2006.8273620605471</v>
      </c>
      <c r="AG26" s="9">
        <v>1943.9741821289069</v>
      </c>
      <c r="AH26" s="9">
        <v>1923.767822265625</v>
      </c>
      <c r="AI26" s="9">
        <v>1900.867004394531</v>
      </c>
      <c r="AJ26" s="9">
        <v>1875.638244628906</v>
      </c>
      <c r="AK26" s="9">
        <v>1855.080200195313</v>
      </c>
      <c r="AL26" s="9">
        <v>1827.4630432128909</v>
      </c>
      <c r="AM26" s="9">
        <v>1812.633178710938</v>
      </c>
      <c r="AN26" s="9">
        <v>2176.651733398437</v>
      </c>
      <c r="AO26" s="9">
        <v>2190.1210327148438</v>
      </c>
      <c r="AP26" s="9">
        <v>1098.512756347656</v>
      </c>
      <c r="AQ26" s="9">
        <v>1198.061462402344</v>
      </c>
      <c r="AR26" s="9">
        <v>1197.758728027344</v>
      </c>
      <c r="AS26" s="9">
        <v>1199.7909240722649</v>
      </c>
      <c r="AT26" s="9">
        <v>1191.209259033204</v>
      </c>
      <c r="AU26" s="9">
        <v>1189.888061523438</v>
      </c>
      <c r="AV26" s="9">
        <v>1140.23681640625</v>
      </c>
      <c r="AW26" s="9">
        <v>1114.985290527344</v>
      </c>
      <c r="AX26" s="9">
        <v>1099.817993164062</v>
      </c>
      <c r="AY26" s="9">
        <v>1092.749877929688</v>
      </c>
    </row>
    <row r="27" spans="1:51">
      <c r="A27" s="1" t="s">
        <v>57</v>
      </c>
      <c r="B27" s="1" t="s">
        <v>19</v>
      </c>
      <c r="C27" s="1" t="s">
        <v>169</v>
      </c>
      <c r="D27" s="8">
        <v>492.88775634765602</v>
      </c>
      <c r="E27" s="8">
        <v>577.126708984375</v>
      </c>
      <c r="F27" s="8">
        <v>569.446044921875</v>
      </c>
      <c r="G27" s="8">
        <v>581.12170410156295</v>
      </c>
      <c r="H27" s="8">
        <v>579.71417236328102</v>
      </c>
      <c r="I27" s="8">
        <v>614.36737060546898</v>
      </c>
      <c r="J27" s="8">
        <v>681.54046630859398</v>
      </c>
      <c r="K27" s="8">
        <v>691.30096435546898</v>
      </c>
      <c r="L27" s="8">
        <v>704.83746337890602</v>
      </c>
      <c r="M27" s="8">
        <v>731.00506591796898</v>
      </c>
      <c r="N27" s="8">
        <v>731.7822265625</v>
      </c>
      <c r="O27" s="8">
        <v>732.54266357421898</v>
      </c>
      <c r="P27" s="8">
        <v>699.53771972656295</v>
      </c>
      <c r="Q27" s="8">
        <v>681.91290283203102</v>
      </c>
      <c r="R27" s="8">
        <v>647.180908203125</v>
      </c>
      <c r="S27" s="8">
        <v>759.42205810546898</v>
      </c>
      <c r="T27" s="8">
        <v>796.74151611328102</v>
      </c>
      <c r="U27" s="8">
        <v>845.39581298828102</v>
      </c>
      <c r="V27" s="8">
        <v>877.90771484375</v>
      </c>
      <c r="W27" s="8">
        <v>845.36236572265602</v>
      </c>
      <c r="X27" s="8">
        <v>829.08935546875</v>
      </c>
      <c r="Y27" s="8">
        <v>817.43707275390602</v>
      </c>
      <c r="Z27" s="8">
        <v>810.593505859375</v>
      </c>
      <c r="AA27" s="8">
        <v>770.52038574218795</v>
      </c>
      <c r="AB27" s="8">
        <v>659.87103271484398</v>
      </c>
      <c r="AC27" s="8">
        <v>674.63146972656295</v>
      </c>
      <c r="AD27" s="8">
        <v>655.89447021484398</v>
      </c>
      <c r="AE27" s="8">
        <v>652.31549072265602</v>
      </c>
      <c r="AF27" s="8">
        <v>667.61755371093795</v>
      </c>
      <c r="AG27" s="8">
        <v>679.90618896484398</v>
      </c>
      <c r="AH27" s="8">
        <v>703.74041748046898</v>
      </c>
      <c r="AI27" s="8">
        <v>712.71466064453102</v>
      </c>
      <c r="AJ27" s="8">
        <v>440.63153076171898</v>
      </c>
      <c r="AK27" s="8">
        <v>456.05584716796898</v>
      </c>
      <c r="AL27" s="8">
        <v>461.64151000976602</v>
      </c>
      <c r="AM27" s="8">
        <v>449.88662719726602</v>
      </c>
      <c r="AN27" s="8">
        <v>501.70516967773398</v>
      </c>
      <c r="AO27" s="8">
        <v>508.85198974609398</v>
      </c>
      <c r="AP27" s="8">
        <v>641.40423583984398</v>
      </c>
      <c r="AQ27" s="8">
        <v>683.52648925781295</v>
      </c>
      <c r="AR27" s="8">
        <v>779.07763671875</v>
      </c>
      <c r="AS27" s="8">
        <v>635.55780029296898</v>
      </c>
      <c r="AT27" s="8">
        <v>779.15802001953102</v>
      </c>
      <c r="AU27" s="8">
        <v>773.89288330078102</v>
      </c>
      <c r="AV27" s="8">
        <v>638.12115478515602</v>
      </c>
      <c r="AW27" s="8">
        <v>647.67120361328102</v>
      </c>
      <c r="AX27" s="8">
        <v>454.37799072265602</v>
      </c>
      <c r="AY27" s="8">
        <v>444.89337158203102</v>
      </c>
    </row>
    <row r="28" spans="1:51">
      <c r="A28" s="1" t="s">
        <v>60</v>
      </c>
      <c r="B28" s="1" t="s">
        <v>28</v>
      </c>
      <c r="C28" s="1" t="s">
        <v>169</v>
      </c>
      <c r="D28" s="8">
        <v>1087.72827148438</v>
      </c>
      <c r="E28" s="8">
        <v>840.76239013671898</v>
      </c>
      <c r="F28" s="8">
        <v>788.26965332031295</v>
      </c>
      <c r="G28" s="8">
        <v>721.047119140625</v>
      </c>
      <c r="H28" s="8">
        <v>712.611083984375</v>
      </c>
      <c r="I28" s="8">
        <v>701.61755371093795</v>
      </c>
      <c r="J28" s="8">
        <v>647.65411376953102</v>
      </c>
      <c r="K28" s="8">
        <v>656.34875488281295</v>
      </c>
      <c r="L28" s="8">
        <v>672.09075927734398</v>
      </c>
      <c r="M28" s="8">
        <v>706.22570800781295</v>
      </c>
      <c r="N28" s="8">
        <v>875.6806640625</v>
      </c>
      <c r="O28" s="8">
        <v>1031.79296875</v>
      </c>
      <c r="P28" s="8">
        <v>1249.45874023438</v>
      </c>
      <c r="Q28" s="8">
        <v>1391.87976074219</v>
      </c>
      <c r="R28" s="8">
        <v>1428.06799316406</v>
      </c>
      <c r="S28" s="8">
        <v>1255.65173339844</v>
      </c>
      <c r="T28" s="8">
        <v>1178.23937988281</v>
      </c>
      <c r="U28" s="8">
        <v>1170.541015625</v>
      </c>
      <c r="V28" s="8">
        <v>1176.97778320313</v>
      </c>
      <c r="W28" s="8">
        <v>1364.64050292969</v>
      </c>
      <c r="X28" s="8">
        <v>1252.42211914063</v>
      </c>
      <c r="Y28" s="8">
        <v>1253.19799804688</v>
      </c>
      <c r="Z28" s="8">
        <v>1229.34094238281</v>
      </c>
      <c r="AA28" s="8">
        <v>1217.26782226563</v>
      </c>
      <c r="AB28" s="8">
        <v>1203.85913085938</v>
      </c>
      <c r="AC28" s="8">
        <v>1189.52270507813</v>
      </c>
      <c r="AD28" s="8">
        <v>1148.501953125</v>
      </c>
      <c r="AE28" s="8">
        <v>1195.60778808594</v>
      </c>
      <c r="AF28" s="8">
        <v>1049.34460449219</v>
      </c>
      <c r="AG28" s="8">
        <v>942.82159423828102</v>
      </c>
      <c r="AH28" s="8">
        <v>853.04528808593795</v>
      </c>
      <c r="AI28" s="8">
        <v>823.19244384765602</v>
      </c>
      <c r="AJ28" s="8">
        <v>1004.58624267578</v>
      </c>
      <c r="AK28" s="8">
        <v>1132.49609375</v>
      </c>
      <c r="AL28" s="8">
        <v>1066.62438964844</v>
      </c>
      <c r="AM28" s="8">
        <v>1148.40441894531</v>
      </c>
      <c r="AN28" s="8">
        <v>1129.51782226563</v>
      </c>
      <c r="AO28" s="8">
        <v>1167.91101074219</v>
      </c>
      <c r="AP28" s="8">
        <v>1366.05236816406</v>
      </c>
      <c r="AQ28" s="8">
        <v>1354.32275390625</v>
      </c>
      <c r="AR28" s="8">
        <v>1449.68505859375</v>
      </c>
      <c r="AS28" s="8">
        <v>1359.28588867188</v>
      </c>
      <c r="AT28" s="8">
        <v>1291.91784667969</v>
      </c>
      <c r="AU28" s="8">
        <v>1283.05480957031</v>
      </c>
      <c r="AV28" s="8">
        <v>1288.33435058594</v>
      </c>
      <c r="AW28" s="8">
        <v>1085.505859375</v>
      </c>
      <c r="AX28" s="8">
        <v>1195.84594726563</v>
      </c>
      <c r="AY28" s="8">
        <v>1104.86157226563</v>
      </c>
    </row>
    <row r="29" spans="1:51">
      <c r="A29" s="1" t="s">
        <v>56</v>
      </c>
      <c r="B29" s="1" t="s">
        <v>16</v>
      </c>
      <c r="C29" s="1" t="s">
        <v>169</v>
      </c>
      <c r="D29" s="8">
        <v>244.20690917968801</v>
      </c>
      <c r="E29" s="8">
        <v>210.23460388183599</v>
      </c>
      <c r="F29" s="8">
        <v>147.80503845214801</v>
      </c>
      <c r="G29" s="8">
        <v>107.22202301025401</v>
      </c>
      <c r="H29" s="8">
        <v>113.23773193359401</v>
      </c>
      <c r="I29" s="8">
        <v>68.815101623535199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65.461631774902301</v>
      </c>
      <c r="P29" s="8">
        <v>454.82263183593801</v>
      </c>
      <c r="Q29" s="8">
        <v>510.3232421875</v>
      </c>
      <c r="R29" s="8">
        <v>526.70001220703102</v>
      </c>
      <c r="S29" s="8">
        <v>517.67236328125</v>
      </c>
      <c r="T29" s="8">
        <v>524.39874267578102</v>
      </c>
      <c r="U29" s="8">
        <v>537.99749755859398</v>
      </c>
      <c r="V29" s="8">
        <v>564.70007324218795</v>
      </c>
      <c r="W29" s="8">
        <v>576.26477050781295</v>
      </c>
      <c r="X29" s="8">
        <v>560.00500488281295</v>
      </c>
      <c r="Y29" s="8">
        <v>539.77166748046898</v>
      </c>
      <c r="Z29" s="8">
        <v>513.78430175781295</v>
      </c>
      <c r="AA29" s="8">
        <v>524.34906005859398</v>
      </c>
      <c r="AB29" s="8">
        <v>737.888916015625</v>
      </c>
      <c r="AC29" s="8">
        <v>731.70642089843795</v>
      </c>
      <c r="AD29" s="8">
        <v>719.881103515625</v>
      </c>
      <c r="AE29" s="8">
        <v>712.23895263671898</v>
      </c>
      <c r="AF29" s="8">
        <v>701.24896240234398</v>
      </c>
      <c r="AG29" s="8">
        <v>693.73736572265602</v>
      </c>
      <c r="AH29" s="8">
        <v>689.61529541015602</v>
      </c>
      <c r="AI29" s="8">
        <v>687.14312744140602</v>
      </c>
      <c r="AJ29" s="8">
        <v>689.83801269531295</v>
      </c>
      <c r="AK29" s="8">
        <v>693.60534667968795</v>
      </c>
      <c r="AL29" s="8">
        <v>690.89715576171898</v>
      </c>
      <c r="AM29" s="8">
        <v>695.11529541015602</v>
      </c>
      <c r="AN29" s="8">
        <v>707.82751464843795</v>
      </c>
      <c r="AO29" s="8">
        <v>713.382080078125</v>
      </c>
      <c r="AP29" s="8">
        <v>734.47637939453102</v>
      </c>
      <c r="AQ29" s="8">
        <v>729.86944580078102</v>
      </c>
      <c r="AR29" s="8">
        <v>679.71154785156295</v>
      </c>
      <c r="AS29" s="8">
        <v>551.74835205078102</v>
      </c>
      <c r="AT29" s="8">
        <v>550.553466796875</v>
      </c>
      <c r="AU29" s="8">
        <v>542.95782470703102</v>
      </c>
      <c r="AV29" s="8">
        <v>492.39617919921898</v>
      </c>
      <c r="AW29" s="8">
        <v>379.76477050781301</v>
      </c>
      <c r="AX29" s="8">
        <v>348.98492431640602</v>
      </c>
      <c r="AY29" s="8">
        <v>288.77862548828102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workbookViewId="0">
      <selection activeCell="AY14" sqref="D14:AY14"/>
    </sheetView>
  </sheetViews>
  <sheetFormatPr baseColWidth="10" defaultColWidth="8.83203125" defaultRowHeight="14" x14ac:dyDescent="0"/>
  <cols>
    <col min="1" max="1" width="20.6640625" bestFit="1" customWidth="1"/>
    <col min="2" max="2" width="40.1640625" customWidth="1"/>
    <col min="3" max="3" width="21.5" bestFit="1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1" t="s">
        <v>151</v>
      </c>
      <c r="B1" s="1" t="s">
        <v>170</v>
      </c>
      <c r="C1" s="1" t="s">
        <v>157</v>
      </c>
      <c r="D1" s="3">
        <v>41277.020833333299</v>
      </c>
      <c r="E1" s="3">
        <v>41277.041666666701</v>
      </c>
      <c r="F1" s="3">
        <v>41277.0625</v>
      </c>
      <c r="G1" s="3">
        <v>41277.083333333299</v>
      </c>
      <c r="H1" s="3">
        <v>41277.104166666701</v>
      </c>
      <c r="I1" s="3">
        <v>41277.125</v>
      </c>
      <c r="J1" s="3">
        <v>41277.145833333299</v>
      </c>
      <c r="K1" s="3">
        <v>41277.166666666701</v>
      </c>
      <c r="L1" s="3">
        <v>41277.1875</v>
      </c>
      <c r="M1" s="3">
        <v>41277.208333333299</v>
      </c>
      <c r="N1" s="3">
        <v>41277.229166666701</v>
      </c>
      <c r="O1" s="3">
        <v>41277.25</v>
      </c>
      <c r="P1" s="3">
        <v>41277.270833333299</v>
      </c>
      <c r="Q1" s="3">
        <v>41277.291666666701</v>
      </c>
      <c r="R1" s="3">
        <v>41277.3125</v>
      </c>
      <c r="S1" s="3">
        <v>41277.333333333299</v>
      </c>
      <c r="T1" s="3">
        <v>41277.354166666701</v>
      </c>
      <c r="U1" s="3">
        <v>41277.375</v>
      </c>
      <c r="V1" s="3">
        <v>41277.395833333299</v>
      </c>
      <c r="W1" s="3">
        <v>41277.416666666701</v>
      </c>
      <c r="X1" s="3">
        <v>41277.4375</v>
      </c>
      <c r="Y1" s="3">
        <v>41277.458333333299</v>
      </c>
      <c r="Z1" s="3">
        <v>41277.479166666701</v>
      </c>
      <c r="AA1" s="3">
        <v>41277.5</v>
      </c>
      <c r="AB1" s="3">
        <v>41277.520833333299</v>
      </c>
      <c r="AC1" s="3">
        <v>41277.541666666701</v>
      </c>
      <c r="AD1" s="3">
        <v>41277.5625</v>
      </c>
      <c r="AE1" s="3">
        <v>41277.583333333299</v>
      </c>
      <c r="AF1" s="3">
        <v>41277.604166666701</v>
      </c>
      <c r="AG1" s="3">
        <v>41277.625</v>
      </c>
      <c r="AH1" s="3">
        <v>41277.645833333299</v>
      </c>
      <c r="AI1" s="3">
        <v>41277.666666666701</v>
      </c>
      <c r="AJ1" s="3">
        <v>41277.6875</v>
      </c>
      <c r="AK1" s="3">
        <v>41277.708333333299</v>
      </c>
      <c r="AL1" s="3">
        <v>41277.729166666701</v>
      </c>
      <c r="AM1" s="3">
        <v>41277.75</v>
      </c>
      <c r="AN1" s="3">
        <v>41277.770833333299</v>
      </c>
      <c r="AO1" s="3">
        <v>41277.791666666701</v>
      </c>
      <c r="AP1" s="3">
        <v>41277.8125</v>
      </c>
      <c r="AQ1" s="3">
        <v>41277.833333333299</v>
      </c>
      <c r="AR1" s="3">
        <v>41277.854166666701</v>
      </c>
      <c r="AS1" s="3">
        <v>41277.875</v>
      </c>
      <c r="AT1" s="3">
        <v>41277.895833333299</v>
      </c>
      <c r="AU1" s="3">
        <v>41277.916666666701</v>
      </c>
      <c r="AV1" s="3">
        <v>41277.9375</v>
      </c>
      <c r="AW1" s="3">
        <v>41277.958333333299</v>
      </c>
      <c r="AX1" s="3">
        <v>41277.979166666701</v>
      </c>
      <c r="AY1" s="3">
        <v>41278</v>
      </c>
    </row>
    <row r="2" spans="1:51">
      <c r="A2" s="4" t="s">
        <v>141</v>
      </c>
      <c r="B2" s="1" t="s">
        <v>36</v>
      </c>
      <c r="C2" s="1" t="s">
        <v>164</v>
      </c>
      <c r="D2" s="7">
        <v>1.5529216527938801</v>
      </c>
      <c r="E2" s="7">
        <v>1.5965780019760101</v>
      </c>
      <c r="F2" s="7">
        <v>1.6427534818649301</v>
      </c>
      <c r="G2" s="7">
        <v>1.68516314029694</v>
      </c>
      <c r="H2" s="7">
        <v>1.72544288635254</v>
      </c>
      <c r="I2" s="7">
        <v>1.7708281278610201</v>
      </c>
      <c r="J2" s="7">
        <v>1.8150885105133101</v>
      </c>
      <c r="K2" s="7">
        <v>1.8605328798294101</v>
      </c>
      <c r="L2" s="7">
        <v>1.9084237813949601</v>
      </c>
      <c r="M2" s="7">
        <v>1.9521945714950599</v>
      </c>
      <c r="N2" s="7">
        <v>2.0025801658630402</v>
      </c>
      <c r="O2" s="7">
        <v>2.05059909820557</v>
      </c>
      <c r="P2" s="7">
        <v>2.0953006744384801</v>
      </c>
      <c r="Q2" s="7">
        <v>2.14571332931519</v>
      </c>
      <c r="R2" s="7">
        <v>2.1923990249633798</v>
      </c>
      <c r="S2" s="7">
        <v>2.2430055141449001</v>
      </c>
      <c r="T2" s="7">
        <v>2.2870640754699698</v>
      </c>
      <c r="U2" s="7">
        <v>2.3321094512939502</v>
      </c>
      <c r="V2" s="7">
        <v>2.3783504962921098</v>
      </c>
      <c r="W2" s="7">
        <v>2.4226822853088401</v>
      </c>
      <c r="X2" s="7">
        <v>2.4667065143585201</v>
      </c>
      <c r="Y2" s="7">
        <v>2.5092849731445299</v>
      </c>
      <c r="Z2" s="7">
        <v>2.5514252185821502</v>
      </c>
      <c r="AA2" s="7">
        <v>2.5960071086883501</v>
      </c>
      <c r="AB2" s="7">
        <v>2.6381630897521999</v>
      </c>
      <c r="AC2" s="7">
        <v>2.6796441078186</v>
      </c>
      <c r="AD2" s="7">
        <v>2.7093751430511501</v>
      </c>
      <c r="AE2" s="7">
        <v>2.71139717102051</v>
      </c>
      <c r="AF2" s="7">
        <v>2.7114670276641801</v>
      </c>
      <c r="AG2" s="7">
        <v>2.7091405391693102</v>
      </c>
      <c r="AH2" s="7">
        <v>2.7103488445282</v>
      </c>
      <c r="AI2" s="7">
        <v>2.7116320133209202</v>
      </c>
      <c r="AJ2" s="7">
        <v>2.7084879875183101</v>
      </c>
      <c r="AK2" s="7">
        <v>2.7134895324707</v>
      </c>
      <c r="AL2" s="7">
        <v>2.7113492488861102</v>
      </c>
      <c r="AM2" s="7">
        <v>2.71088695526123</v>
      </c>
      <c r="AN2" s="7">
        <v>2.7127330303192099</v>
      </c>
      <c r="AO2" s="7">
        <v>2.7137968540191699</v>
      </c>
      <c r="AP2" s="7">
        <v>2.7126421928405802</v>
      </c>
      <c r="AQ2" s="7">
        <v>2.57341504096985</v>
      </c>
      <c r="AR2" s="7">
        <v>2.36574506759644</v>
      </c>
      <c r="AS2" s="7">
        <v>2.1533179283142099</v>
      </c>
      <c r="AT2" s="7">
        <v>1.9506423473358201</v>
      </c>
      <c r="AU2" s="7">
        <v>1.7555675506591799</v>
      </c>
      <c r="AV2" s="7">
        <v>1.55656242370605</v>
      </c>
      <c r="AW2" s="7">
        <v>1.3613626956939699</v>
      </c>
      <c r="AX2" s="7">
        <v>1.1733663082122801</v>
      </c>
      <c r="AY2" s="7">
        <v>1.02894794940948</v>
      </c>
    </row>
    <row r="3" spans="1:51">
      <c r="A3" s="4" t="s">
        <v>141</v>
      </c>
      <c r="B3" s="5" t="s">
        <v>152</v>
      </c>
      <c r="C3" s="1" t="s">
        <v>165</v>
      </c>
      <c r="D3" s="1" t="s">
        <v>173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142</v>
      </c>
      <c r="B4" s="1" t="s">
        <v>22</v>
      </c>
      <c r="C4" s="1" t="s">
        <v>164</v>
      </c>
      <c r="D4" s="7">
        <v>3.07258129119873</v>
      </c>
      <c r="E4" s="7">
        <v>3.18416452407837</v>
      </c>
      <c r="F4" s="7">
        <v>3.3057103157043501</v>
      </c>
      <c r="G4" s="7">
        <v>3.4370849132537802</v>
      </c>
      <c r="H4" s="7">
        <v>3.6167552471160902</v>
      </c>
      <c r="I4" s="7">
        <v>3.8010785579681401</v>
      </c>
      <c r="J4" s="7">
        <v>3.9796235561370898</v>
      </c>
      <c r="K4" s="7">
        <v>4.1523070335388201</v>
      </c>
      <c r="L4" s="7">
        <v>4.3190188407897896</v>
      </c>
      <c r="M4" s="7">
        <v>4.5257225036621103</v>
      </c>
      <c r="N4" s="7">
        <v>4.7139773368835396</v>
      </c>
      <c r="O4" s="7">
        <v>4.8504800796508798</v>
      </c>
      <c r="P4" s="7">
        <v>4.95056247711182</v>
      </c>
      <c r="Q4" s="7">
        <v>5.0201439857482901</v>
      </c>
      <c r="R4" s="7">
        <v>5.0021843910217303</v>
      </c>
      <c r="S4" s="7">
        <v>4.90207862854004</v>
      </c>
      <c r="T4" s="7">
        <v>4.7847919464111301</v>
      </c>
      <c r="U4" s="7">
        <v>4.6549539566040004</v>
      </c>
      <c r="V4" s="7">
        <v>4.5143499374389604</v>
      </c>
      <c r="W4" s="7">
        <v>4.3691949844360396</v>
      </c>
      <c r="X4" s="7">
        <v>4.2283439636230504</v>
      </c>
      <c r="Y4" s="7">
        <v>4.0887222290039098</v>
      </c>
      <c r="Z4" s="7">
        <v>3.95741963386536</v>
      </c>
      <c r="AA4" s="7">
        <v>3.8400125503539999</v>
      </c>
      <c r="AB4" s="7">
        <v>3.7379081249237101</v>
      </c>
      <c r="AC4" s="7">
        <v>3.6435103416442902</v>
      </c>
      <c r="AD4" s="7">
        <v>3.5568509101867698</v>
      </c>
      <c r="AE4" s="7">
        <v>3.4818542003631601</v>
      </c>
      <c r="AF4" s="7">
        <v>3.41232466697693</v>
      </c>
      <c r="AG4" s="7">
        <v>3.3279149532318102</v>
      </c>
      <c r="AH4" s="7">
        <v>3.2434654235839799</v>
      </c>
      <c r="AI4" s="7">
        <v>3.1610679626464799</v>
      </c>
      <c r="AJ4" s="7">
        <v>3.0956683158874498</v>
      </c>
      <c r="AK4" s="7">
        <v>3.0514338016510001</v>
      </c>
      <c r="AL4" s="7">
        <v>3.0399947166442902</v>
      </c>
      <c r="AM4" s="7">
        <v>3.0217638015747101</v>
      </c>
      <c r="AN4" s="7">
        <v>2.9700763225555402</v>
      </c>
      <c r="AO4" s="7">
        <v>2.87740278244019</v>
      </c>
      <c r="AP4" s="7">
        <v>2.7607328891754199</v>
      </c>
      <c r="AQ4" s="7">
        <v>2.6035411357879599</v>
      </c>
      <c r="AR4" s="7">
        <v>2.4475290775299099</v>
      </c>
      <c r="AS4" s="7">
        <v>2.3115432262420699</v>
      </c>
      <c r="AT4" s="7">
        <v>2.2178506851196298</v>
      </c>
      <c r="AU4" s="7">
        <v>2.1703140735626198</v>
      </c>
      <c r="AV4" s="7">
        <v>2.1518092155456499</v>
      </c>
      <c r="AW4" s="7">
        <v>2.1593053340911901</v>
      </c>
      <c r="AX4" s="7">
        <v>2.2250628471374498</v>
      </c>
      <c r="AY4" s="7">
        <v>2.33390140533447</v>
      </c>
    </row>
    <row r="5" spans="1:51">
      <c r="A5" s="1" t="s">
        <v>146</v>
      </c>
      <c r="B5" s="1" t="s">
        <v>18</v>
      </c>
      <c r="C5" s="1" t="s">
        <v>164</v>
      </c>
      <c r="D5" s="7">
        <v>2.16140985488892</v>
      </c>
      <c r="E5" s="7">
        <v>2.1654167175293</v>
      </c>
      <c r="F5" s="7">
        <v>2.1695134639739999</v>
      </c>
      <c r="G5" s="7">
        <v>2.3454723358154301</v>
      </c>
      <c r="H5" s="7">
        <v>2.7751808166503902</v>
      </c>
      <c r="I5" s="7">
        <v>3.2155904769897501</v>
      </c>
      <c r="J5" s="7">
        <v>3.6443400382995601</v>
      </c>
      <c r="K5" s="7">
        <v>4.0786948204040501</v>
      </c>
      <c r="L5" s="7">
        <v>4.5238404273986799</v>
      </c>
      <c r="M5" s="7">
        <v>5.0960764884948704</v>
      </c>
      <c r="N5" s="7">
        <v>5.2674922943115199</v>
      </c>
      <c r="O5" s="7">
        <v>5.2902998924255398</v>
      </c>
      <c r="P5" s="7">
        <v>5.2941045761108398</v>
      </c>
      <c r="Q5" s="7">
        <v>5.2980442047119096</v>
      </c>
      <c r="R5" s="7">
        <v>5.3010902404785201</v>
      </c>
      <c r="S5" s="7">
        <v>5.3024997711181596</v>
      </c>
      <c r="T5" s="7">
        <v>5.30688381195068</v>
      </c>
      <c r="U5" s="7">
        <v>5.3116488456726101</v>
      </c>
      <c r="V5" s="7">
        <v>5.3143830299377397</v>
      </c>
      <c r="W5" s="7">
        <v>5.3177118301391602</v>
      </c>
      <c r="X5" s="7">
        <v>5.3203558921814</v>
      </c>
      <c r="Y5" s="7">
        <v>5.3228807449340803</v>
      </c>
      <c r="Z5" s="7">
        <v>5.3103871345520002</v>
      </c>
      <c r="AA5" s="7">
        <v>5.1561260223388699</v>
      </c>
      <c r="AB5" s="7">
        <v>4.9934339523315403</v>
      </c>
      <c r="AC5" s="7">
        <v>4.8318572044372603</v>
      </c>
      <c r="AD5" s="7">
        <v>4.6740436553955096</v>
      </c>
      <c r="AE5" s="7">
        <v>4.5229444503784197</v>
      </c>
      <c r="AF5" s="7">
        <v>4.3796935081481898</v>
      </c>
      <c r="AG5" s="7">
        <v>4.2379055023193404</v>
      </c>
      <c r="AH5" s="7">
        <v>4.0984668731689498</v>
      </c>
      <c r="AI5" s="7">
        <v>3.9569787979125999</v>
      </c>
      <c r="AJ5" s="7">
        <v>3.8120379447936998</v>
      </c>
      <c r="AK5" s="7">
        <v>3.6632068157196001</v>
      </c>
      <c r="AL5" s="7">
        <v>3.5145723819732702</v>
      </c>
      <c r="AM5" s="7">
        <v>3.34908866882324</v>
      </c>
      <c r="AN5" s="7">
        <v>3.1498806476593</v>
      </c>
      <c r="AO5" s="7">
        <v>2.9289469718933101</v>
      </c>
      <c r="AP5" s="7">
        <v>2.6769499778747599</v>
      </c>
      <c r="AQ5" s="7">
        <v>2.38916039466858</v>
      </c>
      <c r="AR5" s="7">
        <v>2.1463639736175502</v>
      </c>
      <c r="AS5" s="7">
        <v>2.1283874511718799</v>
      </c>
      <c r="AT5" s="7">
        <v>2.1327388286590598</v>
      </c>
      <c r="AU5" s="7">
        <v>2.13556957244873</v>
      </c>
      <c r="AV5" s="7">
        <v>2.1395890712738002</v>
      </c>
      <c r="AW5" s="7">
        <v>2.14267921447754</v>
      </c>
      <c r="AX5" s="7">
        <v>2.14652323722839</v>
      </c>
      <c r="AY5" s="7">
        <v>2.15071797370911</v>
      </c>
    </row>
    <row r="6" spans="1:51">
      <c r="A6" s="1" t="s">
        <v>146</v>
      </c>
      <c r="B6" s="5" t="s">
        <v>152</v>
      </c>
      <c r="C6" s="1" t="s">
        <v>165</v>
      </c>
      <c r="D6" s="1" t="s">
        <v>162</v>
      </c>
      <c r="E6" s="1" t="s">
        <v>162</v>
      </c>
      <c r="F6" s="1" t="s">
        <v>162</v>
      </c>
      <c r="G6" s="1" t="s">
        <v>163</v>
      </c>
      <c r="H6" s="1" t="s">
        <v>163</v>
      </c>
      <c r="I6" s="1" t="s">
        <v>163</v>
      </c>
      <c r="J6" s="1" t="s">
        <v>163</v>
      </c>
      <c r="K6" s="1" t="s">
        <v>163</v>
      </c>
      <c r="L6" s="1" t="s">
        <v>163</v>
      </c>
      <c r="M6" s="1" t="s">
        <v>163</v>
      </c>
      <c r="N6" s="1" t="s">
        <v>163</v>
      </c>
      <c r="O6" s="1" t="s">
        <v>162</v>
      </c>
      <c r="P6" s="1" t="s">
        <v>162</v>
      </c>
      <c r="Q6" s="1" t="s">
        <v>162</v>
      </c>
      <c r="R6" s="1" t="s">
        <v>162</v>
      </c>
      <c r="S6" s="1" t="s">
        <v>162</v>
      </c>
      <c r="T6" s="1" t="s">
        <v>162</v>
      </c>
      <c r="U6" s="1" t="s">
        <v>162</v>
      </c>
      <c r="V6" s="1" t="s">
        <v>162</v>
      </c>
      <c r="W6" s="1" t="s">
        <v>162</v>
      </c>
      <c r="X6" s="1" t="s">
        <v>162</v>
      </c>
      <c r="Y6" s="1" t="s">
        <v>162</v>
      </c>
      <c r="Z6" s="1" t="s">
        <v>162</v>
      </c>
      <c r="AA6" s="1" t="s">
        <v>174</v>
      </c>
      <c r="AB6" s="1" t="s">
        <v>174</v>
      </c>
      <c r="AC6" s="1" t="s">
        <v>174</v>
      </c>
      <c r="AD6" s="1" t="s">
        <v>174</v>
      </c>
      <c r="AE6" s="1" t="s">
        <v>174</v>
      </c>
      <c r="AF6" s="1" t="s">
        <v>174</v>
      </c>
      <c r="AG6" s="1" t="s">
        <v>174</v>
      </c>
      <c r="AH6" s="1" t="s">
        <v>174</v>
      </c>
      <c r="AI6" s="1" t="s">
        <v>174</v>
      </c>
      <c r="AJ6" s="1" t="s">
        <v>174</v>
      </c>
      <c r="AK6" s="1" t="s">
        <v>174</v>
      </c>
      <c r="AL6" s="1" t="s">
        <v>174</v>
      </c>
      <c r="AM6" s="1" t="s">
        <v>174</v>
      </c>
      <c r="AN6" s="1" t="s">
        <v>174</v>
      </c>
      <c r="AO6" s="1" t="s">
        <v>174</v>
      </c>
      <c r="AP6" s="1" t="s">
        <v>174</v>
      </c>
      <c r="AQ6" s="1" t="s">
        <v>174</v>
      </c>
      <c r="AR6" s="1" t="s">
        <v>162</v>
      </c>
      <c r="AS6" s="1" t="s">
        <v>162</v>
      </c>
      <c r="AT6" s="1" t="s">
        <v>162</v>
      </c>
      <c r="AU6" s="1" t="s">
        <v>162</v>
      </c>
      <c r="AV6" s="1" t="s">
        <v>162</v>
      </c>
      <c r="AW6" s="1" t="s">
        <v>162</v>
      </c>
      <c r="AX6" s="1" t="s">
        <v>162</v>
      </c>
      <c r="AY6" s="1" t="s">
        <v>162</v>
      </c>
    </row>
    <row r="7" spans="1:51">
      <c r="A7" s="1" t="s">
        <v>145</v>
      </c>
      <c r="B7" s="1" t="s">
        <v>20</v>
      </c>
      <c r="C7" s="1" t="s">
        <v>164</v>
      </c>
      <c r="D7" s="7">
        <v>2.79243040084839</v>
      </c>
      <c r="E7" s="7">
        <v>4.4420833587646502</v>
      </c>
      <c r="F7" s="7">
        <v>5.3285589218139604</v>
      </c>
      <c r="G7" s="7">
        <v>5.3371691703796396</v>
      </c>
      <c r="H7" s="7">
        <v>5.3504605293273899</v>
      </c>
      <c r="I7" s="7">
        <v>5.3620486259460396</v>
      </c>
      <c r="J7" s="7">
        <v>5.3711109161376998</v>
      </c>
      <c r="K7" s="7">
        <v>5.3768830299377397</v>
      </c>
      <c r="L7" s="7">
        <v>5.3951992988586399</v>
      </c>
      <c r="M7" s="7">
        <v>5.40216112136841</v>
      </c>
      <c r="N7" s="7">
        <v>5.41500043869019</v>
      </c>
      <c r="O7" s="7">
        <v>5.4194526672363299</v>
      </c>
      <c r="P7" s="7">
        <v>5.4363541603088397</v>
      </c>
      <c r="Q7" s="7">
        <v>5.4427981376647896</v>
      </c>
      <c r="R7" s="7">
        <v>5.4538369178771999</v>
      </c>
      <c r="S7" s="7">
        <v>5.4602255821228001</v>
      </c>
      <c r="T7" s="7">
        <v>5.4690279960632298</v>
      </c>
      <c r="U7" s="7">
        <v>5.4845299720764196</v>
      </c>
      <c r="V7" s="7">
        <v>5.4881520271301296</v>
      </c>
      <c r="W7" s="7">
        <v>5.5000343322753897</v>
      </c>
      <c r="X7" s="7">
        <v>5.4632678031921396</v>
      </c>
      <c r="Y7" s="7">
        <v>4.6630158424377397</v>
      </c>
      <c r="Z7" s="7">
        <v>3.6314058303832999</v>
      </c>
      <c r="AA7" s="7">
        <v>2.6614236831664999</v>
      </c>
      <c r="AB7" s="7">
        <v>1.99632132053375</v>
      </c>
      <c r="AC7" s="7">
        <v>1.9778244495391799</v>
      </c>
      <c r="AD7" s="7">
        <v>1.9907463788986199</v>
      </c>
      <c r="AE7" s="7">
        <v>2.0062639713287398</v>
      </c>
      <c r="AF7" s="7">
        <v>2.0113575458526598</v>
      </c>
      <c r="AG7" s="7">
        <v>2.0267169475555402</v>
      </c>
      <c r="AH7" s="7">
        <v>2.0351319313049299</v>
      </c>
      <c r="AI7" s="7">
        <v>2.0455296039581299</v>
      </c>
      <c r="AJ7" s="7">
        <v>2.0599794387817401</v>
      </c>
      <c r="AK7" s="7">
        <v>2.0712797641754199</v>
      </c>
      <c r="AL7" s="7">
        <v>2.0819010734558101</v>
      </c>
      <c r="AM7" s="7">
        <v>2.0910558700561501</v>
      </c>
      <c r="AN7" s="7">
        <v>2.1054217815399201</v>
      </c>
      <c r="AO7" s="7">
        <v>2.1119441986084002</v>
      </c>
      <c r="AP7" s="7">
        <v>2.1290037631988499</v>
      </c>
      <c r="AQ7" s="7">
        <v>2.1346752643585201</v>
      </c>
      <c r="AR7" s="7">
        <v>2.1446177959442099</v>
      </c>
      <c r="AS7" s="7">
        <v>2.15520119667053</v>
      </c>
      <c r="AT7" s="7">
        <v>2.1691372394561799</v>
      </c>
      <c r="AU7" s="7">
        <v>2.1736719608306898</v>
      </c>
      <c r="AV7" s="7">
        <v>2.1906304359436</v>
      </c>
      <c r="AW7" s="7">
        <v>2.2017273902893102</v>
      </c>
      <c r="AX7" s="7">
        <v>2.2159011363983199</v>
      </c>
      <c r="AY7" s="7">
        <v>2.2233319282531698</v>
      </c>
    </row>
    <row r="8" spans="1:51">
      <c r="A8" s="1" t="s">
        <v>145</v>
      </c>
      <c r="B8" s="5" t="s">
        <v>152</v>
      </c>
      <c r="C8" s="1" t="s">
        <v>165</v>
      </c>
      <c r="D8" s="1" t="s">
        <v>163</v>
      </c>
      <c r="E8" s="1" t="s">
        <v>163</v>
      </c>
      <c r="F8" s="1" t="s">
        <v>163</v>
      </c>
      <c r="G8" s="1" t="s">
        <v>162</v>
      </c>
      <c r="H8" s="1" t="s">
        <v>162</v>
      </c>
      <c r="I8" s="1" t="s">
        <v>162</v>
      </c>
      <c r="J8" s="1" t="s">
        <v>162</v>
      </c>
      <c r="K8" s="1" t="s">
        <v>162</v>
      </c>
      <c r="L8" s="1" t="s">
        <v>162</v>
      </c>
      <c r="M8" s="1" t="s">
        <v>162</v>
      </c>
      <c r="N8" s="1" t="s">
        <v>162</v>
      </c>
      <c r="O8" s="1" t="s">
        <v>162</v>
      </c>
      <c r="P8" s="1" t="s">
        <v>162</v>
      </c>
      <c r="Q8" s="1" t="s">
        <v>162</v>
      </c>
      <c r="R8" s="1" t="s">
        <v>162</v>
      </c>
      <c r="S8" s="1" t="s">
        <v>162</v>
      </c>
      <c r="T8" s="1" t="s">
        <v>162</v>
      </c>
      <c r="U8" s="1" t="s">
        <v>162</v>
      </c>
      <c r="V8" s="1" t="s">
        <v>162</v>
      </c>
      <c r="W8" s="1" t="s">
        <v>162</v>
      </c>
      <c r="X8" s="1" t="s">
        <v>162</v>
      </c>
      <c r="Y8" s="1" t="s">
        <v>162</v>
      </c>
      <c r="Z8" s="1" t="s">
        <v>162</v>
      </c>
      <c r="AA8" s="1" t="s">
        <v>162</v>
      </c>
      <c r="AB8" s="1" t="s">
        <v>162</v>
      </c>
      <c r="AC8" s="1" t="s">
        <v>162</v>
      </c>
      <c r="AD8" s="1" t="s">
        <v>162</v>
      </c>
      <c r="AE8" s="1" t="s">
        <v>162</v>
      </c>
      <c r="AF8" s="1" t="s">
        <v>162</v>
      </c>
      <c r="AG8" s="1" t="s">
        <v>162</v>
      </c>
      <c r="AH8" s="1" t="s">
        <v>162</v>
      </c>
      <c r="AI8" s="1" t="s">
        <v>162</v>
      </c>
      <c r="AJ8" s="1" t="s">
        <v>162</v>
      </c>
      <c r="AK8" s="1" t="s">
        <v>174</v>
      </c>
      <c r="AL8" s="1" t="s">
        <v>174</v>
      </c>
      <c r="AM8" s="1" t="s">
        <v>174</v>
      </c>
      <c r="AN8" s="1" t="s">
        <v>174</v>
      </c>
      <c r="AO8" s="1" t="s">
        <v>174</v>
      </c>
      <c r="AP8" s="1" t="s">
        <v>162</v>
      </c>
      <c r="AQ8" s="1" t="s">
        <v>162</v>
      </c>
      <c r="AR8" s="1" t="s">
        <v>162</v>
      </c>
      <c r="AS8" s="1" t="s">
        <v>162</v>
      </c>
      <c r="AT8" s="1" t="s">
        <v>162</v>
      </c>
      <c r="AU8" s="1" t="s">
        <v>162</v>
      </c>
      <c r="AV8" s="1" t="s">
        <v>162</v>
      </c>
      <c r="AW8" s="1" t="s">
        <v>162</v>
      </c>
      <c r="AX8" s="1" t="s">
        <v>162</v>
      </c>
      <c r="AY8" s="1" t="s">
        <v>162</v>
      </c>
    </row>
    <row r="9" spans="1:51">
      <c r="A9" s="1" t="s">
        <v>144</v>
      </c>
      <c r="B9" s="1" t="s">
        <v>21</v>
      </c>
      <c r="C9" s="1" t="s">
        <v>164</v>
      </c>
      <c r="D9" s="7">
        <v>3.3489236831664999</v>
      </c>
      <c r="E9" s="7">
        <v>3.2519271373748802</v>
      </c>
      <c r="F9" s="7">
        <v>3.23491311073303</v>
      </c>
      <c r="G9" s="7">
        <v>3.2705988883972199</v>
      </c>
      <c r="H9" s="7">
        <v>3.30019950866699</v>
      </c>
      <c r="I9" s="7">
        <v>3.3279774188995401</v>
      </c>
      <c r="J9" s="7">
        <v>3.3542625904083301</v>
      </c>
      <c r="K9" s="7">
        <v>3.3799130916595499</v>
      </c>
      <c r="L9" s="7">
        <v>3.4045832157135001</v>
      </c>
      <c r="M9" s="7">
        <v>3.4288363456726101</v>
      </c>
      <c r="N9" s="7">
        <v>3.45264744758606</v>
      </c>
      <c r="O9" s="7">
        <v>3.4769876003265399</v>
      </c>
      <c r="P9" s="7">
        <v>3.49802947044373</v>
      </c>
      <c r="Q9" s="7">
        <v>3.5181317329406698</v>
      </c>
      <c r="R9" s="7">
        <v>3.53443551063538</v>
      </c>
      <c r="S9" s="7">
        <v>3.5501978397369398</v>
      </c>
      <c r="T9" s="7">
        <v>3.5654861927032502</v>
      </c>
      <c r="U9" s="7">
        <v>3.5803210735321001</v>
      </c>
      <c r="V9" s="7">
        <v>3.59260034561157</v>
      </c>
      <c r="W9" s="7">
        <v>3.6047899723053001</v>
      </c>
      <c r="X9" s="7">
        <v>3.55875539779663</v>
      </c>
      <c r="Y9" s="7">
        <v>3.6339080333709699</v>
      </c>
      <c r="Z9" s="7">
        <v>3.8406932353973402</v>
      </c>
      <c r="AA9" s="7">
        <v>4.0607991218566903</v>
      </c>
      <c r="AB9" s="7">
        <v>4.2067112922668501</v>
      </c>
      <c r="AC9" s="7">
        <v>4.1035175323486301</v>
      </c>
      <c r="AD9" s="7">
        <v>3.9419116973877002</v>
      </c>
      <c r="AE9" s="7">
        <v>3.7949707508087198</v>
      </c>
      <c r="AF9" s="7">
        <v>3.65392017364502</v>
      </c>
      <c r="AG9" s="7">
        <v>3.5218312740325901</v>
      </c>
      <c r="AH9" s="7">
        <v>3.3813388347625701</v>
      </c>
      <c r="AI9" s="7">
        <v>3.2474684715271001</v>
      </c>
      <c r="AJ9" s="7">
        <v>3.13236284255981</v>
      </c>
      <c r="AK9" s="7">
        <v>3.1523451805114702</v>
      </c>
      <c r="AL9" s="7">
        <v>3.1838026046752899</v>
      </c>
      <c r="AM9" s="7">
        <v>3.2097623348236102</v>
      </c>
      <c r="AN9" s="7">
        <v>3.2346456050872798</v>
      </c>
      <c r="AO9" s="7">
        <v>3.2528851032257098</v>
      </c>
      <c r="AP9" s="7">
        <v>3.2697811126709002</v>
      </c>
      <c r="AQ9" s="7">
        <v>3.28396344184875</v>
      </c>
      <c r="AR9" s="7">
        <v>3.2969603538513201</v>
      </c>
      <c r="AS9" s="7">
        <v>3.3104689121246298</v>
      </c>
      <c r="AT9" s="7">
        <v>3.3235349655151398</v>
      </c>
      <c r="AU9" s="7">
        <v>3.3378250598907502</v>
      </c>
      <c r="AV9" s="7">
        <v>3.3513386249542201</v>
      </c>
      <c r="AW9" s="7">
        <v>3.3641982078552202</v>
      </c>
      <c r="AX9" s="7">
        <v>3.3772745132446298</v>
      </c>
      <c r="AY9" s="7">
        <v>3.3906600475311302</v>
      </c>
    </row>
    <row r="10" spans="1:51">
      <c r="A10" s="1" t="s">
        <v>144</v>
      </c>
      <c r="B10" s="5" t="s">
        <v>152</v>
      </c>
      <c r="C10" s="1" t="s">
        <v>165</v>
      </c>
      <c r="D10" s="1" t="s">
        <v>162</v>
      </c>
      <c r="E10" s="1" t="s">
        <v>162</v>
      </c>
      <c r="F10" s="1" t="s">
        <v>162</v>
      </c>
      <c r="G10" s="1" t="s">
        <v>162</v>
      </c>
      <c r="H10" s="1" t="s">
        <v>162</v>
      </c>
      <c r="I10" s="1" t="s">
        <v>162</v>
      </c>
      <c r="J10" s="1" t="s">
        <v>162</v>
      </c>
      <c r="K10" s="1" t="s">
        <v>162</v>
      </c>
      <c r="L10" s="1" t="s">
        <v>162</v>
      </c>
      <c r="M10" s="1" t="s">
        <v>162</v>
      </c>
      <c r="N10" s="1" t="s">
        <v>162</v>
      </c>
      <c r="O10" s="1" t="s">
        <v>162</v>
      </c>
      <c r="P10" s="1" t="s">
        <v>162</v>
      </c>
      <c r="Q10" s="1" t="s">
        <v>162</v>
      </c>
      <c r="R10" s="1" t="s">
        <v>162</v>
      </c>
      <c r="S10" s="1" t="s">
        <v>162</v>
      </c>
      <c r="T10" s="1" t="s">
        <v>162</v>
      </c>
      <c r="U10" s="1" t="s">
        <v>162</v>
      </c>
      <c r="V10" s="1" t="s">
        <v>162</v>
      </c>
      <c r="W10" s="1" t="s">
        <v>162</v>
      </c>
      <c r="X10" s="1" t="s">
        <v>174</v>
      </c>
      <c r="Y10" s="1" t="s">
        <v>174</v>
      </c>
      <c r="Z10" s="1" t="s">
        <v>174</v>
      </c>
      <c r="AA10" s="1" t="s">
        <v>174</v>
      </c>
      <c r="AB10" s="1" t="s">
        <v>174</v>
      </c>
      <c r="AC10" s="1" t="s">
        <v>174</v>
      </c>
      <c r="AD10" s="1" t="s">
        <v>174</v>
      </c>
      <c r="AE10" s="1" t="s">
        <v>174</v>
      </c>
      <c r="AF10" s="1" t="s">
        <v>174</v>
      </c>
      <c r="AG10" s="1" t="s">
        <v>174</v>
      </c>
      <c r="AH10" s="1" t="s">
        <v>174</v>
      </c>
      <c r="AI10" s="1" t="s">
        <v>174</v>
      </c>
      <c r="AJ10" s="1" t="s">
        <v>174</v>
      </c>
      <c r="AK10" s="1" t="s">
        <v>174</v>
      </c>
      <c r="AL10" s="1" t="s">
        <v>162</v>
      </c>
      <c r="AM10" s="1" t="s">
        <v>162</v>
      </c>
      <c r="AN10" s="1" t="s">
        <v>162</v>
      </c>
      <c r="AO10" s="1" t="s">
        <v>162</v>
      </c>
      <c r="AP10" s="1" t="s">
        <v>162</v>
      </c>
      <c r="AQ10" s="1" t="s">
        <v>162</v>
      </c>
      <c r="AR10" s="1" t="s">
        <v>162</v>
      </c>
      <c r="AS10" s="1" t="s">
        <v>162</v>
      </c>
      <c r="AT10" s="1" t="s">
        <v>162</v>
      </c>
      <c r="AU10" s="1" t="s">
        <v>162</v>
      </c>
      <c r="AV10" s="1" t="s">
        <v>162</v>
      </c>
      <c r="AW10" s="1" t="s">
        <v>162</v>
      </c>
      <c r="AX10" s="1" t="s">
        <v>162</v>
      </c>
      <c r="AY10" s="1" t="s">
        <v>162</v>
      </c>
    </row>
    <row r="11" spans="1:51">
      <c r="A11" s="1" t="s">
        <v>138</v>
      </c>
      <c r="B11" s="1" t="s">
        <v>40</v>
      </c>
      <c r="C11" s="1" t="s">
        <v>164</v>
      </c>
      <c r="D11" s="7">
        <v>2.0226578712463401</v>
      </c>
      <c r="E11" s="7">
        <v>2.0235049724578902</v>
      </c>
      <c r="F11" s="7">
        <v>2.2066595554351802</v>
      </c>
      <c r="G11" s="7">
        <v>2.6204407215118399</v>
      </c>
      <c r="H11" s="7">
        <v>2.9968090057372998</v>
      </c>
      <c r="I11" s="7">
        <v>3.3385765552520801</v>
      </c>
      <c r="J11" s="7">
        <v>3.6602864265441899</v>
      </c>
      <c r="K11" s="7">
        <v>3.9644515514373802</v>
      </c>
      <c r="L11" s="7">
        <v>4.2657308578491202</v>
      </c>
      <c r="M11" s="7">
        <v>4.6086316108703604</v>
      </c>
      <c r="N11" s="7">
        <v>4.9338579177856401</v>
      </c>
      <c r="O11" s="7">
        <v>5.0142917633056596</v>
      </c>
      <c r="P11" s="7">
        <v>5.0143365859985396</v>
      </c>
      <c r="Q11" s="7">
        <v>5.0144152641296396</v>
      </c>
      <c r="R11" s="7">
        <v>5.0148177146911603</v>
      </c>
      <c r="S11" s="7">
        <v>5.0151438713073704</v>
      </c>
      <c r="T11" s="7">
        <v>5.0136203765869096</v>
      </c>
      <c r="U11" s="7">
        <v>5.0146245956420898</v>
      </c>
      <c r="V11" s="7">
        <v>5.01499700546265</v>
      </c>
      <c r="W11" s="7">
        <v>5.0132899284362802</v>
      </c>
      <c r="X11" s="7">
        <v>5.0154328346252397</v>
      </c>
      <c r="Y11" s="7">
        <v>5.0142846107482901</v>
      </c>
      <c r="Z11" s="7">
        <v>5.0154118537902797</v>
      </c>
      <c r="AA11" s="7">
        <v>5.0154600143432599</v>
      </c>
      <c r="AB11" s="7">
        <v>5.0137257575988796</v>
      </c>
      <c r="AC11" s="7">
        <v>5.0144495964050302</v>
      </c>
      <c r="AD11" s="7">
        <v>4.8648786544799796</v>
      </c>
      <c r="AE11" s="7">
        <v>4.5064406394958496</v>
      </c>
      <c r="AF11" s="7">
        <v>4.2026739120483398</v>
      </c>
      <c r="AG11" s="7">
        <v>3.91240453720093</v>
      </c>
      <c r="AH11" s="7">
        <v>3.6263177394866899</v>
      </c>
      <c r="AI11" s="7">
        <v>3.3513281345367401</v>
      </c>
      <c r="AJ11" s="7">
        <v>3.0957500934600799</v>
      </c>
      <c r="AK11" s="7">
        <v>2.8542037010192902</v>
      </c>
      <c r="AL11" s="7">
        <v>2.6390764713287398</v>
      </c>
      <c r="AM11" s="7">
        <v>2.4619565010070801</v>
      </c>
      <c r="AN11" s="7">
        <v>2.2955193519592298</v>
      </c>
      <c r="AO11" s="7">
        <v>2.12479519844055</v>
      </c>
      <c r="AP11" s="7">
        <v>2.01515793800354</v>
      </c>
      <c r="AQ11" s="7">
        <v>2.01478838920593</v>
      </c>
      <c r="AR11" s="7">
        <v>2.0133020877838099</v>
      </c>
      <c r="AS11" s="7">
        <v>2.0142865180969198</v>
      </c>
      <c r="AT11" s="7">
        <v>2.0143837928771999</v>
      </c>
      <c r="AU11" s="7">
        <v>2.01413178443909</v>
      </c>
      <c r="AV11" s="7">
        <v>2.0162656307220499</v>
      </c>
      <c r="AW11" s="7">
        <v>2.0149722099304199</v>
      </c>
      <c r="AX11" s="7">
        <v>2.0146822929382302</v>
      </c>
      <c r="AY11" s="7">
        <v>2.01590800285339</v>
      </c>
    </row>
    <row r="12" spans="1:51">
      <c r="A12" s="1" t="s">
        <v>138</v>
      </c>
      <c r="B12" s="5" t="s">
        <v>152</v>
      </c>
      <c r="C12" s="1" t="s">
        <v>165</v>
      </c>
      <c r="D12" s="1" t="s">
        <v>162</v>
      </c>
      <c r="E12" s="1" t="s">
        <v>162</v>
      </c>
      <c r="F12" s="1" t="s">
        <v>163</v>
      </c>
      <c r="G12" s="1" t="s">
        <v>163</v>
      </c>
      <c r="H12" s="1" t="s">
        <v>163</v>
      </c>
      <c r="I12" s="1" t="s">
        <v>163</v>
      </c>
      <c r="J12" s="1" t="s">
        <v>163</v>
      </c>
      <c r="K12" s="1" t="s">
        <v>163</v>
      </c>
      <c r="L12" s="1" t="s">
        <v>163</v>
      </c>
      <c r="M12" s="1" t="s">
        <v>163</v>
      </c>
      <c r="N12" s="1" t="s">
        <v>163</v>
      </c>
      <c r="O12" s="1" t="s">
        <v>162</v>
      </c>
      <c r="P12" s="1" t="s">
        <v>162</v>
      </c>
      <c r="Q12" s="1" t="s">
        <v>162</v>
      </c>
      <c r="R12" s="1" t="s">
        <v>162</v>
      </c>
      <c r="S12" s="1" t="s">
        <v>162</v>
      </c>
      <c r="T12" s="1" t="s">
        <v>162</v>
      </c>
      <c r="U12" s="1" t="s">
        <v>162</v>
      </c>
      <c r="V12" s="1" t="s">
        <v>162</v>
      </c>
      <c r="W12" s="1" t="s">
        <v>162</v>
      </c>
      <c r="X12" s="1" t="s">
        <v>162</v>
      </c>
      <c r="Y12" s="1" t="s">
        <v>162</v>
      </c>
      <c r="Z12" s="1" t="s">
        <v>162</v>
      </c>
      <c r="AA12" s="1" t="s">
        <v>162</v>
      </c>
      <c r="AB12" s="1" t="s">
        <v>162</v>
      </c>
      <c r="AC12" s="1" t="s">
        <v>174</v>
      </c>
      <c r="AD12" s="1" t="s">
        <v>174</v>
      </c>
      <c r="AE12" s="1" t="s">
        <v>174</v>
      </c>
      <c r="AF12" s="1" t="s">
        <v>174</v>
      </c>
      <c r="AG12" s="1" t="s">
        <v>174</v>
      </c>
      <c r="AH12" s="1" t="s">
        <v>174</v>
      </c>
      <c r="AI12" s="1" t="s">
        <v>174</v>
      </c>
      <c r="AJ12" s="1" t="s">
        <v>174</v>
      </c>
      <c r="AK12" s="1" t="s">
        <v>174</v>
      </c>
      <c r="AL12" s="1" t="s">
        <v>174</v>
      </c>
      <c r="AM12" s="1" t="s">
        <v>174</v>
      </c>
      <c r="AN12" s="1" t="s">
        <v>174</v>
      </c>
      <c r="AO12" s="1" t="s">
        <v>174</v>
      </c>
      <c r="AP12" s="1" t="s">
        <v>162</v>
      </c>
      <c r="AQ12" s="1" t="s">
        <v>162</v>
      </c>
      <c r="AR12" s="1" t="s">
        <v>162</v>
      </c>
      <c r="AS12" s="1" t="s">
        <v>162</v>
      </c>
      <c r="AT12" s="1" t="s">
        <v>162</v>
      </c>
      <c r="AU12" s="1" t="s">
        <v>162</v>
      </c>
      <c r="AV12" s="1" t="s">
        <v>162</v>
      </c>
      <c r="AW12" s="1" t="s">
        <v>162</v>
      </c>
      <c r="AX12" s="1" t="s">
        <v>162</v>
      </c>
      <c r="AY12" s="1" t="s">
        <v>162</v>
      </c>
    </row>
    <row r="13" spans="1:51">
      <c r="A13" s="1" t="s">
        <v>143</v>
      </c>
      <c r="B13" s="1" t="s">
        <v>30</v>
      </c>
      <c r="C13" s="1" t="s">
        <v>164</v>
      </c>
      <c r="D13" s="7">
        <v>5.1608943939209002</v>
      </c>
      <c r="E13" s="7">
        <v>5.2075629234314</v>
      </c>
      <c r="F13" s="7">
        <v>5.2080268859863299</v>
      </c>
      <c r="G13" s="7">
        <v>5.2055602073669398</v>
      </c>
      <c r="H13" s="7">
        <v>5.20458936691284</v>
      </c>
      <c r="I13" s="7">
        <v>5.2054414749145499</v>
      </c>
      <c r="J13" s="7">
        <v>5.20562791824341</v>
      </c>
      <c r="K13" s="7">
        <v>5.2055163383483896</v>
      </c>
      <c r="L13" s="7">
        <v>5.2057127952575701</v>
      </c>
      <c r="M13" s="7">
        <v>5.2072119712829599</v>
      </c>
      <c r="N13" s="7">
        <v>5.2074952125549299</v>
      </c>
      <c r="O13" s="7">
        <v>5.2067899703979501</v>
      </c>
      <c r="P13" s="7">
        <v>5.2076444625854501</v>
      </c>
      <c r="Q13" s="7">
        <v>5.2074413299560502</v>
      </c>
      <c r="R13" s="7">
        <v>5.1041207313537598</v>
      </c>
      <c r="S13" s="7">
        <v>4.7100582122802699</v>
      </c>
      <c r="T13" s="7">
        <v>4.2883734703064</v>
      </c>
      <c r="U13" s="7">
        <v>3.8610994815826398</v>
      </c>
      <c r="V13" s="7">
        <v>3.4232709407806401</v>
      </c>
      <c r="W13" s="7">
        <v>2.9907786846160902</v>
      </c>
      <c r="X13" s="7">
        <v>2.5583119392395002</v>
      </c>
      <c r="Y13" s="7">
        <v>2.12503218650818</v>
      </c>
      <c r="Z13" s="7">
        <v>1.7222284078598</v>
      </c>
      <c r="AA13" s="7">
        <v>1.6344358921051001</v>
      </c>
      <c r="AB13" s="7">
        <v>1.6386992931366</v>
      </c>
      <c r="AC13" s="7">
        <v>1.6441458463668801</v>
      </c>
      <c r="AD13" s="7">
        <v>1.6380573511123699</v>
      </c>
      <c r="AE13" s="7">
        <v>1.6296070814132699</v>
      </c>
      <c r="AF13" s="7">
        <v>1.62916719913483</v>
      </c>
      <c r="AG13" s="7">
        <v>1.62935590744019</v>
      </c>
      <c r="AH13" s="7">
        <v>1.6300517320632899</v>
      </c>
      <c r="AI13" s="7">
        <v>1.63082039356232</v>
      </c>
      <c r="AJ13" s="7">
        <v>1.6305780410766599</v>
      </c>
      <c r="AK13" s="7">
        <v>1.63022148609161</v>
      </c>
      <c r="AL13" s="7">
        <v>1.63050556182861</v>
      </c>
      <c r="AM13" s="7">
        <v>1.6310559511184699</v>
      </c>
      <c r="AN13" s="7">
        <v>1.63220763206482</v>
      </c>
      <c r="AO13" s="7">
        <v>1.6344401836395299</v>
      </c>
      <c r="AP13" s="7">
        <v>1.6351022720336901</v>
      </c>
      <c r="AQ13" s="7">
        <v>1.63700175285339</v>
      </c>
      <c r="AR13" s="7">
        <v>1.63685834407806</v>
      </c>
      <c r="AS13" s="7">
        <v>1.6391364336013801</v>
      </c>
      <c r="AT13" s="7">
        <v>1.641441822052</v>
      </c>
      <c r="AU13" s="7">
        <v>1.6462495326995801</v>
      </c>
      <c r="AV13" s="7">
        <v>2.0177581310272199</v>
      </c>
      <c r="AW13" s="7">
        <v>2.82174921035767</v>
      </c>
      <c r="AX13" s="7">
        <v>3.60555076599121</v>
      </c>
      <c r="AY13" s="7">
        <v>4.37237501144409</v>
      </c>
    </row>
    <row r="14" spans="1:51">
      <c r="A14" s="1" t="s">
        <v>143</v>
      </c>
      <c r="B14" s="5" t="s">
        <v>152</v>
      </c>
      <c r="C14" s="1" t="s">
        <v>165</v>
      </c>
      <c r="D14" s="1" t="s">
        <v>163</v>
      </c>
      <c r="E14" s="1" t="s">
        <v>162</v>
      </c>
      <c r="F14" s="1" t="s">
        <v>162</v>
      </c>
      <c r="G14" s="1" t="s">
        <v>162</v>
      </c>
      <c r="H14" s="1" t="s">
        <v>162</v>
      </c>
      <c r="I14" s="1" t="s">
        <v>162</v>
      </c>
      <c r="J14" s="1" t="s">
        <v>162</v>
      </c>
      <c r="K14" s="1" t="s">
        <v>162</v>
      </c>
      <c r="L14" s="1" t="s">
        <v>162</v>
      </c>
      <c r="M14" s="1" t="s">
        <v>162</v>
      </c>
      <c r="N14" s="1" t="s">
        <v>162</v>
      </c>
      <c r="O14" s="1" t="s">
        <v>162</v>
      </c>
      <c r="P14" s="1" t="s">
        <v>162</v>
      </c>
      <c r="Q14" s="1" t="s">
        <v>162</v>
      </c>
      <c r="R14" s="1" t="s">
        <v>174</v>
      </c>
      <c r="S14" s="1" t="s">
        <v>174</v>
      </c>
      <c r="T14" s="1" t="s">
        <v>174</v>
      </c>
      <c r="U14" s="1" t="s">
        <v>174</v>
      </c>
      <c r="V14" s="1" t="s">
        <v>174</v>
      </c>
      <c r="W14" s="1" t="s">
        <v>174</v>
      </c>
      <c r="X14" s="1" t="s">
        <v>174</v>
      </c>
      <c r="Y14" s="1" t="s">
        <v>174</v>
      </c>
      <c r="Z14" s="1" t="s">
        <v>174</v>
      </c>
      <c r="AA14" s="1" t="s">
        <v>162</v>
      </c>
      <c r="AB14" s="1" t="s">
        <v>162</v>
      </c>
      <c r="AC14" s="1" t="s">
        <v>162</v>
      </c>
      <c r="AD14" s="1" t="s">
        <v>162</v>
      </c>
      <c r="AE14" s="1" t="s">
        <v>162</v>
      </c>
      <c r="AF14" s="1" t="s">
        <v>162</v>
      </c>
      <c r="AG14" s="1" t="s">
        <v>162</v>
      </c>
      <c r="AH14" s="1" t="s">
        <v>162</v>
      </c>
      <c r="AI14" s="1" t="s">
        <v>162</v>
      </c>
      <c r="AJ14" s="1" t="s">
        <v>162</v>
      </c>
      <c r="AK14" s="1" t="s">
        <v>162</v>
      </c>
      <c r="AL14" s="1" t="s">
        <v>162</v>
      </c>
      <c r="AM14" s="1" t="s">
        <v>162</v>
      </c>
      <c r="AN14" s="1" t="s">
        <v>162</v>
      </c>
      <c r="AO14" s="1" t="s">
        <v>162</v>
      </c>
      <c r="AP14" s="1" t="s">
        <v>162</v>
      </c>
      <c r="AQ14" s="1" t="s">
        <v>162</v>
      </c>
      <c r="AR14" s="1" t="s">
        <v>162</v>
      </c>
      <c r="AS14" s="1" t="s">
        <v>162</v>
      </c>
      <c r="AT14" s="1" t="s">
        <v>162</v>
      </c>
      <c r="AU14" s="1" t="s">
        <v>162</v>
      </c>
      <c r="AV14" s="1" t="s">
        <v>163</v>
      </c>
      <c r="AW14" s="1" t="s">
        <v>163</v>
      </c>
      <c r="AX14" s="1" t="s">
        <v>163</v>
      </c>
      <c r="AY14" s="1" t="s">
        <v>163</v>
      </c>
    </row>
    <row r="15" spans="1:51">
      <c r="A15" s="4" t="s">
        <v>140</v>
      </c>
      <c r="B15" s="1" t="s">
        <v>47</v>
      </c>
      <c r="C15" s="1" t="s">
        <v>164</v>
      </c>
      <c r="D15" s="7">
        <v>3.5483334064483598</v>
      </c>
      <c r="E15" s="7">
        <v>3.5274586677551301</v>
      </c>
      <c r="F15" s="7">
        <v>3.56759858131409</v>
      </c>
      <c r="G15" s="7">
        <v>3.63917016983032</v>
      </c>
      <c r="H15" s="7">
        <v>3.6722376346588099</v>
      </c>
      <c r="I15" s="7">
        <v>3.7175955772399898</v>
      </c>
      <c r="J15" s="7">
        <v>3.782470703125</v>
      </c>
      <c r="K15" s="7">
        <v>3.8519911766052202</v>
      </c>
      <c r="L15" s="7">
        <v>3.9256212711334202</v>
      </c>
      <c r="M15" s="7">
        <v>4.0061078071594203</v>
      </c>
      <c r="N15" s="7">
        <v>4.1217069625854501</v>
      </c>
      <c r="O15" s="7">
        <v>4.2816400527954102</v>
      </c>
      <c r="P15" s="7">
        <v>4.41176557540894</v>
      </c>
      <c r="Q15" s="7">
        <v>4.4683647155761701</v>
      </c>
      <c r="R15" s="7">
        <v>4.4520153999328604</v>
      </c>
      <c r="S15" s="7">
        <v>4.4151248931884801</v>
      </c>
      <c r="T15" s="7">
        <v>4.3045978546142596</v>
      </c>
      <c r="U15" s="7">
        <v>4.1395292282104501</v>
      </c>
      <c r="V15" s="7">
        <v>3.9438123703002899</v>
      </c>
      <c r="W15" s="7">
        <v>3.74067187309265</v>
      </c>
      <c r="X15" s="7">
        <v>3.5560259819030802</v>
      </c>
      <c r="Y15" s="7">
        <v>3.3802866935729998</v>
      </c>
      <c r="Z15" s="7">
        <v>3.20790672302246</v>
      </c>
      <c r="AA15" s="7">
        <v>3.0215623378753702</v>
      </c>
      <c r="AB15" s="7">
        <v>2.8145384788513201</v>
      </c>
      <c r="AC15" s="7">
        <v>2.6288576126098602</v>
      </c>
      <c r="AD15" s="7">
        <v>2.5193140506744398</v>
      </c>
      <c r="AE15" s="7">
        <v>2.5293748378753702</v>
      </c>
      <c r="AF15" s="7">
        <v>2.5664410591125502</v>
      </c>
      <c r="AG15" s="7">
        <v>2.6091234683990501</v>
      </c>
      <c r="AH15" s="7">
        <v>2.6642324924468999</v>
      </c>
      <c r="AI15" s="7">
        <v>2.73605561256409</v>
      </c>
      <c r="AJ15" s="7">
        <v>2.80931949615479</v>
      </c>
      <c r="AK15" s="7">
        <v>2.8471806049346902</v>
      </c>
      <c r="AL15" s="7">
        <v>2.89797735214233</v>
      </c>
      <c r="AM15" s="7">
        <v>2.9277479648590101</v>
      </c>
      <c r="AN15" s="7">
        <v>2.9255640506744398</v>
      </c>
      <c r="AO15" s="7">
        <v>2.90174341201782</v>
      </c>
      <c r="AP15" s="7">
        <v>2.8196508884429901</v>
      </c>
      <c r="AQ15" s="7">
        <v>2.7215311527252202</v>
      </c>
      <c r="AR15" s="7">
        <v>2.6742601394653298</v>
      </c>
      <c r="AS15" s="7">
        <v>2.6030919551849401</v>
      </c>
      <c r="AT15" s="7">
        <v>2.5795729160308798</v>
      </c>
      <c r="AU15" s="7">
        <v>2.6181006431579599</v>
      </c>
      <c r="AV15" s="7">
        <v>2.6214497089386</v>
      </c>
      <c r="AW15" s="7">
        <v>2.5691840648651101</v>
      </c>
      <c r="AX15" s="7">
        <v>2.5676565170288099</v>
      </c>
      <c r="AY15" s="7">
        <v>2.60044622421265</v>
      </c>
    </row>
    <row r="16" spans="1:51">
      <c r="A16" s="4" t="s">
        <v>140</v>
      </c>
      <c r="B16" s="5" t="s">
        <v>152</v>
      </c>
      <c r="C16" s="1" t="s">
        <v>165</v>
      </c>
      <c r="D16" s="1" t="s">
        <v>171</v>
      </c>
      <c r="E16" s="1" t="s">
        <v>171</v>
      </c>
      <c r="F16" s="1" t="s">
        <v>171</v>
      </c>
      <c r="G16" s="1" t="s">
        <v>171</v>
      </c>
      <c r="H16" s="1" t="s">
        <v>171</v>
      </c>
      <c r="I16" s="1" t="s">
        <v>171</v>
      </c>
      <c r="J16" s="1" t="s">
        <v>171</v>
      </c>
      <c r="K16" s="1" t="s">
        <v>171</v>
      </c>
      <c r="L16" s="1" t="s">
        <v>171</v>
      </c>
      <c r="M16" s="1" t="s">
        <v>171</v>
      </c>
      <c r="N16" s="1" t="s">
        <v>171</v>
      </c>
      <c r="O16" s="1" t="s">
        <v>171</v>
      </c>
      <c r="P16" s="1" t="s">
        <v>171</v>
      </c>
      <c r="Q16" s="1" t="s">
        <v>171</v>
      </c>
      <c r="R16" s="1" t="s">
        <v>171</v>
      </c>
      <c r="S16" s="1" t="s">
        <v>171</v>
      </c>
      <c r="T16" s="1" t="s">
        <v>171</v>
      </c>
      <c r="U16" s="1" t="s">
        <v>171</v>
      </c>
      <c r="V16" s="1" t="s">
        <v>171</v>
      </c>
      <c r="W16" s="1" t="s">
        <v>171</v>
      </c>
      <c r="X16" s="1" t="s">
        <v>171</v>
      </c>
      <c r="Y16" s="1" t="s">
        <v>171</v>
      </c>
      <c r="Z16" s="1" t="s">
        <v>171</v>
      </c>
      <c r="AA16" s="1" t="s">
        <v>171</v>
      </c>
      <c r="AB16" s="1" t="s">
        <v>171</v>
      </c>
      <c r="AC16" s="1" t="s">
        <v>171</v>
      </c>
      <c r="AD16" s="1" t="s">
        <v>171</v>
      </c>
      <c r="AE16" s="1" t="s">
        <v>171</v>
      </c>
      <c r="AF16" s="1" t="s">
        <v>171</v>
      </c>
      <c r="AG16" s="1" t="s">
        <v>171</v>
      </c>
      <c r="AH16" s="1" t="s">
        <v>171</v>
      </c>
      <c r="AI16" s="1" t="s">
        <v>171</v>
      </c>
      <c r="AJ16" s="1" t="s">
        <v>171</v>
      </c>
      <c r="AK16" s="1" t="s">
        <v>171</v>
      </c>
      <c r="AL16" s="1" t="s">
        <v>171</v>
      </c>
      <c r="AM16" s="1" t="s">
        <v>171</v>
      </c>
      <c r="AN16" s="1" t="s">
        <v>171</v>
      </c>
      <c r="AO16" s="1" t="s">
        <v>171</v>
      </c>
      <c r="AP16" s="1" t="s">
        <v>171</v>
      </c>
      <c r="AQ16" s="1" t="s">
        <v>171</v>
      </c>
      <c r="AR16" s="1" t="s">
        <v>171</v>
      </c>
      <c r="AS16" s="1" t="s">
        <v>171</v>
      </c>
      <c r="AT16" s="1" t="s">
        <v>171</v>
      </c>
      <c r="AU16" s="1" t="s">
        <v>171</v>
      </c>
      <c r="AV16" s="1" t="s">
        <v>171</v>
      </c>
      <c r="AW16" s="1" t="s">
        <v>171</v>
      </c>
      <c r="AX16" s="1" t="s">
        <v>171</v>
      </c>
      <c r="AY16" s="1" t="s">
        <v>171</v>
      </c>
    </row>
    <row r="17" spans="1:51">
      <c r="A17" s="1" t="s">
        <v>172</v>
      </c>
      <c r="B17" s="6" t="s">
        <v>166</v>
      </c>
      <c r="C17" s="1" t="s">
        <v>167</v>
      </c>
      <c r="D17" s="9">
        <v>2742.9372863769531</v>
      </c>
      <c r="E17" s="9">
        <v>1857.3356933593759</v>
      </c>
      <c r="F17" s="9">
        <v>3485.5300292968741</v>
      </c>
      <c r="G17" s="9">
        <v>3197.2998657226599</v>
      </c>
      <c r="H17" s="9">
        <v>3329.7730712890643</v>
      </c>
      <c r="I17" s="9">
        <v>3143.705535888666</v>
      </c>
      <c r="J17" s="9">
        <v>3040.292419433591</v>
      </c>
      <c r="K17" s="9">
        <v>2871.3847656249968</v>
      </c>
      <c r="L17" s="9">
        <v>2792.4800720214866</v>
      </c>
      <c r="M17" s="9">
        <v>3049.5865783691397</v>
      </c>
      <c r="N17" s="9">
        <v>2597.778900146478</v>
      </c>
      <c r="O17" s="9">
        <v>2069.2583007812473</v>
      </c>
      <c r="P17" s="9">
        <v>2536.762817382808</v>
      </c>
      <c r="Q17" s="9">
        <v>3050.2390441894481</v>
      </c>
      <c r="R17" s="9">
        <v>2738.9305419921875</v>
      </c>
      <c r="S17" s="9">
        <v>2830.7814331054615</v>
      </c>
      <c r="T17" s="9">
        <v>2474.9187011718577</v>
      </c>
      <c r="U17" s="9">
        <v>2586.0904846191324</v>
      </c>
      <c r="V17" s="9">
        <v>2593.7355651855542</v>
      </c>
      <c r="W17" s="9">
        <v>2549.1800231933648</v>
      </c>
      <c r="X17" s="9">
        <v>3985.530838012688</v>
      </c>
      <c r="Y17" s="9">
        <v>4620.6149291992133</v>
      </c>
      <c r="Z17" s="9">
        <v>4903.3714294433594</v>
      </c>
      <c r="AA17" s="9">
        <v>4849.5084533691397</v>
      </c>
      <c r="AB17" s="9">
        <v>4696.1574401855432</v>
      </c>
      <c r="AC17" s="9">
        <v>4529.0643920898356</v>
      </c>
      <c r="AD17" s="9">
        <v>2270.9263305664062</v>
      </c>
      <c r="AE17" s="9">
        <v>2150.6249157190214</v>
      </c>
      <c r="AF17" s="9">
        <v>2107.8601671457282</v>
      </c>
      <c r="AG17" s="9">
        <v>1986.8582847118378</v>
      </c>
      <c r="AH17" s="9">
        <v>1532.4512857198665</v>
      </c>
      <c r="AI17" s="9">
        <v>1394.0302178859708</v>
      </c>
      <c r="AJ17" s="9">
        <v>1555.0158569812693</v>
      </c>
      <c r="AK17" s="9">
        <v>1126.3171386718718</v>
      </c>
      <c r="AL17" s="9">
        <v>1191.5415344238197</v>
      </c>
      <c r="AM17" s="9">
        <v>1747.0279541015693</v>
      </c>
      <c r="AN17" s="9">
        <v>1748.7160339355446</v>
      </c>
      <c r="AO17" s="9">
        <v>1863.6521911621046</v>
      </c>
      <c r="AP17" s="9">
        <v>3172.6306152343695</v>
      </c>
      <c r="AQ17" s="9">
        <v>3038.3148498535111</v>
      </c>
      <c r="AR17" s="9">
        <v>3134.7175903320235</v>
      </c>
      <c r="AS17" s="9">
        <v>2510.056488037113</v>
      </c>
      <c r="AT17" s="9">
        <v>2281.0985717773492</v>
      </c>
      <c r="AU17" s="9">
        <v>2605.0820312499918</v>
      </c>
      <c r="AV17" s="9">
        <v>3311.9811401367078</v>
      </c>
      <c r="AW17" s="9">
        <v>3449.2203979492078</v>
      </c>
      <c r="AX17" s="9">
        <v>2860.9047546386687</v>
      </c>
      <c r="AY17" s="9">
        <v>2878.4181823730469</v>
      </c>
    </row>
    <row r="18" spans="1:51">
      <c r="A18" s="1" t="s">
        <v>148</v>
      </c>
      <c r="B18" s="1" t="s">
        <v>64</v>
      </c>
      <c r="C18" s="1" t="s">
        <v>167</v>
      </c>
      <c r="D18" s="8">
        <v>1085.65710449219</v>
      </c>
      <c r="E18" s="8">
        <v>1028.04528808594</v>
      </c>
      <c r="F18" s="8">
        <v>996.37396240234398</v>
      </c>
      <c r="G18" s="8">
        <v>726.45837402343795</v>
      </c>
      <c r="H18" s="8">
        <v>643.26690673828102</v>
      </c>
      <c r="I18" s="8">
        <v>622.43701171875</v>
      </c>
      <c r="J18" s="8">
        <v>648.41326904296898</v>
      </c>
      <c r="K18" s="8">
        <v>636.79339599609398</v>
      </c>
      <c r="L18" s="8">
        <v>347.84683227539102</v>
      </c>
      <c r="M18" s="8">
        <v>363.03506469726602</v>
      </c>
      <c r="N18" s="8">
        <v>556.529541015625</v>
      </c>
      <c r="O18" s="8">
        <v>731.26940917968795</v>
      </c>
      <c r="P18" s="8">
        <v>839.59381103515602</v>
      </c>
      <c r="Q18" s="8">
        <v>1059.19921875</v>
      </c>
      <c r="R18" s="8">
        <v>1510.04125976563</v>
      </c>
      <c r="S18" s="8">
        <v>1564.89904785156</v>
      </c>
      <c r="T18" s="8">
        <v>1604.42114257813</v>
      </c>
      <c r="U18" s="8">
        <v>1606.56909179688</v>
      </c>
      <c r="V18" s="8">
        <v>1648.67126464844</v>
      </c>
      <c r="W18" s="8">
        <v>1613.42822265625</v>
      </c>
      <c r="X18" s="8">
        <v>1625.07385253906</v>
      </c>
      <c r="Y18" s="8">
        <v>1589.55932617188</v>
      </c>
      <c r="Z18" s="8">
        <v>1556.30322265625</v>
      </c>
      <c r="AA18" s="8">
        <v>1527.24096679688</v>
      </c>
      <c r="AB18" s="8">
        <v>1509.662109375</v>
      </c>
      <c r="AC18" s="8">
        <v>1499.7451171875</v>
      </c>
      <c r="AD18" s="8">
        <v>1479.10119628906</v>
      </c>
      <c r="AE18" s="8">
        <v>1455.9619140625</v>
      </c>
      <c r="AF18" s="8">
        <v>1586.09020996094</v>
      </c>
      <c r="AG18" s="8">
        <v>1563.16577148438</v>
      </c>
      <c r="AH18" s="8">
        <v>1568.01599121094</v>
      </c>
      <c r="AI18" s="8">
        <v>1507.66540527344</v>
      </c>
      <c r="AJ18" s="8">
        <v>1519.6572265625</v>
      </c>
      <c r="AK18" s="8">
        <v>1186.51220703125</v>
      </c>
      <c r="AL18" s="8">
        <v>1246.16906738281</v>
      </c>
      <c r="AM18" s="8">
        <v>1325.56677246094</v>
      </c>
      <c r="AN18" s="8">
        <v>1724.46606445313</v>
      </c>
      <c r="AO18" s="8">
        <v>1782.36120605469</v>
      </c>
      <c r="AP18" s="8">
        <v>1868.70300292969</v>
      </c>
      <c r="AQ18" s="8">
        <v>1899.10388183594</v>
      </c>
      <c r="AR18" s="8">
        <v>1954.99926757813</v>
      </c>
      <c r="AS18" s="8">
        <v>1839.58740234375</v>
      </c>
      <c r="AT18" s="8">
        <v>1748.07299804688</v>
      </c>
      <c r="AU18" s="8">
        <v>1576.45764160156</v>
      </c>
      <c r="AV18" s="8">
        <v>1567.28796386719</v>
      </c>
      <c r="AW18" s="8">
        <v>1406.62170410156</v>
      </c>
      <c r="AX18" s="8">
        <v>1322.44494628906</v>
      </c>
      <c r="AY18" s="8">
        <v>1236.42407226563</v>
      </c>
    </row>
    <row r="19" spans="1:51">
      <c r="A19" s="1" t="s">
        <v>58</v>
      </c>
      <c r="B19" s="1" t="s">
        <v>62</v>
      </c>
      <c r="C19" s="1" t="s">
        <v>168</v>
      </c>
      <c r="D19" s="8">
        <v>577.32769775390602</v>
      </c>
      <c r="E19" s="8">
        <v>576.32220458984398</v>
      </c>
      <c r="F19" s="8">
        <v>577.55554199218795</v>
      </c>
      <c r="G19" s="8">
        <v>577.88122558593795</v>
      </c>
      <c r="H19" s="8">
        <v>576.13000488281295</v>
      </c>
      <c r="I19" s="8">
        <v>575.15026855468795</v>
      </c>
      <c r="J19" s="8">
        <v>574.60656738281295</v>
      </c>
      <c r="K19" s="8">
        <v>574.06365966796898</v>
      </c>
      <c r="L19" s="8">
        <v>573.553466796875</v>
      </c>
      <c r="M19" s="8">
        <v>573.036376953125</v>
      </c>
      <c r="N19" s="8">
        <v>569.87420654296898</v>
      </c>
      <c r="O19" s="8">
        <v>569.66595458984398</v>
      </c>
      <c r="P19" s="8">
        <v>567.59753417968795</v>
      </c>
      <c r="Q19" s="8">
        <v>569.72814941406295</v>
      </c>
      <c r="R19" s="8">
        <v>567.78546142578102</v>
      </c>
      <c r="S19" s="8">
        <v>569.46405029296898</v>
      </c>
      <c r="T19" s="8">
        <v>573.19427490234398</v>
      </c>
      <c r="U19" s="8">
        <v>573.765869140625</v>
      </c>
      <c r="V19" s="8">
        <v>573.80572509765602</v>
      </c>
      <c r="W19" s="8">
        <v>575.14398193359398</v>
      </c>
      <c r="X19" s="8">
        <v>577.161376953125</v>
      </c>
      <c r="Y19" s="8">
        <v>577.94689941406295</v>
      </c>
      <c r="Z19" s="8">
        <v>578.52618408203102</v>
      </c>
      <c r="AA19" s="8">
        <v>582.10974121093795</v>
      </c>
      <c r="AB19" s="8">
        <v>584.73236083984398</v>
      </c>
      <c r="AC19" s="8">
        <v>586.37530517578102</v>
      </c>
      <c r="AD19" s="8">
        <v>583.670166015625</v>
      </c>
      <c r="AE19" s="8">
        <v>584.08526611328102</v>
      </c>
      <c r="AF19" s="8">
        <v>583.83166503906295</v>
      </c>
      <c r="AG19" s="8">
        <v>583.38018798828102</v>
      </c>
      <c r="AH19" s="8">
        <v>577.96087646484398</v>
      </c>
      <c r="AI19" s="8">
        <v>576.72180175781295</v>
      </c>
      <c r="AJ19" s="8">
        <v>578.42840576171898</v>
      </c>
      <c r="AK19" s="8">
        <v>577.66320800781295</v>
      </c>
      <c r="AL19" s="8">
        <v>578.1005859375</v>
      </c>
      <c r="AM19" s="8">
        <v>579.63726806640602</v>
      </c>
      <c r="AN19" s="8">
        <v>579.79034423828102</v>
      </c>
      <c r="AO19" s="8">
        <v>579.96295166015602</v>
      </c>
      <c r="AP19" s="8">
        <v>584.02233886718795</v>
      </c>
      <c r="AQ19" s="8">
        <v>584.2998046875</v>
      </c>
      <c r="AR19" s="8">
        <v>585.29431152343795</v>
      </c>
      <c r="AS19" s="8">
        <v>584.17181396484398</v>
      </c>
      <c r="AT19" s="8">
        <v>582.74426269531295</v>
      </c>
      <c r="AU19" s="8">
        <v>584.92938232421898</v>
      </c>
      <c r="AV19" s="8">
        <v>586.99652099609398</v>
      </c>
      <c r="AW19" s="8">
        <v>587.74847412109398</v>
      </c>
      <c r="AX19" s="8">
        <v>583.18444824218795</v>
      </c>
      <c r="AY19" s="8">
        <v>583.82318115234398</v>
      </c>
    </row>
    <row r="20" spans="1:51">
      <c r="A20" s="1" t="s">
        <v>59</v>
      </c>
      <c r="B20" s="1" t="s">
        <v>63</v>
      </c>
      <c r="C20" s="1" t="s">
        <v>168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</row>
    <row r="21" spans="1:51">
      <c r="A21" s="1" t="s">
        <v>52</v>
      </c>
      <c r="B21" s="1" t="s">
        <v>5</v>
      </c>
      <c r="C21" s="1" t="s">
        <v>168</v>
      </c>
      <c r="D21" s="8">
        <v>2857.4365234375</v>
      </c>
      <c r="E21" s="8">
        <v>2837.24560546875</v>
      </c>
      <c r="F21" s="8">
        <v>2830.072265625</v>
      </c>
      <c r="G21" s="8">
        <v>2823.92602539063</v>
      </c>
      <c r="H21" s="8">
        <v>2831.89428710938</v>
      </c>
      <c r="I21" s="8">
        <v>2815.46484375</v>
      </c>
      <c r="J21" s="8">
        <v>2815.85131835938</v>
      </c>
      <c r="K21" s="8">
        <v>2814.0107421875</v>
      </c>
      <c r="L21" s="8">
        <v>2821.76635742188</v>
      </c>
      <c r="M21" s="8">
        <v>2817.6650390625</v>
      </c>
      <c r="N21" s="8">
        <v>2797.74633789063</v>
      </c>
      <c r="O21" s="8">
        <v>2767.70825195313</v>
      </c>
      <c r="P21" s="8">
        <v>2776.72509765625</v>
      </c>
      <c r="Q21" s="8">
        <v>2777.18920898438</v>
      </c>
      <c r="R21" s="8">
        <v>2779.06909179688</v>
      </c>
      <c r="S21" s="8">
        <v>2791.2509765625</v>
      </c>
      <c r="T21" s="8">
        <v>2791.40185546875</v>
      </c>
      <c r="U21" s="8">
        <v>2800.89819335938</v>
      </c>
      <c r="V21" s="8">
        <v>2804.92456054688</v>
      </c>
      <c r="W21" s="8">
        <v>2845.73046875</v>
      </c>
      <c r="X21" s="8">
        <v>2884.39013671875</v>
      </c>
      <c r="Y21" s="8">
        <v>2908.13452148438</v>
      </c>
      <c r="Z21" s="8">
        <v>2892.39111328125</v>
      </c>
      <c r="AA21" s="8">
        <v>2892.02124023438</v>
      </c>
      <c r="AB21" s="8">
        <v>2889.15014648438</v>
      </c>
      <c r="AC21" s="8">
        <v>2888.50024414063</v>
      </c>
      <c r="AD21" s="8">
        <v>2874.47412109375</v>
      </c>
      <c r="AE21" s="8">
        <v>2882.77368164063</v>
      </c>
      <c r="AF21" s="8">
        <v>2879.08569335938</v>
      </c>
      <c r="AG21" s="8">
        <v>2865.81225585938</v>
      </c>
      <c r="AH21" s="8">
        <v>2852.62280273438</v>
      </c>
      <c r="AI21" s="8">
        <v>2854.08032226563</v>
      </c>
      <c r="AJ21" s="8">
        <v>2858.63916015625</v>
      </c>
      <c r="AK21" s="8">
        <v>2857.48095703125</v>
      </c>
      <c r="AL21" s="8">
        <v>2859.15844726563</v>
      </c>
      <c r="AM21" s="8">
        <v>2861.76586914063</v>
      </c>
      <c r="AN21" s="8">
        <v>2872.00854492188</v>
      </c>
      <c r="AO21" s="8">
        <v>2875.33544921875</v>
      </c>
      <c r="AP21" s="8">
        <v>2882.41577148438</v>
      </c>
      <c r="AQ21" s="8">
        <v>2893.3662109375</v>
      </c>
      <c r="AR21" s="8">
        <v>2901.74780273438</v>
      </c>
      <c r="AS21" s="8">
        <v>2889.931640625</v>
      </c>
      <c r="AT21" s="8">
        <v>2882.00561523438</v>
      </c>
      <c r="AU21" s="8">
        <v>2889.48876953125</v>
      </c>
      <c r="AV21" s="8">
        <v>2915.955078125</v>
      </c>
      <c r="AW21" s="8">
        <v>2911.05883789063</v>
      </c>
      <c r="AX21" s="8">
        <v>2932.12548828125</v>
      </c>
      <c r="AY21" s="8">
        <v>2917.51293945313</v>
      </c>
    </row>
    <row r="22" spans="1:51">
      <c r="A22" s="1" t="s">
        <v>53</v>
      </c>
      <c r="B22" s="1" t="s">
        <v>12</v>
      </c>
      <c r="C22" s="1" t="s">
        <v>168</v>
      </c>
      <c r="D22" s="8">
        <v>8743.6953125</v>
      </c>
      <c r="E22" s="8">
        <v>8748.951171875</v>
      </c>
      <c r="F22" s="8">
        <v>8705.1923828125</v>
      </c>
      <c r="G22" s="8">
        <v>8794.1669921875</v>
      </c>
      <c r="H22" s="8">
        <v>8758.1845703125</v>
      </c>
      <c r="I22" s="8">
        <v>8712.896484375</v>
      </c>
      <c r="J22" s="8">
        <v>8704.1142578125</v>
      </c>
      <c r="K22" s="8">
        <v>8710.6708984375</v>
      </c>
      <c r="L22" s="8">
        <v>8736.1123046875</v>
      </c>
      <c r="M22" s="8">
        <v>8707.29296875</v>
      </c>
      <c r="N22" s="8">
        <v>8787.669921875</v>
      </c>
      <c r="O22" s="8">
        <v>8744.1875</v>
      </c>
      <c r="P22" s="8">
        <v>8768.779296875</v>
      </c>
      <c r="Q22" s="8">
        <v>8664.7666015625</v>
      </c>
      <c r="R22" s="8">
        <v>8518.8564453125</v>
      </c>
      <c r="S22" s="8">
        <v>8533.7236328125</v>
      </c>
      <c r="T22" s="8">
        <v>8520.4130859375</v>
      </c>
      <c r="U22" s="8">
        <v>8526.802734375</v>
      </c>
      <c r="V22" s="8">
        <v>8530.1494140625</v>
      </c>
      <c r="W22" s="8">
        <v>8507.69921875</v>
      </c>
      <c r="X22" s="8">
        <v>8513.4794921875</v>
      </c>
      <c r="Y22" s="8">
        <v>8512.3173828125</v>
      </c>
      <c r="Z22" s="8">
        <v>8490.5517578125</v>
      </c>
      <c r="AA22" s="8">
        <v>8521.013671875</v>
      </c>
      <c r="AB22" s="8">
        <v>8521.2978515625</v>
      </c>
      <c r="AC22" s="8">
        <v>8524.650390625</v>
      </c>
      <c r="AD22" s="8">
        <v>8483.5986328125</v>
      </c>
      <c r="AE22" s="8">
        <v>8477.3759765625</v>
      </c>
      <c r="AF22" s="8">
        <v>8484.3447265625</v>
      </c>
      <c r="AG22" s="8">
        <v>8493.279296875</v>
      </c>
      <c r="AH22" s="8">
        <v>8503.021484375</v>
      </c>
      <c r="AI22" s="8">
        <v>8502.537109375</v>
      </c>
      <c r="AJ22" s="8">
        <v>8499.5615234375</v>
      </c>
      <c r="AK22" s="8">
        <v>8481.7294921875</v>
      </c>
      <c r="AL22" s="8">
        <v>8492.1357421875</v>
      </c>
      <c r="AM22" s="8">
        <v>8514.7724609375</v>
      </c>
      <c r="AN22" s="8">
        <v>8541.083984375</v>
      </c>
      <c r="AO22" s="8">
        <v>8537.630859375</v>
      </c>
      <c r="AP22" s="8">
        <v>8500.7109375</v>
      </c>
      <c r="AQ22" s="8">
        <v>8505.103515625</v>
      </c>
      <c r="AR22" s="8">
        <v>8745.7900390625</v>
      </c>
      <c r="AS22" s="8">
        <v>8735.189453125</v>
      </c>
      <c r="AT22" s="8">
        <v>8735.7998046875</v>
      </c>
      <c r="AU22" s="8">
        <v>8723.1220703125</v>
      </c>
      <c r="AV22" s="8">
        <v>8742.384765625</v>
      </c>
      <c r="AW22" s="8">
        <v>8727.28515625</v>
      </c>
      <c r="AX22" s="8">
        <v>8725.58203125</v>
      </c>
      <c r="AY22" s="8">
        <v>8749.0234375</v>
      </c>
    </row>
    <row r="23" spans="1:51">
      <c r="A23" s="1" t="s">
        <v>54</v>
      </c>
      <c r="B23" s="1" t="s">
        <v>13</v>
      </c>
      <c r="C23" s="1" t="s">
        <v>168</v>
      </c>
      <c r="D23" s="8">
        <v>2264.9560546875</v>
      </c>
      <c r="E23" s="8">
        <v>2259.13916015625</v>
      </c>
      <c r="F23" s="8">
        <v>2231.828125</v>
      </c>
      <c r="G23" s="8">
        <v>2259.70190429688</v>
      </c>
      <c r="H23" s="8">
        <v>2256.7734375</v>
      </c>
      <c r="I23" s="8">
        <v>2244.4287109375</v>
      </c>
      <c r="J23" s="8">
        <v>2256.22900390625</v>
      </c>
      <c r="K23" s="8">
        <v>2243.15234375</v>
      </c>
      <c r="L23" s="8">
        <v>2263.06420898438</v>
      </c>
      <c r="M23" s="8">
        <v>2247.54614257813</v>
      </c>
      <c r="N23" s="8">
        <v>2266.75732421875</v>
      </c>
      <c r="O23" s="8">
        <v>2257.76196289063</v>
      </c>
      <c r="P23" s="8">
        <v>2272.94873046875</v>
      </c>
      <c r="Q23" s="8">
        <v>2142.94018554688</v>
      </c>
      <c r="R23" s="8">
        <v>2014.15173339844</v>
      </c>
      <c r="S23" s="8">
        <v>2028.22595214844</v>
      </c>
      <c r="T23" s="8">
        <v>2025.13940429688</v>
      </c>
      <c r="U23" s="8">
        <v>2025.5703125</v>
      </c>
      <c r="V23" s="8">
        <v>2029.75708007813</v>
      </c>
      <c r="W23" s="8">
        <v>2021.66296386719</v>
      </c>
      <c r="X23" s="8">
        <v>2019.09240722656</v>
      </c>
      <c r="Y23" s="8">
        <v>2011.63134765625</v>
      </c>
      <c r="Z23" s="8">
        <v>2014.16125488281</v>
      </c>
      <c r="AA23" s="8">
        <v>2016.15954589844</v>
      </c>
      <c r="AB23" s="8">
        <v>2007.60266113281</v>
      </c>
      <c r="AC23" s="8">
        <v>2009.00988769531</v>
      </c>
      <c r="AD23" s="8">
        <v>2000.76391601563</v>
      </c>
      <c r="AE23" s="8">
        <v>1995.75366210938</v>
      </c>
      <c r="AF23" s="8">
        <v>1993.54370117188</v>
      </c>
      <c r="AG23" s="8">
        <v>1996.03796386719</v>
      </c>
      <c r="AH23" s="8">
        <v>2001.53283691406</v>
      </c>
      <c r="AI23" s="8">
        <v>2001.78308105469</v>
      </c>
      <c r="AJ23" s="8">
        <v>2005.47436523438</v>
      </c>
      <c r="AK23" s="8">
        <v>2019.85961914063</v>
      </c>
      <c r="AL23" s="8">
        <v>2020.55078125</v>
      </c>
      <c r="AM23" s="8">
        <v>2020.57739257813</v>
      </c>
      <c r="AN23" s="8">
        <v>2006.87744140625</v>
      </c>
      <c r="AO23" s="8">
        <v>2008.99523925781</v>
      </c>
      <c r="AP23" s="8">
        <v>2016.32287597656</v>
      </c>
      <c r="AQ23" s="8">
        <v>2006.46435546875</v>
      </c>
      <c r="AR23" s="8">
        <v>2252.677734375</v>
      </c>
      <c r="AS23" s="8">
        <v>2253.92797851563</v>
      </c>
      <c r="AT23" s="8">
        <v>2243.14892578125</v>
      </c>
      <c r="AU23" s="8">
        <v>2235.27905273438</v>
      </c>
      <c r="AV23" s="8">
        <v>2243.39770507813</v>
      </c>
      <c r="AW23" s="8">
        <v>2238.24731445313</v>
      </c>
      <c r="AX23" s="8">
        <v>2236.54296875</v>
      </c>
      <c r="AY23" s="8">
        <v>2245.85278320313</v>
      </c>
    </row>
    <row r="24" spans="1:51">
      <c r="A24" s="1" t="s">
        <v>51</v>
      </c>
      <c r="B24" s="1" t="s">
        <v>3</v>
      </c>
      <c r="C24" s="1" t="s">
        <v>168</v>
      </c>
      <c r="D24" s="8">
        <v>4032.90478515625</v>
      </c>
      <c r="E24" s="8">
        <v>3965.63403320313</v>
      </c>
      <c r="F24" s="8">
        <v>3956.76953125</v>
      </c>
      <c r="G24" s="8">
        <v>4031.2041015625</v>
      </c>
      <c r="H24" s="8">
        <v>3974.45947265625</v>
      </c>
      <c r="I24" s="8">
        <v>3982.22875976563</v>
      </c>
      <c r="J24" s="8">
        <v>3995.73486328125</v>
      </c>
      <c r="K24" s="8">
        <v>4004.158203125</v>
      </c>
      <c r="L24" s="8">
        <v>4025.27026367188</v>
      </c>
      <c r="M24" s="8">
        <v>3981.310546875</v>
      </c>
      <c r="N24" s="8">
        <v>4035.89379882813</v>
      </c>
      <c r="O24" s="8">
        <v>4031.18505859375</v>
      </c>
      <c r="P24" s="8">
        <v>3996.70849609375</v>
      </c>
      <c r="Q24" s="8">
        <v>4018.04516601563</v>
      </c>
      <c r="R24" s="8">
        <v>4000.57885742188</v>
      </c>
      <c r="S24" s="8">
        <v>3740.8515625</v>
      </c>
      <c r="T24" s="8">
        <v>3519.34741210938</v>
      </c>
      <c r="U24" s="8">
        <v>3533.00854492188</v>
      </c>
      <c r="V24" s="8">
        <v>3530.072265625</v>
      </c>
      <c r="W24" s="8">
        <v>3536.87451171875</v>
      </c>
      <c r="X24" s="8">
        <v>3487.26977539063</v>
      </c>
      <c r="Y24" s="8">
        <v>3519.24169921875</v>
      </c>
      <c r="Z24" s="8">
        <v>3504.1142578125</v>
      </c>
      <c r="AA24" s="8">
        <v>3539.21508789063</v>
      </c>
      <c r="AB24" s="8">
        <v>3518.2470703125</v>
      </c>
      <c r="AC24" s="8">
        <v>3522.14086914063</v>
      </c>
      <c r="AD24" s="8">
        <v>3489.31787109375</v>
      </c>
      <c r="AE24" s="8">
        <v>3474.21875</v>
      </c>
      <c r="AF24" s="8">
        <v>3468.69091796875</v>
      </c>
      <c r="AG24" s="8">
        <v>3465.74682617188</v>
      </c>
      <c r="AH24" s="8">
        <v>3470.43969726563</v>
      </c>
      <c r="AI24" s="8">
        <v>3472.08666992188</v>
      </c>
      <c r="AJ24" s="8">
        <v>3515.84399414063</v>
      </c>
      <c r="AK24" s="8">
        <v>3480.77294921875</v>
      </c>
      <c r="AL24" s="8">
        <v>3464.61840820313</v>
      </c>
      <c r="AM24" s="8">
        <v>3513.07299804688</v>
      </c>
      <c r="AN24" s="8">
        <v>3529.88525390625</v>
      </c>
      <c r="AO24" s="8">
        <v>3523.48413085938</v>
      </c>
      <c r="AP24" s="8">
        <v>3520.12963867188</v>
      </c>
      <c r="AQ24" s="8">
        <v>3482.24047851563</v>
      </c>
      <c r="AR24" s="8">
        <v>3502.8896484375</v>
      </c>
      <c r="AS24" s="8">
        <v>3457.69116210938</v>
      </c>
      <c r="AT24" s="8">
        <v>3494.43603515625</v>
      </c>
      <c r="AU24" s="8">
        <v>3496.81494140625</v>
      </c>
      <c r="AV24" s="8">
        <v>3480.58032226563</v>
      </c>
      <c r="AW24" s="8">
        <v>3467.77416992188</v>
      </c>
      <c r="AX24" s="8">
        <v>3509.46264648438</v>
      </c>
      <c r="AY24" s="8">
        <v>3509.31982421875</v>
      </c>
    </row>
    <row r="25" spans="1:51">
      <c r="A25" s="1" t="s">
        <v>55</v>
      </c>
      <c r="B25" s="1" t="s">
        <v>15</v>
      </c>
      <c r="C25" s="1" t="s">
        <v>169</v>
      </c>
      <c r="D25" s="8">
        <v>575.71978759765602</v>
      </c>
      <c r="E25" s="8">
        <v>575.88134765625</v>
      </c>
      <c r="F25" s="8">
        <v>577.81799316406295</v>
      </c>
      <c r="G25" s="8">
        <v>575.52844238281295</v>
      </c>
      <c r="H25" s="8">
        <v>576.56878662109398</v>
      </c>
      <c r="I25" s="8">
        <v>576.42474365234398</v>
      </c>
      <c r="J25" s="8">
        <v>576.92437744140602</v>
      </c>
      <c r="K25" s="8">
        <v>576.99505615234398</v>
      </c>
      <c r="L25" s="8">
        <v>577.76641845703102</v>
      </c>
      <c r="M25" s="8">
        <v>578.62854003906295</v>
      </c>
      <c r="N25" s="8">
        <v>579.0810546875</v>
      </c>
      <c r="O25" s="8">
        <v>583.16473388671898</v>
      </c>
      <c r="P25" s="8">
        <v>583.006591796875</v>
      </c>
      <c r="Q25" s="8">
        <v>582.87561035156295</v>
      </c>
      <c r="R25" s="8">
        <v>583.55432128906295</v>
      </c>
      <c r="S25" s="8">
        <v>581.25262451171898</v>
      </c>
      <c r="T25" s="8">
        <v>1170.96606445313</v>
      </c>
      <c r="U25" s="8">
        <v>1165.1005859375</v>
      </c>
      <c r="V25" s="8">
        <v>1159.06359863281</v>
      </c>
      <c r="W25" s="8">
        <v>1152.64855957031</v>
      </c>
      <c r="X25" s="8">
        <v>1148.37182617188</v>
      </c>
      <c r="Y25" s="8">
        <v>1144.61218261719</v>
      </c>
      <c r="Z25" s="8">
        <v>1138.7177734375</v>
      </c>
      <c r="AA25" s="8">
        <v>1132.20654296875</v>
      </c>
      <c r="AB25" s="8">
        <v>1126.90783691406</v>
      </c>
      <c r="AC25" s="8">
        <v>1121.83618164063</v>
      </c>
      <c r="AD25" s="8">
        <v>1123.732421875</v>
      </c>
      <c r="AE25" s="8">
        <v>1121.41943359375</v>
      </c>
      <c r="AF25" s="8">
        <v>1118.04248046875</v>
      </c>
      <c r="AG25" s="8">
        <v>1119.53527832031</v>
      </c>
      <c r="AH25" s="8">
        <v>1115.39404296875</v>
      </c>
      <c r="AI25" s="8">
        <v>1114.015625</v>
      </c>
      <c r="AJ25" s="8">
        <v>1107.23950195313</v>
      </c>
      <c r="AK25" s="8">
        <v>1113.43200683594</v>
      </c>
      <c r="AL25" s="8">
        <v>1114.5283203125</v>
      </c>
      <c r="AM25" s="8">
        <v>1111.69543457031</v>
      </c>
      <c r="AN25" s="8">
        <v>1110.97570800781</v>
      </c>
      <c r="AO25" s="8">
        <v>1105.24536132813</v>
      </c>
      <c r="AP25" s="8">
        <v>1102.5908203125</v>
      </c>
      <c r="AQ25" s="8">
        <v>563.54034423828102</v>
      </c>
      <c r="AR25" s="8">
        <v>562.15759277343795</v>
      </c>
      <c r="AS25" s="8">
        <v>563.880126953125</v>
      </c>
      <c r="AT25" s="8">
        <v>565.68743896484398</v>
      </c>
      <c r="AU25" s="8">
        <v>566.49713134765602</v>
      </c>
      <c r="AV25" s="8">
        <v>564.85144042968795</v>
      </c>
      <c r="AW25" s="8">
        <v>565.21569824218795</v>
      </c>
      <c r="AX25" s="8">
        <v>567.33404541015602</v>
      </c>
      <c r="AY25" s="8">
        <v>566.277099609375</v>
      </c>
    </row>
    <row r="26" spans="1:51">
      <c r="A26" s="1" t="s">
        <v>61</v>
      </c>
      <c r="B26" s="6" t="s">
        <v>153</v>
      </c>
      <c r="C26" s="1" t="s">
        <v>169</v>
      </c>
      <c r="D26" s="9">
        <v>1221.0451965332029</v>
      </c>
      <c r="E26" s="9">
        <v>2110.7239379882822</v>
      </c>
      <c r="F26" s="9">
        <v>1886.202667236329</v>
      </c>
      <c r="G26" s="9">
        <v>1893.1793518066399</v>
      </c>
      <c r="H26" s="9">
        <v>1903.162872314454</v>
      </c>
      <c r="I26" s="9">
        <v>1913.0250549316411</v>
      </c>
      <c r="J26" s="9">
        <v>1922.446960449219</v>
      </c>
      <c r="K26" s="9">
        <v>1945.560913085937</v>
      </c>
      <c r="L26" s="9">
        <v>1514.186157226563</v>
      </c>
      <c r="M26" s="9">
        <v>1206.4309997558601</v>
      </c>
      <c r="N26" s="9">
        <v>1240.375030517579</v>
      </c>
      <c r="O26" s="9">
        <v>1256.166076660156</v>
      </c>
      <c r="P26" s="9">
        <v>1256.500061035156</v>
      </c>
      <c r="Q26" s="9">
        <v>1471.5832214355519</v>
      </c>
      <c r="R26" s="9">
        <v>1595.056945800781</v>
      </c>
      <c r="S26" s="9">
        <v>1590.200012207031</v>
      </c>
      <c r="T26" s="9">
        <v>1588.753479003911</v>
      </c>
      <c r="U26" s="9">
        <v>1583.6642150878961</v>
      </c>
      <c r="V26" s="9">
        <v>1580.7178039550781</v>
      </c>
      <c r="W26" s="9">
        <v>1572.1027526855469</v>
      </c>
      <c r="X26" s="9">
        <v>1765.4757537841779</v>
      </c>
      <c r="Y26" s="9">
        <v>2407.247192382812</v>
      </c>
      <c r="Z26" s="9">
        <v>2395.9158630371121</v>
      </c>
      <c r="AA26" s="9">
        <v>2368.9961853027371</v>
      </c>
      <c r="AB26" s="9">
        <v>2362.0577087402371</v>
      </c>
      <c r="AC26" s="9">
        <v>2345.0528564453152</v>
      </c>
      <c r="AD26" s="9">
        <v>2313.6018066406232</v>
      </c>
      <c r="AE26" s="9">
        <v>1878.7511218786292</v>
      </c>
      <c r="AF26" s="9">
        <v>1842.4221814870839</v>
      </c>
      <c r="AG26" s="9">
        <v>1818.3619301319122</v>
      </c>
      <c r="AH26" s="9">
        <v>1791.8283163309125</v>
      </c>
      <c r="AI26" s="9">
        <v>1765.7744085788756</v>
      </c>
      <c r="AJ26" s="9">
        <v>1741.7371947765373</v>
      </c>
      <c r="AK26" s="9">
        <v>2120.557678222654</v>
      </c>
      <c r="AL26" s="9">
        <v>1487.9250793457061</v>
      </c>
      <c r="AM26" s="9">
        <v>1482.014709472654</v>
      </c>
      <c r="AN26" s="9">
        <v>1478.7272033691429</v>
      </c>
      <c r="AO26" s="9">
        <v>1476.1425476074189</v>
      </c>
      <c r="AP26" s="9">
        <v>1553.21044921875</v>
      </c>
      <c r="AQ26" s="9">
        <v>1555.2773742675781</v>
      </c>
      <c r="AR26" s="9">
        <v>1551.917785644529</v>
      </c>
      <c r="AS26" s="9">
        <v>1553.6635437011719</v>
      </c>
      <c r="AT26" s="9">
        <v>1555.165222167966</v>
      </c>
      <c r="AU26" s="9">
        <v>1560.481262207034</v>
      </c>
      <c r="AV26" s="9">
        <v>1553.870239257818</v>
      </c>
      <c r="AW26" s="9">
        <v>2276.0387573242242</v>
      </c>
      <c r="AX26" s="9">
        <v>2238.7487487793019</v>
      </c>
      <c r="AY26" s="9">
        <v>2219.3682556152344</v>
      </c>
    </row>
    <row r="27" spans="1:51">
      <c r="A27" s="1" t="s">
        <v>57</v>
      </c>
      <c r="B27" s="1" t="s">
        <v>19</v>
      </c>
      <c r="C27" s="1" t="s">
        <v>169</v>
      </c>
      <c r="D27" s="8">
        <v>527.904541015625</v>
      </c>
      <c r="E27" s="8">
        <v>517.32604980468795</v>
      </c>
      <c r="F27" s="8">
        <v>464.21945190429699</v>
      </c>
      <c r="G27" s="8">
        <v>449.28640747070301</v>
      </c>
      <c r="H27" s="8">
        <v>469.90234375</v>
      </c>
      <c r="I27" s="8">
        <v>445.08767700195301</v>
      </c>
      <c r="J27" s="8">
        <v>497.2919921875</v>
      </c>
      <c r="K27" s="8">
        <v>451.43157958984398</v>
      </c>
      <c r="L27" s="8">
        <v>496.25906372070301</v>
      </c>
      <c r="M27" s="8">
        <v>509.22222900390602</v>
      </c>
      <c r="N27" s="8">
        <v>565.14013671875</v>
      </c>
      <c r="O27" s="8">
        <v>621.10321044921898</v>
      </c>
      <c r="P27" s="8">
        <v>739.27520751953102</v>
      </c>
      <c r="Q27" s="8">
        <v>742.09210205078102</v>
      </c>
      <c r="R27" s="8">
        <v>922.90557861328102</v>
      </c>
      <c r="S27" s="8">
        <v>1050.54614257813</v>
      </c>
      <c r="T27" s="8">
        <v>1136.28210449219</v>
      </c>
      <c r="U27" s="8">
        <v>1179.15295410156</v>
      </c>
      <c r="V27" s="8">
        <v>1261.95764160156</v>
      </c>
      <c r="W27" s="8">
        <v>1224.01135253906</v>
      </c>
      <c r="X27" s="8">
        <v>1117.08813476563</v>
      </c>
      <c r="Y27" s="8">
        <v>1104.6728515625</v>
      </c>
      <c r="Z27" s="8">
        <v>1037.9736328125</v>
      </c>
      <c r="AA27" s="8">
        <v>948.52600097656295</v>
      </c>
      <c r="AB27" s="8">
        <v>861.38031005859398</v>
      </c>
      <c r="AC27" s="8">
        <v>851.20318603515602</v>
      </c>
      <c r="AD27" s="8">
        <v>795.76446533203102</v>
      </c>
      <c r="AE27" s="8">
        <v>783.118408203125</v>
      </c>
      <c r="AF27" s="8">
        <v>771.20495605468795</v>
      </c>
      <c r="AG27" s="8">
        <v>791.36468505859398</v>
      </c>
      <c r="AH27" s="8">
        <v>785.75982666015602</v>
      </c>
      <c r="AI27" s="8">
        <v>817.568359375</v>
      </c>
      <c r="AJ27" s="8">
        <v>767.53771972656295</v>
      </c>
      <c r="AK27" s="8">
        <v>723.564453125</v>
      </c>
      <c r="AL27" s="8">
        <v>735.94812011718795</v>
      </c>
      <c r="AM27" s="8">
        <v>788.10607910156295</v>
      </c>
      <c r="AN27" s="8">
        <v>906.41711425781295</v>
      </c>
      <c r="AO27" s="8">
        <v>996.38482666015602</v>
      </c>
      <c r="AP27" s="8">
        <v>1055.88269042969</v>
      </c>
      <c r="AQ27" s="8">
        <v>1093.18774414063</v>
      </c>
      <c r="AR27" s="8">
        <v>1138.19763183594</v>
      </c>
      <c r="AS27" s="8">
        <v>1007.68341064453</v>
      </c>
      <c r="AT27" s="8">
        <v>960.94122314453102</v>
      </c>
      <c r="AU27" s="8">
        <v>826.56384277343795</v>
      </c>
      <c r="AV27" s="8">
        <v>838.97039794921898</v>
      </c>
      <c r="AW27" s="8">
        <v>613.58117675781295</v>
      </c>
      <c r="AX27" s="8">
        <v>685.22058105468795</v>
      </c>
      <c r="AY27" s="8">
        <v>625.25061035156295</v>
      </c>
    </row>
    <row r="28" spans="1:51">
      <c r="A28" s="1" t="s">
        <v>60</v>
      </c>
      <c r="B28" s="1" t="s">
        <v>28</v>
      </c>
      <c r="C28" s="1" t="s">
        <v>169</v>
      </c>
      <c r="D28" s="8">
        <v>1367.22900390625</v>
      </c>
      <c r="E28" s="8">
        <v>1251.32971191406</v>
      </c>
      <c r="F28" s="8">
        <v>1292.60595703125</v>
      </c>
      <c r="G28" s="8">
        <v>1168.95910644531</v>
      </c>
      <c r="H28" s="8">
        <v>1143.76428222656</v>
      </c>
      <c r="I28" s="8">
        <v>1120.47631835938</v>
      </c>
      <c r="J28" s="8">
        <v>1168.39392089844</v>
      </c>
      <c r="K28" s="8">
        <v>1147.80700683594</v>
      </c>
      <c r="L28" s="8">
        <v>1139.11437988281</v>
      </c>
      <c r="M28" s="8">
        <v>1104.3388671875</v>
      </c>
      <c r="N28" s="8">
        <v>1347.18090820313</v>
      </c>
      <c r="O28" s="8">
        <v>1365.26452636719</v>
      </c>
      <c r="P28" s="8">
        <v>1452.09985351563</v>
      </c>
      <c r="Q28" s="8">
        <v>1498.314453125</v>
      </c>
      <c r="R28" s="8">
        <v>1407.19287109375</v>
      </c>
      <c r="S28" s="8">
        <v>1483.66345214844</v>
      </c>
      <c r="T28" s="8">
        <v>1496.80200195313</v>
      </c>
      <c r="U28" s="8">
        <v>1558.31079101563</v>
      </c>
      <c r="V28" s="8">
        <v>1540.36242675781</v>
      </c>
      <c r="W28" s="8">
        <v>1521.1318359375</v>
      </c>
      <c r="X28" s="8">
        <v>1499.69689941406</v>
      </c>
      <c r="Y28" s="8">
        <v>1483.56616210938</v>
      </c>
      <c r="Z28" s="8">
        <v>1491.52844238281</v>
      </c>
      <c r="AA28" s="8">
        <v>1653.48596191406</v>
      </c>
      <c r="AB28" s="8">
        <v>1701.01745605469</v>
      </c>
      <c r="AC28" s="8">
        <v>1710.0419921875</v>
      </c>
      <c r="AD28" s="8">
        <v>1664.82458496094</v>
      </c>
      <c r="AE28" s="8">
        <v>1627.54077148438</v>
      </c>
      <c r="AF28" s="8">
        <v>1596.1494140625</v>
      </c>
      <c r="AG28" s="8">
        <v>1583.23132324219</v>
      </c>
      <c r="AH28" s="8">
        <v>1559.76354980469</v>
      </c>
      <c r="AI28" s="8">
        <v>1644.35900878906</v>
      </c>
      <c r="AJ28" s="8">
        <v>1667.0791015625</v>
      </c>
      <c r="AK28" s="8">
        <v>1626.68444824219</v>
      </c>
      <c r="AL28" s="8">
        <v>1663.96313476563</v>
      </c>
      <c r="AM28" s="8">
        <v>1662.94738769531</v>
      </c>
      <c r="AN28" s="8">
        <v>1734.64208984375</v>
      </c>
      <c r="AO28" s="8">
        <v>1782.69470214844</v>
      </c>
      <c r="AP28" s="8">
        <v>1933.16101074219</v>
      </c>
      <c r="AQ28" s="8">
        <v>1996.67810058594</v>
      </c>
      <c r="AR28" s="8">
        <v>2050.51147460938</v>
      </c>
      <c r="AS28" s="8">
        <v>1937.96545410156</v>
      </c>
      <c r="AT28" s="8">
        <v>1855.23254394531</v>
      </c>
      <c r="AU28" s="8">
        <v>1758.40844726563</v>
      </c>
      <c r="AV28" s="8">
        <v>1750.88305664063</v>
      </c>
      <c r="AW28" s="8">
        <v>1826.07153320313</v>
      </c>
      <c r="AX28" s="8">
        <v>1636.84875488281</v>
      </c>
      <c r="AY28" s="8">
        <v>1584.70849609375</v>
      </c>
    </row>
    <row r="29" spans="1:51">
      <c r="A29" s="1" t="s">
        <v>56</v>
      </c>
      <c r="B29" s="1" t="s">
        <v>16</v>
      </c>
      <c r="C29" s="1" t="s">
        <v>169</v>
      </c>
      <c r="D29" s="8">
        <v>534.14465332031295</v>
      </c>
      <c r="E29" s="8">
        <v>478.44964599609398</v>
      </c>
      <c r="F29" s="8">
        <v>446.29431152343801</v>
      </c>
      <c r="G29" s="8">
        <v>395.474853515625</v>
      </c>
      <c r="H29" s="8">
        <v>402.13333129882801</v>
      </c>
      <c r="I29" s="8">
        <v>388.19815063476602</v>
      </c>
      <c r="J29" s="8">
        <v>400.06732177734398</v>
      </c>
      <c r="K29" s="8">
        <v>374.96667480468801</v>
      </c>
      <c r="L29" s="8">
        <v>453.24713134765602</v>
      </c>
      <c r="M29" s="8">
        <v>454.80694580078102</v>
      </c>
      <c r="N29" s="8">
        <v>573.69934082031295</v>
      </c>
      <c r="O29" s="8">
        <v>580.10565185546898</v>
      </c>
      <c r="P29" s="8">
        <v>664.650390625</v>
      </c>
      <c r="Q29" s="8">
        <v>646.66656494140602</v>
      </c>
      <c r="R29" s="8">
        <v>784.64147949218795</v>
      </c>
      <c r="S29" s="8">
        <v>796.98114013671898</v>
      </c>
      <c r="T29" s="8">
        <v>850.27862548828102</v>
      </c>
      <c r="U29" s="8">
        <v>848.63018798828102</v>
      </c>
      <c r="V29" s="8">
        <v>848.83093261718795</v>
      </c>
      <c r="W29" s="8">
        <v>865.39910888671898</v>
      </c>
      <c r="X29" s="8">
        <v>991.53771972656295</v>
      </c>
      <c r="Y29" s="8">
        <v>946.81988525390602</v>
      </c>
      <c r="Z29" s="8">
        <v>922.62469482421898</v>
      </c>
      <c r="AA29" s="8">
        <v>903.58447265625</v>
      </c>
      <c r="AB29" s="8">
        <v>901.947998046875</v>
      </c>
      <c r="AC29" s="8">
        <v>885.72912597656295</v>
      </c>
      <c r="AD29" s="8">
        <v>853.626953125</v>
      </c>
      <c r="AE29" s="8">
        <v>812.80023193359398</v>
      </c>
      <c r="AF29" s="8">
        <v>806.52880859375</v>
      </c>
      <c r="AG29" s="8">
        <v>794.73101806640602</v>
      </c>
      <c r="AH29" s="8">
        <v>790.178955078125</v>
      </c>
      <c r="AI29" s="8">
        <v>771.48040771484398</v>
      </c>
      <c r="AJ29" s="8">
        <v>809.05224609375</v>
      </c>
      <c r="AK29" s="8">
        <v>785.15765380859398</v>
      </c>
      <c r="AL29" s="8">
        <v>829.28912353515602</v>
      </c>
      <c r="AM29" s="8">
        <v>914.51605224609398</v>
      </c>
      <c r="AN29" s="8">
        <v>1025.48327636719</v>
      </c>
      <c r="AO29" s="8">
        <v>1096.67138671875</v>
      </c>
      <c r="AP29" s="8">
        <v>1257.2607421875</v>
      </c>
      <c r="AQ29" s="8">
        <v>1308.13146972656</v>
      </c>
      <c r="AR29" s="8">
        <v>1342.09558105469</v>
      </c>
      <c r="AS29" s="8">
        <v>1187.146484375</v>
      </c>
      <c r="AT29" s="8">
        <v>1084.8408203125</v>
      </c>
      <c r="AU29" s="8">
        <v>907.33837890625</v>
      </c>
      <c r="AV29" s="8">
        <v>890.06970214843795</v>
      </c>
      <c r="AW29" s="8">
        <v>721.39392089843795</v>
      </c>
      <c r="AX29" s="8">
        <v>708.667724609375</v>
      </c>
      <c r="AY29" s="8">
        <v>496.35723876953102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topLeftCell="AL1" workbookViewId="0">
      <selection activeCell="Q14" sqref="Q14:R14"/>
    </sheetView>
  </sheetViews>
  <sheetFormatPr baseColWidth="10" defaultColWidth="8.83203125" defaultRowHeight="14" x14ac:dyDescent="0"/>
  <cols>
    <col min="1" max="1" width="20.6640625" bestFit="1" customWidth="1"/>
    <col min="2" max="2" width="39.83203125" customWidth="1"/>
    <col min="3" max="3" width="21.5" bestFit="1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1" t="s">
        <v>151</v>
      </c>
      <c r="B1" s="1" t="s">
        <v>170</v>
      </c>
      <c r="C1" s="1" t="s">
        <v>157</v>
      </c>
      <c r="D1" s="3">
        <v>41277.020833333299</v>
      </c>
      <c r="E1" s="3">
        <v>41277.041666666701</v>
      </c>
      <c r="F1" s="3">
        <v>41277.0625</v>
      </c>
      <c r="G1" s="3">
        <v>41277.083333333299</v>
      </c>
      <c r="H1" s="3">
        <v>41277.104166666701</v>
      </c>
      <c r="I1" s="3">
        <v>41277.125</v>
      </c>
      <c r="J1" s="3">
        <v>41277.145833333299</v>
      </c>
      <c r="K1" s="3">
        <v>41277.166666666701</v>
      </c>
      <c r="L1" s="3">
        <v>41277.1875</v>
      </c>
      <c r="M1" s="3">
        <v>41277.208333333299</v>
      </c>
      <c r="N1" s="3">
        <v>41277.229166666701</v>
      </c>
      <c r="O1" s="3">
        <v>41277.25</v>
      </c>
      <c r="P1" s="3">
        <v>41277.270833333299</v>
      </c>
      <c r="Q1" s="3">
        <v>41277.291666666701</v>
      </c>
      <c r="R1" s="3">
        <v>41277.3125</v>
      </c>
      <c r="S1" s="3">
        <v>41277.333333333299</v>
      </c>
      <c r="T1" s="3">
        <v>41277.354166666701</v>
      </c>
      <c r="U1" s="3">
        <v>41277.375</v>
      </c>
      <c r="V1" s="3">
        <v>41277.395833333299</v>
      </c>
      <c r="W1" s="3">
        <v>41277.416666666701</v>
      </c>
      <c r="X1" s="3">
        <v>41277.4375</v>
      </c>
      <c r="Y1" s="3">
        <v>41277.458333333299</v>
      </c>
      <c r="Z1" s="3">
        <v>41277.479166666701</v>
      </c>
      <c r="AA1" s="3">
        <v>41277.5</v>
      </c>
      <c r="AB1" s="3">
        <v>41277.520833333299</v>
      </c>
      <c r="AC1" s="3">
        <v>41277.541666666701</v>
      </c>
      <c r="AD1" s="3">
        <v>41277.5625</v>
      </c>
      <c r="AE1" s="3">
        <v>41277.583333333299</v>
      </c>
      <c r="AF1" s="3">
        <v>41277.604166666701</v>
      </c>
      <c r="AG1" s="3">
        <v>41277.625</v>
      </c>
      <c r="AH1" s="3">
        <v>41277.645833333299</v>
      </c>
      <c r="AI1" s="3">
        <v>41277.666666666701</v>
      </c>
      <c r="AJ1" s="3">
        <v>41277.6875</v>
      </c>
      <c r="AK1" s="3">
        <v>41277.708333333299</v>
      </c>
      <c r="AL1" s="3">
        <v>41277.729166666701</v>
      </c>
      <c r="AM1" s="3">
        <v>41277.75</v>
      </c>
      <c r="AN1" s="3">
        <v>41277.770833333299</v>
      </c>
      <c r="AO1" s="3">
        <v>41277.791666666701</v>
      </c>
      <c r="AP1" s="3">
        <v>41277.8125</v>
      </c>
      <c r="AQ1" s="3">
        <v>41277.833333333299</v>
      </c>
      <c r="AR1" s="3">
        <v>41277.854166666701</v>
      </c>
      <c r="AS1" s="3">
        <v>41277.875</v>
      </c>
      <c r="AT1" s="3">
        <v>41277.895833333299</v>
      </c>
      <c r="AU1" s="3">
        <v>41277.916666666701</v>
      </c>
      <c r="AV1" s="3">
        <v>41277.9375</v>
      </c>
      <c r="AW1" s="3">
        <v>41277.958333333299</v>
      </c>
      <c r="AX1" s="3">
        <v>41277.979166666701</v>
      </c>
      <c r="AY1" s="3">
        <v>41278</v>
      </c>
    </row>
    <row r="2" spans="1:51">
      <c r="A2" s="4" t="s">
        <v>141</v>
      </c>
      <c r="B2" s="1" t="s">
        <v>36</v>
      </c>
      <c r="C2" s="1" t="s">
        <v>164</v>
      </c>
      <c r="D2" s="7">
        <v>1.0650520324707</v>
      </c>
      <c r="E2" s="7">
        <v>1.1087760925293</v>
      </c>
      <c r="F2" s="7">
        <v>1.15351581573486</v>
      </c>
      <c r="G2" s="7">
        <v>1.19467008113861</v>
      </c>
      <c r="H2" s="7">
        <v>1.2386893033981301</v>
      </c>
      <c r="I2" s="7">
        <v>1.28632819652557</v>
      </c>
      <c r="J2" s="7">
        <v>1.3272134065628101</v>
      </c>
      <c r="K2" s="7">
        <v>1.37836802005768</v>
      </c>
      <c r="L2" s="7">
        <v>1.4247308969497701</v>
      </c>
      <c r="M2" s="7">
        <v>1.47520840167999</v>
      </c>
      <c r="N2" s="7">
        <v>1.5224826335907</v>
      </c>
      <c r="O2" s="7">
        <v>1.5725085735321001</v>
      </c>
      <c r="P2" s="7">
        <v>1.61966156959534</v>
      </c>
      <c r="Q2" s="7">
        <v>1.6678558588028001</v>
      </c>
      <c r="R2" s="7">
        <v>1.7188421487808201</v>
      </c>
      <c r="S2" s="7">
        <v>1.7681857347488401</v>
      </c>
      <c r="T2" s="7">
        <v>1.8128921985626201</v>
      </c>
      <c r="U2" s="7">
        <v>1.85720646381378</v>
      </c>
      <c r="V2" s="7">
        <v>1.9039233922958401</v>
      </c>
      <c r="W2" s="7">
        <v>1.9430226087570199</v>
      </c>
      <c r="X2" s="7">
        <v>1.98589587211609</v>
      </c>
      <c r="Y2" s="7">
        <v>2.0293819904327401</v>
      </c>
      <c r="Z2" s="7">
        <v>2.06681251525879</v>
      </c>
      <c r="AA2" s="7">
        <v>2.0890417098999001</v>
      </c>
      <c r="AB2" s="7">
        <v>2.0894305706024201</v>
      </c>
      <c r="AC2" s="7">
        <v>2.0865433216095002</v>
      </c>
      <c r="AD2" s="7">
        <v>2.0873157978057901</v>
      </c>
      <c r="AE2" s="7">
        <v>2.08387303352356</v>
      </c>
      <c r="AF2" s="7">
        <v>2.0828387737274201</v>
      </c>
      <c r="AG2" s="7">
        <v>2.08093237876892</v>
      </c>
      <c r="AH2" s="7">
        <v>2.07595634460449</v>
      </c>
      <c r="AI2" s="7">
        <v>2.0731544494628902</v>
      </c>
      <c r="AJ2" s="7">
        <v>2.0716388225555402</v>
      </c>
      <c r="AK2" s="7">
        <v>2.0687100887298602</v>
      </c>
      <c r="AL2" s="7">
        <v>2.0697238445282</v>
      </c>
      <c r="AM2" s="7">
        <v>2.069091796875</v>
      </c>
      <c r="AN2" s="7">
        <v>2.0658802986145002</v>
      </c>
      <c r="AO2" s="7">
        <v>2.0672380924224898</v>
      </c>
      <c r="AP2" s="7">
        <v>2.0656476020813002</v>
      </c>
      <c r="AQ2" s="7">
        <v>2.0660138130188002</v>
      </c>
      <c r="AR2" s="7">
        <v>2.0564148426055899</v>
      </c>
      <c r="AS2" s="7">
        <v>1.9057604074478101</v>
      </c>
      <c r="AT2" s="7">
        <v>1.7133489847183201</v>
      </c>
      <c r="AU2" s="7">
        <v>1.5281231403350799</v>
      </c>
      <c r="AV2" s="7">
        <v>1.3447917699813801</v>
      </c>
      <c r="AW2" s="7">
        <v>1.1562517881393399</v>
      </c>
      <c r="AX2" s="7">
        <v>1.02147400379181</v>
      </c>
      <c r="AY2" s="7">
        <v>1.00963711738586</v>
      </c>
    </row>
    <row r="3" spans="1:51">
      <c r="A3" s="4" t="s">
        <v>141</v>
      </c>
      <c r="B3" s="5" t="s">
        <v>152</v>
      </c>
      <c r="C3" s="1" t="s">
        <v>165</v>
      </c>
      <c r="D3" s="1" t="s">
        <v>173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142</v>
      </c>
      <c r="B4" s="1" t="s">
        <v>22</v>
      </c>
      <c r="C4" s="1" t="s">
        <v>164</v>
      </c>
      <c r="D4" s="7">
        <v>3.1181323528289799</v>
      </c>
      <c r="E4" s="7">
        <v>3.2463264465332</v>
      </c>
      <c r="F4" s="7">
        <v>3.3708474636077899</v>
      </c>
      <c r="G4" s="7">
        <v>3.5242662429809601</v>
      </c>
      <c r="H4" s="7">
        <v>3.6931457519531299</v>
      </c>
      <c r="I4" s="7">
        <v>3.8561553955078098</v>
      </c>
      <c r="J4" s="7">
        <v>4.0122241973876998</v>
      </c>
      <c r="K4" s="7">
        <v>4.1576600074768102</v>
      </c>
      <c r="L4" s="7">
        <v>4.3410906791687003</v>
      </c>
      <c r="M4" s="7">
        <v>4.5546178817748997</v>
      </c>
      <c r="N4" s="7">
        <v>4.7442173957824698</v>
      </c>
      <c r="O4" s="7">
        <v>4.8942451477050799</v>
      </c>
      <c r="P4" s="7">
        <v>4.9656682014465297</v>
      </c>
      <c r="Q4" s="7">
        <v>4.9654417037963903</v>
      </c>
      <c r="R4" s="7">
        <v>4.9236598014831499</v>
      </c>
      <c r="S4" s="7">
        <v>4.83929538726807</v>
      </c>
      <c r="T4" s="7">
        <v>4.7732291221618697</v>
      </c>
      <c r="U4" s="7">
        <v>4.7078380584716797</v>
      </c>
      <c r="V4" s="7">
        <v>4.6424002647399902</v>
      </c>
      <c r="W4" s="7">
        <v>4.5774106979370099</v>
      </c>
      <c r="X4" s="7">
        <v>4.5073695182800302</v>
      </c>
      <c r="Y4" s="7">
        <v>4.4213891029357901</v>
      </c>
      <c r="Z4" s="7">
        <v>4.3445396423339799</v>
      </c>
      <c r="AA4" s="7">
        <v>4.2868227958679199</v>
      </c>
      <c r="AB4" s="7">
        <v>4.2452807426452601</v>
      </c>
      <c r="AC4" s="7">
        <v>4.2027063369751003</v>
      </c>
      <c r="AD4" s="7">
        <v>4.1594257354736301</v>
      </c>
      <c r="AE4" s="7">
        <v>4.1434397697448704</v>
      </c>
      <c r="AF4" s="7">
        <v>4.1548523902893102</v>
      </c>
      <c r="AG4" s="7">
        <v>4.1625165939331099</v>
      </c>
      <c r="AH4" s="7">
        <v>4.17081594467163</v>
      </c>
      <c r="AI4" s="7">
        <v>4.1794009208679199</v>
      </c>
      <c r="AJ4" s="7">
        <v>4.1754341125488299</v>
      </c>
      <c r="AK4" s="7">
        <v>4.1340103149414098</v>
      </c>
      <c r="AL4" s="7">
        <v>4.0775604248046902</v>
      </c>
      <c r="AM4" s="7">
        <v>4.0016493797302202</v>
      </c>
      <c r="AN4" s="7">
        <v>3.9029083251953098</v>
      </c>
      <c r="AO4" s="7">
        <v>3.7883939743042001</v>
      </c>
      <c r="AP4" s="7">
        <v>3.6577606201171902</v>
      </c>
      <c r="AQ4" s="7">
        <v>3.4817187786102299</v>
      </c>
      <c r="AR4" s="7">
        <v>3.3060748577117902</v>
      </c>
      <c r="AS4" s="7">
        <v>3.1561839580535902</v>
      </c>
      <c r="AT4" s="7">
        <v>3.0627250671386701</v>
      </c>
      <c r="AU4" s="7">
        <v>3.0069215297699001</v>
      </c>
      <c r="AV4" s="7">
        <v>2.9618332386016801</v>
      </c>
      <c r="AW4" s="7">
        <v>2.9307847023010298</v>
      </c>
      <c r="AX4" s="7">
        <v>2.9202950000762899</v>
      </c>
      <c r="AY4" s="7">
        <v>2.93993043899536</v>
      </c>
    </row>
    <row r="5" spans="1:51">
      <c r="A5" s="1" t="s">
        <v>146</v>
      </c>
      <c r="B5" s="1" t="s">
        <v>18</v>
      </c>
      <c r="C5" s="1" t="s">
        <v>164</v>
      </c>
      <c r="D5" s="7">
        <v>2.2447569370269802</v>
      </c>
      <c r="E5" s="7">
        <v>2.2640135288238499</v>
      </c>
      <c r="F5" s="7">
        <v>2.2679216861724898</v>
      </c>
      <c r="G5" s="7">
        <v>2.4885609149932901</v>
      </c>
      <c r="H5" s="7">
        <v>3.00397396087646</v>
      </c>
      <c r="I5" s="7">
        <v>3.5198316574096702</v>
      </c>
      <c r="J5" s="7">
        <v>4.0223522186279297</v>
      </c>
      <c r="K5" s="7">
        <v>4.5222654342651403</v>
      </c>
      <c r="L5" s="7">
        <v>5.1108341217040998</v>
      </c>
      <c r="M5" s="7">
        <v>5.2634754180908203</v>
      </c>
      <c r="N5" s="7">
        <v>5.2721090316772496</v>
      </c>
      <c r="O5" s="7">
        <v>5.2942404747009304</v>
      </c>
      <c r="P5" s="7">
        <v>5.2976455688476598</v>
      </c>
      <c r="Q5" s="7">
        <v>5.3016901016235396</v>
      </c>
      <c r="R5" s="7">
        <v>5.3041887283325204</v>
      </c>
      <c r="S5" s="7">
        <v>5.30696773529053</v>
      </c>
      <c r="T5" s="7">
        <v>5.3102822303771999</v>
      </c>
      <c r="U5" s="7">
        <v>5.3135862350463903</v>
      </c>
      <c r="V5" s="7">
        <v>5.3166298866271999</v>
      </c>
      <c r="W5" s="7">
        <v>5.3192405700683603</v>
      </c>
      <c r="X5" s="7">
        <v>5.3230743408203098</v>
      </c>
      <c r="Y5" s="7">
        <v>5.3258123397827104</v>
      </c>
      <c r="Z5" s="7">
        <v>5.3288197517395002</v>
      </c>
      <c r="AA5" s="7">
        <v>5.3321681022643999</v>
      </c>
      <c r="AB5" s="7">
        <v>5.3361735343933097</v>
      </c>
      <c r="AC5" s="7">
        <v>5.2108001708984402</v>
      </c>
      <c r="AD5" s="7">
        <v>5.0812325477600098</v>
      </c>
      <c r="AE5" s="7">
        <v>4.9584636688232404</v>
      </c>
      <c r="AF5" s="7">
        <v>4.8433246612548801</v>
      </c>
      <c r="AG5" s="7">
        <v>4.72812843322754</v>
      </c>
      <c r="AH5" s="7">
        <v>4.6122817993164098</v>
      </c>
      <c r="AI5" s="7">
        <v>4.4928750991821298</v>
      </c>
      <c r="AJ5" s="7">
        <v>4.3641872406005904</v>
      </c>
      <c r="AK5" s="7">
        <v>4.2150816917419398</v>
      </c>
      <c r="AL5" s="7">
        <v>4.05513715744019</v>
      </c>
      <c r="AM5" s="7">
        <v>3.8770487308502202</v>
      </c>
      <c r="AN5" s="7">
        <v>3.6708929538726802</v>
      </c>
      <c r="AO5" s="7">
        <v>3.43388152122498</v>
      </c>
      <c r="AP5" s="7">
        <v>3.1659464836120601</v>
      </c>
      <c r="AQ5" s="7">
        <v>2.8724806308746298</v>
      </c>
      <c r="AR5" s="7">
        <v>2.5906100273132302</v>
      </c>
      <c r="AS5" s="7">
        <v>2.3455181121826199</v>
      </c>
      <c r="AT5" s="7">
        <v>2.2418081760406499</v>
      </c>
      <c r="AU5" s="7">
        <v>2.2599794864654501</v>
      </c>
      <c r="AV5" s="7">
        <v>2.2642822265625</v>
      </c>
      <c r="AW5" s="7">
        <v>2.2687513828277601</v>
      </c>
      <c r="AX5" s="7">
        <v>2.2726418972015399</v>
      </c>
      <c r="AY5" s="7">
        <v>2.2765932083129901</v>
      </c>
    </row>
    <row r="6" spans="1:51">
      <c r="A6" s="1" t="s">
        <v>146</v>
      </c>
      <c r="B6" s="5" t="s">
        <v>152</v>
      </c>
      <c r="C6" s="1" t="s">
        <v>165</v>
      </c>
      <c r="D6" s="1" t="s">
        <v>162</v>
      </c>
      <c r="E6" s="1" t="s">
        <v>162</v>
      </c>
      <c r="F6" s="1" t="s">
        <v>162</v>
      </c>
      <c r="G6" s="1" t="s">
        <v>163</v>
      </c>
      <c r="H6" s="1" t="s">
        <v>163</v>
      </c>
      <c r="I6" s="1" t="s">
        <v>163</v>
      </c>
      <c r="J6" s="1" t="s">
        <v>163</v>
      </c>
      <c r="K6" s="1" t="s">
        <v>163</v>
      </c>
      <c r="L6" s="1" t="s">
        <v>163</v>
      </c>
      <c r="M6" s="1" t="s">
        <v>163</v>
      </c>
      <c r="N6" s="1" t="s">
        <v>163</v>
      </c>
      <c r="O6" s="1" t="s">
        <v>162</v>
      </c>
      <c r="P6" s="1" t="s">
        <v>162</v>
      </c>
      <c r="Q6" s="1" t="s">
        <v>162</v>
      </c>
      <c r="R6" s="1" t="s">
        <v>162</v>
      </c>
      <c r="S6" s="1" t="s">
        <v>162</v>
      </c>
      <c r="T6" s="1" t="s">
        <v>162</v>
      </c>
      <c r="U6" s="1" t="s">
        <v>162</v>
      </c>
      <c r="V6" s="1" t="s">
        <v>162</v>
      </c>
      <c r="W6" s="1" t="s">
        <v>162</v>
      </c>
      <c r="X6" s="1" t="s">
        <v>162</v>
      </c>
      <c r="Y6" s="1" t="s">
        <v>162</v>
      </c>
      <c r="Z6" s="1" t="s">
        <v>162</v>
      </c>
      <c r="AA6" s="1" t="s">
        <v>162</v>
      </c>
      <c r="AB6" s="1" t="s">
        <v>162</v>
      </c>
      <c r="AC6" s="1" t="s">
        <v>174</v>
      </c>
      <c r="AD6" s="1" t="s">
        <v>174</v>
      </c>
      <c r="AE6" s="1" t="s">
        <v>174</v>
      </c>
      <c r="AF6" s="1" t="s">
        <v>174</v>
      </c>
      <c r="AG6" s="1" t="s">
        <v>174</v>
      </c>
      <c r="AH6" s="1" t="s">
        <v>174</v>
      </c>
      <c r="AI6" s="1" t="s">
        <v>174</v>
      </c>
      <c r="AJ6" s="1" t="s">
        <v>174</v>
      </c>
      <c r="AK6" s="1" t="s">
        <v>174</v>
      </c>
      <c r="AL6" s="1" t="s">
        <v>174</v>
      </c>
      <c r="AM6" s="1" t="s">
        <v>174</v>
      </c>
      <c r="AN6" s="1" t="s">
        <v>174</v>
      </c>
      <c r="AO6" s="1" t="s">
        <v>174</v>
      </c>
      <c r="AP6" s="1" t="s">
        <v>174</v>
      </c>
      <c r="AQ6" s="1" t="s">
        <v>174</v>
      </c>
      <c r="AR6" s="1" t="s">
        <v>174</v>
      </c>
      <c r="AS6" s="1" t="s">
        <v>174</v>
      </c>
      <c r="AT6" s="1" t="s">
        <v>174</v>
      </c>
      <c r="AU6" s="1" t="s">
        <v>162</v>
      </c>
      <c r="AV6" s="1" t="s">
        <v>162</v>
      </c>
      <c r="AW6" s="1" t="s">
        <v>162</v>
      </c>
      <c r="AX6" s="1" t="s">
        <v>162</v>
      </c>
      <c r="AY6" s="1" t="s">
        <v>162</v>
      </c>
    </row>
    <row r="7" spans="1:51">
      <c r="A7" s="1" t="s">
        <v>145</v>
      </c>
      <c r="B7" s="1" t="s">
        <v>20</v>
      </c>
      <c r="C7" s="1" t="s">
        <v>164</v>
      </c>
      <c r="D7" s="7">
        <v>2.7747826576232901</v>
      </c>
      <c r="E7" s="7">
        <v>4.4299912452697798</v>
      </c>
      <c r="F7" s="7">
        <v>5.2345566749572798</v>
      </c>
      <c r="G7" s="7">
        <v>5.2389326095581099</v>
      </c>
      <c r="H7" s="7">
        <v>5.2537765502929696</v>
      </c>
      <c r="I7" s="7">
        <v>5.2596449851989702</v>
      </c>
      <c r="J7" s="7">
        <v>5.2781333923339799</v>
      </c>
      <c r="K7" s="7">
        <v>5.2845573425293004</v>
      </c>
      <c r="L7" s="7">
        <v>5.2926220893859899</v>
      </c>
      <c r="M7" s="7">
        <v>5.3040018081665004</v>
      </c>
      <c r="N7" s="7">
        <v>5.3187584877014196</v>
      </c>
      <c r="O7" s="7">
        <v>5.32895755767822</v>
      </c>
      <c r="P7" s="7">
        <v>5.3365278244018599</v>
      </c>
      <c r="Q7" s="7">
        <v>5.3479948043823198</v>
      </c>
      <c r="R7" s="7">
        <v>5.35642433166504</v>
      </c>
      <c r="S7" s="7">
        <v>5.3691601753234899</v>
      </c>
      <c r="T7" s="7">
        <v>5.3707413673400897</v>
      </c>
      <c r="U7" s="7">
        <v>5.3879361152648899</v>
      </c>
      <c r="V7" s="7">
        <v>5.3965110778808603</v>
      </c>
      <c r="W7" s="7">
        <v>5.4058880805969203</v>
      </c>
      <c r="X7" s="7">
        <v>5.4149675369262704</v>
      </c>
      <c r="Y7" s="7">
        <v>5.0361695289611799</v>
      </c>
      <c r="Z7" s="7">
        <v>3.9853384494781499</v>
      </c>
      <c r="AA7" s="7">
        <v>2.9765920639038099</v>
      </c>
      <c r="AB7" s="7">
        <v>2.1115677356720002</v>
      </c>
      <c r="AC7" s="7">
        <v>1.9720573425293</v>
      </c>
      <c r="AD7" s="7">
        <v>1.98391509056091</v>
      </c>
      <c r="AE7" s="7">
        <v>2.0009338855743399</v>
      </c>
      <c r="AF7" s="7">
        <v>2.0088627338409402</v>
      </c>
      <c r="AG7" s="7">
        <v>2.0220644474029501</v>
      </c>
      <c r="AH7" s="7">
        <v>2.0292100906372101</v>
      </c>
      <c r="AI7" s="7">
        <v>2.04502606391907</v>
      </c>
      <c r="AJ7" s="7">
        <v>2.0541336536407502</v>
      </c>
      <c r="AK7" s="7">
        <v>2.07015085220337</v>
      </c>
      <c r="AL7" s="7">
        <v>2.0806250572204599</v>
      </c>
      <c r="AM7" s="7">
        <v>2.0897133350372301</v>
      </c>
      <c r="AN7" s="7">
        <v>2.1048820018768302</v>
      </c>
      <c r="AO7" s="7">
        <v>2.1127395629882799</v>
      </c>
      <c r="AP7" s="7">
        <v>2.1299393177032502</v>
      </c>
      <c r="AQ7" s="7">
        <v>2.1350800991058398</v>
      </c>
      <c r="AR7" s="7">
        <v>2.1499462127685498</v>
      </c>
      <c r="AS7" s="7">
        <v>2.1588108539581299</v>
      </c>
      <c r="AT7" s="7">
        <v>2.17175316810608</v>
      </c>
      <c r="AU7" s="7">
        <v>2.17871165275574</v>
      </c>
      <c r="AV7" s="7">
        <v>2.2000436782836901</v>
      </c>
      <c r="AW7" s="7">
        <v>2.2075850963592498</v>
      </c>
      <c r="AX7" s="7">
        <v>2.2202208042144802</v>
      </c>
      <c r="AY7" s="7">
        <v>2.2356390953064</v>
      </c>
    </row>
    <row r="8" spans="1:51">
      <c r="A8" s="1" t="s">
        <v>145</v>
      </c>
      <c r="B8" s="5" t="s">
        <v>152</v>
      </c>
      <c r="C8" s="1" t="s">
        <v>165</v>
      </c>
      <c r="D8" s="1" t="s">
        <v>163</v>
      </c>
      <c r="E8" s="1" t="s">
        <v>163</v>
      </c>
      <c r="F8" s="1" t="s">
        <v>162</v>
      </c>
      <c r="G8" s="1" t="s">
        <v>162</v>
      </c>
      <c r="H8" s="1" t="s">
        <v>162</v>
      </c>
      <c r="I8" s="1" t="s">
        <v>162</v>
      </c>
      <c r="J8" s="1" t="s">
        <v>162</v>
      </c>
      <c r="K8" s="1" t="s">
        <v>162</v>
      </c>
      <c r="L8" s="1" t="s">
        <v>162</v>
      </c>
      <c r="M8" s="1" t="s">
        <v>162</v>
      </c>
      <c r="N8" s="1" t="s">
        <v>162</v>
      </c>
      <c r="O8" s="1" t="s">
        <v>162</v>
      </c>
      <c r="P8" s="1" t="s">
        <v>162</v>
      </c>
      <c r="Q8" s="1" t="s">
        <v>162</v>
      </c>
      <c r="R8" s="1" t="s">
        <v>162</v>
      </c>
      <c r="S8" s="1" t="s">
        <v>162</v>
      </c>
      <c r="T8" s="1" t="s">
        <v>162</v>
      </c>
      <c r="U8" s="1" t="s">
        <v>162</v>
      </c>
      <c r="V8" s="1" t="s">
        <v>162</v>
      </c>
      <c r="W8" s="1" t="s">
        <v>162</v>
      </c>
      <c r="X8" s="1" t="s">
        <v>162</v>
      </c>
      <c r="Y8" s="1" t="s">
        <v>174</v>
      </c>
      <c r="Z8" s="1" t="s">
        <v>174</v>
      </c>
      <c r="AA8" s="1" t="s">
        <v>174</v>
      </c>
      <c r="AB8" s="1" t="s">
        <v>174</v>
      </c>
      <c r="AC8" s="1" t="s">
        <v>174</v>
      </c>
      <c r="AD8" s="1" t="s">
        <v>162</v>
      </c>
      <c r="AE8" s="1" t="s">
        <v>162</v>
      </c>
      <c r="AF8" s="1" t="s">
        <v>162</v>
      </c>
      <c r="AG8" s="1" t="s">
        <v>162</v>
      </c>
      <c r="AH8" s="1" t="s">
        <v>162</v>
      </c>
      <c r="AI8" s="1" t="s">
        <v>162</v>
      </c>
      <c r="AJ8" s="1" t="s">
        <v>162</v>
      </c>
      <c r="AK8" s="1" t="s">
        <v>162</v>
      </c>
      <c r="AL8" s="1" t="s">
        <v>162</v>
      </c>
      <c r="AM8" s="1" t="s">
        <v>162</v>
      </c>
      <c r="AN8" s="1" t="s">
        <v>162</v>
      </c>
      <c r="AO8" s="1" t="s">
        <v>162</v>
      </c>
      <c r="AP8" s="1" t="s">
        <v>162</v>
      </c>
      <c r="AQ8" s="1" t="s">
        <v>162</v>
      </c>
      <c r="AR8" s="1" t="s">
        <v>162</v>
      </c>
      <c r="AS8" s="1" t="s">
        <v>162</v>
      </c>
      <c r="AT8" s="1" t="s">
        <v>162</v>
      </c>
      <c r="AU8" s="1" t="s">
        <v>162</v>
      </c>
      <c r="AV8" s="1" t="s">
        <v>162</v>
      </c>
      <c r="AW8" s="1" t="s">
        <v>162</v>
      </c>
      <c r="AX8" s="1" t="s">
        <v>162</v>
      </c>
      <c r="AY8" s="1" t="s">
        <v>162</v>
      </c>
    </row>
    <row r="9" spans="1:51">
      <c r="A9" s="1" t="s">
        <v>144</v>
      </c>
      <c r="B9" s="1" t="s">
        <v>21</v>
      </c>
      <c r="C9" s="1" t="s">
        <v>164</v>
      </c>
      <c r="D9" s="7">
        <v>3.12329030036926</v>
      </c>
      <c r="E9" s="7">
        <v>3.0087327957153298</v>
      </c>
      <c r="F9" s="7">
        <v>2.99432301521301</v>
      </c>
      <c r="G9" s="7">
        <v>3.0247826576232901</v>
      </c>
      <c r="H9" s="7">
        <v>3.048828125</v>
      </c>
      <c r="I9" s="7">
        <v>3.0692276954650901</v>
      </c>
      <c r="J9" s="7">
        <v>3.0864930152893102</v>
      </c>
      <c r="K9" s="7">
        <v>3.1022827625274698</v>
      </c>
      <c r="L9" s="7">
        <v>3.1171445846557599</v>
      </c>
      <c r="M9" s="7">
        <v>3.1313714981079102</v>
      </c>
      <c r="N9" s="7">
        <v>3.1457033157348602</v>
      </c>
      <c r="O9" s="7">
        <v>3.1601474285125701</v>
      </c>
      <c r="P9" s="7">
        <v>3.1722047328949001</v>
      </c>
      <c r="Q9" s="7">
        <v>3.1832728385925302</v>
      </c>
      <c r="R9" s="7">
        <v>3.1940431594848602</v>
      </c>
      <c r="S9" s="7">
        <v>3.20421695709229</v>
      </c>
      <c r="T9" s="7">
        <v>3.2145764827728298</v>
      </c>
      <c r="U9" s="7">
        <v>3.22670650482178</v>
      </c>
      <c r="V9" s="7">
        <v>3.2369959354400599</v>
      </c>
      <c r="W9" s="7">
        <v>3.2462100982665998</v>
      </c>
      <c r="X9" s="7">
        <v>3.1908471584320099</v>
      </c>
      <c r="Y9" s="7">
        <v>3.1211581230163601</v>
      </c>
      <c r="Z9" s="7">
        <v>3.3330001831054701</v>
      </c>
      <c r="AA9" s="7">
        <v>3.5642859935760498</v>
      </c>
      <c r="AB9" s="7">
        <v>3.7740533351898198</v>
      </c>
      <c r="AC9" s="7">
        <v>3.73740482330322</v>
      </c>
      <c r="AD9" s="7">
        <v>3.5872237682342498</v>
      </c>
      <c r="AE9" s="7">
        <v>3.4360518455505402</v>
      </c>
      <c r="AF9" s="7">
        <v>3.3036041259765598</v>
      </c>
      <c r="AG9" s="7">
        <v>3.17940449714661</v>
      </c>
      <c r="AH9" s="7">
        <v>3.0526199340820299</v>
      </c>
      <c r="AI9" s="7">
        <v>2.9369065761566202</v>
      </c>
      <c r="AJ9" s="7">
        <v>2.9516665935516402</v>
      </c>
      <c r="AK9" s="7">
        <v>2.9820871353149401</v>
      </c>
      <c r="AL9" s="7">
        <v>3.00382781028748</v>
      </c>
      <c r="AM9" s="7">
        <v>3.02143383026123</v>
      </c>
      <c r="AN9" s="7">
        <v>3.0368843078613299</v>
      </c>
      <c r="AO9" s="7">
        <v>3.0499186515808101</v>
      </c>
      <c r="AP9" s="7">
        <v>3.06201243400574</v>
      </c>
      <c r="AQ9" s="7">
        <v>3.0733487606048602</v>
      </c>
      <c r="AR9" s="7">
        <v>3.08325171470642</v>
      </c>
      <c r="AS9" s="7">
        <v>3.09436082839966</v>
      </c>
      <c r="AT9" s="7">
        <v>3.10548639297485</v>
      </c>
      <c r="AU9" s="7">
        <v>3.11688256263733</v>
      </c>
      <c r="AV9" s="7">
        <v>3.1279201507568399</v>
      </c>
      <c r="AW9" s="7">
        <v>3.1367449760436998</v>
      </c>
      <c r="AX9" s="7">
        <v>3.14829349517822</v>
      </c>
      <c r="AY9" s="7">
        <v>3.1594619750976598</v>
      </c>
    </row>
    <row r="10" spans="1:51">
      <c r="A10" s="1" t="s">
        <v>144</v>
      </c>
      <c r="B10" s="5" t="s">
        <v>152</v>
      </c>
      <c r="C10" s="1" t="s">
        <v>165</v>
      </c>
      <c r="D10" s="1" t="s">
        <v>162</v>
      </c>
      <c r="E10" s="1" t="s">
        <v>162</v>
      </c>
      <c r="F10" s="1" t="s">
        <v>162</v>
      </c>
      <c r="G10" s="1" t="s">
        <v>162</v>
      </c>
      <c r="H10" s="1" t="s">
        <v>162</v>
      </c>
      <c r="I10" s="1" t="s">
        <v>162</v>
      </c>
      <c r="J10" s="1" t="s">
        <v>162</v>
      </c>
      <c r="K10" s="1" t="s">
        <v>162</v>
      </c>
      <c r="L10" s="1" t="s">
        <v>162</v>
      </c>
      <c r="M10" s="1" t="s">
        <v>162</v>
      </c>
      <c r="N10" s="1" t="s">
        <v>162</v>
      </c>
      <c r="O10" s="1" t="s">
        <v>162</v>
      </c>
      <c r="P10" s="1" t="s">
        <v>162</v>
      </c>
      <c r="Q10" s="1" t="s">
        <v>162</v>
      </c>
      <c r="R10" s="1" t="s">
        <v>162</v>
      </c>
      <c r="S10" s="1" t="s">
        <v>162</v>
      </c>
      <c r="T10" s="1" t="s">
        <v>162</v>
      </c>
      <c r="U10" s="1" t="s">
        <v>162</v>
      </c>
      <c r="V10" s="1" t="s">
        <v>162</v>
      </c>
      <c r="W10" s="1" t="s">
        <v>162</v>
      </c>
      <c r="X10" s="1" t="s">
        <v>174</v>
      </c>
      <c r="Y10" s="1" t="s">
        <v>174</v>
      </c>
      <c r="Z10" s="1" t="s">
        <v>174</v>
      </c>
      <c r="AA10" s="1" t="s">
        <v>174</v>
      </c>
      <c r="AB10" s="1" t="s">
        <v>174</v>
      </c>
      <c r="AC10" s="1" t="s">
        <v>174</v>
      </c>
      <c r="AD10" s="1" t="s">
        <v>174</v>
      </c>
      <c r="AE10" s="1" t="s">
        <v>174</v>
      </c>
      <c r="AF10" s="1" t="s">
        <v>174</v>
      </c>
      <c r="AG10" s="1" t="s">
        <v>174</v>
      </c>
      <c r="AH10" s="1" t="s">
        <v>174</v>
      </c>
      <c r="AI10" s="1" t="s">
        <v>174</v>
      </c>
      <c r="AJ10" s="1" t="s">
        <v>162</v>
      </c>
      <c r="AK10" s="1" t="s">
        <v>162</v>
      </c>
      <c r="AL10" s="1" t="s">
        <v>162</v>
      </c>
      <c r="AM10" s="1" t="s">
        <v>162</v>
      </c>
      <c r="AN10" s="1" t="s">
        <v>162</v>
      </c>
      <c r="AO10" s="1" t="s">
        <v>162</v>
      </c>
      <c r="AP10" s="1" t="s">
        <v>162</v>
      </c>
      <c r="AQ10" s="1" t="s">
        <v>162</v>
      </c>
      <c r="AR10" s="1" t="s">
        <v>162</v>
      </c>
      <c r="AS10" s="1" t="s">
        <v>162</v>
      </c>
      <c r="AT10" s="1" t="s">
        <v>162</v>
      </c>
      <c r="AU10" s="1" t="s">
        <v>162</v>
      </c>
      <c r="AV10" s="1" t="s">
        <v>162</v>
      </c>
      <c r="AW10" s="1" t="s">
        <v>162</v>
      </c>
      <c r="AX10" s="1" t="s">
        <v>162</v>
      </c>
      <c r="AY10" s="1" t="s">
        <v>162</v>
      </c>
    </row>
    <row r="11" spans="1:51">
      <c r="A11" s="1" t="s">
        <v>138</v>
      </c>
      <c r="B11" s="1" t="s">
        <v>40</v>
      </c>
      <c r="C11" s="1" t="s">
        <v>164</v>
      </c>
      <c r="D11" s="7">
        <v>2.0146179199218799</v>
      </c>
      <c r="E11" s="7">
        <v>2.0140833854675302</v>
      </c>
      <c r="F11" s="7">
        <v>2.20877981185913</v>
      </c>
      <c r="G11" s="7">
        <v>2.69659376144409</v>
      </c>
      <c r="H11" s="7">
        <v>3.1339771747589098</v>
      </c>
      <c r="I11" s="7">
        <v>3.4781076908111599</v>
      </c>
      <c r="J11" s="7">
        <v>3.78455710411072</v>
      </c>
      <c r="K11" s="7">
        <v>4.0806579589843803</v>
      </c>
      <c r="L11" s="7">
        <v>4.3735256195068404</v>
      </c>
      <c r="M11" s="7">
        <v>4.6519632339477504</v>
      </c>
      <c r="N11" s="7">
        <v>4.9121561050415004</v>
      </c>
      <c r="O11" s="7">
        <v>5.0090503692626998</v>
      </c>
      <c r="P11" s="7">
        <v>5.01190090179443</v>
      </c>
      <c r="Q11" s="7">
        <v>5.0107221603393599</v>
      </c>
      <c r="R11" s="7">
        <v>5.0106296539306596</v>
      </c>
      <c r="S11" s="7">
        <v>5.0115051269531303</v>
      </c>
      <c r="T11" s="7">
        <v>5.0107502937316903</v>
      </c>
      <c r="U11" s="7">
        <v>5.01190090179443</v>
      </c>
      <c r="V11" s="7">
        <v>5.0127463340759304</v>
      </c>
      <c r="W11" s="7">
        <v>5.0119962692260698</v>
      </c>
      <c r="X11" s="7">
        <v>5.0129451751709002</v>
      </c>
      <c r="Y11" s="7">
        <v>5.01185846328735</v>
      </c>
      <c r="Z11" s="7">
        <v>5.0133228302001998</v>
      </c>
      <c r="AA11" s="7">
        <v>5.01304054260254</v>
      </c>
      <c r="AB11" s="7">
        <v>5.01194190979004</v>
      </c>
      <c r="AC11" s="7">
        <v>5.0121645927429199</v>
      </c>
      <c r="AD11" s="7">
        <v>4.8583788871765101</v>
      </c>
      <c r="AE11" s="7">
        <v>4.4679722785949698</v>
      </c>
      <c r="AF11" s="7">
        <v>4.0973715782165501</v>
      </c>
      <c r="AG11" s="7">
        <v>3.7988297939300502</v>
      </c>
      <c r="AH11" s="7">
        <v>3.5411007404327401</v>
      </c>
      <c r="AI11" s="7">
        <v>3.2877032756805402</v>
      </c>
      <c r="AJ11" s="7">
        <v>3.03930687904358</v>
      </c>
      <c r="AK11" s="7">
        <v>2.8234946727752699</v>
      </c>
      <c r="AL11" s="7">
        <v>2.6229374408721902</v>
      </c>
      <c r="AM11" s="7">
        <v>2.4296441078186</v>
      </c>
      <c r="AN11" s="7">
        <v>2.2415955066680899</v>
      </c>
      <c r="AO11" s="7">
        <v>2.05871534347534</v>
      </c>
      <c r="AP11" s="7">
        <v>2.0173904895782502</v>
      </c>
      <c r="AQ11" s="7">
        <v>2.0190188884735099</v>
      </c>
      <c r="AR11" s="7">
        <v>2.0171058177947998</v>
      </c>
      <c r="AS11" s="7">
        <v>2.0190832614898699</v>
      </c>
      <c r="AT11" s="7">
        <v>2.01778316497803</v>
      </c>
      <c r="AU11" s="7">
        <v>2.0183851718902601</v>
      </c>
      <c r="AV11" s="7">
        <v>2.0177133083343501</v>
      </c>
      <c r="AW11" s="7">
        <v>2.01821684837341</v>
      </c>
      <c r="AX11" s="7">
        <v>2.0188696384429901</v>
      </c>
      <c r="AY11" s="7">
        <v>2.0185606479644802</v>
      </c>
    </row>
    <row r="12" spans="1:51">
      <c r="A12" s="1" t="s">
        <v>138</v>
      </c>
      <c r="B12" s="5" t="s">
        <v>152</v>
      </c>
      <c r="C12" s="1" t="s">
        <v>165</v>
      </c>
      <c r="D12" s="1" t="s">
        <v>162</v>
      </c>
      <c r="E12" s="1" t="s">
        <v>162</v>
      </c>
      <c r="F12" s="1" t="s">
        <v>163</v>
      </c>
      <c r="G12" s="1" t="s">
        <v>163</v>
      </c>
      <c r="H12" s="1" t="s">
        <v>163</v>
      </c>
      <c r="I12" s="1" t="s">
        <v>163</v>
      </c>
      <c r="J12" s="1" t="s">
        <v>163</v>
      </c>
      <c r="K12" s="1" t="s">
        <v>163</v>
      </c>
      <c r="L12" s="1" t="s">
        <v>163</v>
      </c>
      <c r="M12" s="1" t="s">
        <v>163</v>
      </c>
      <c r="N12" s="1" t="s">
        <v>163</v>
      </c>
      <c r="O12" s="1" t="s">
        <v>162</v>
      </c>
      <c r="P12" s="1" t="s">
        <v>162</v>
      </c>
      <c r="Q12" s="1" t="s">
        <v>162</v>
      </c>
      <c r="R12" s="1" t="s">
        <v>162</v>
      </c>
      <c r="S12" s="1" t="s">
        <v>162</v>
      </c>
      <c r="T12" s="1" t="s">
        <v>162</v>
      </c>
      <c r="U12" s="1" t="s">
        <v>162</v>
      </c>
      <c r="V12" s="1" t="s">
        <v>162</v>
      </c>
      <c r="W12" s="1" t="s">
        <v>162</v>
      </c>
      <c r="X12" s="1" t="s">
        <v>162</v>
      </c>
      <c r="Y12" s="1" t="s">
        <v>162</v>
      </c>
      <c r="Z12" s="1" t="s">
        <v>162</v>
      </c>
      <c r="AA12" s="1" t="s">
        <v>162</v>
      </c>
      <c r="AB12" s="1" t="s">
        <v>162</v>
      </c>
      <c r="AC12" s="1" t="s">
        <v>162</v>
      </c>
      <c r="AD12" s="1" t="s">
        <v>174</v>
      </c>
      <c r="AE12" s="1" t="s">
        <v>174</v>
      </c>
      <c r="AF12" s="1" t="s">
        <v>174</v>
      </c>
      <c r="AG12" s="1" t="s">
        <v>174</v>
      </c>
      <c r="AH12" s="1" t="s">
        <v>174</v>
      </c>
      <c r="AI12" s="1" t="s">
        <v>174</v>
      </c>
      <c r="AJ12" s="1" t="s">
        <v>174</v>
      </c>
      <c r="AK12" s="1" t="s">
        <v>174</v>
      </c>
      <c r="AL12" s="1" t="s">
        <v>174</v>
      </c>
      <c r="AM12" s="1" t="s">
        <v>174</v>
      </c>
      <c r="AN12" s="1" t="s">
        <v>174</v>
      </c>
      <c r="AO12" s="1" t="s">
        <v>174</v>
      </c>
      <c r="AP12" s="1" t="s">
        <v>162</v>
      </c>
      <c r="AQ12" s="1" t="s">
        <v>162</v>
      </c>
      <c r="AR12" s="1" t="s">
        <v>162</v>
      </c>
      <c r="AS12" s="1" t="s">
        <v>162</v>
      </c>
      <c r="AT12" s="1" t="s">
        <v>162</v>
      </c>
      <c r="AU12" s="1" t="s">
        <v>162</v>
      </c>
      <c r="AV12" s="1" t="s">
        <v>162</v>
      </c>
      <c r="AW12" s="1" t="s">
        <v>162</v>
      </c>
      <c r="AX12" s="1" t="s">
        <v>162</v>
      </c>
      <c r="AY12" s="1" t="s">
        <v>162</v>
      </c>
    </row>
    <row r="13" spans="1:51">
      <c r="A13" s="1" t="s">
        <v>143</v>
      </c>
      <c r="B13" s="1" t="s">
        <v>30</v>
      </c>
      <c r="C13" s="1" t="s">
        <v>164</v>
      </c>
      <c r="D13" s="7">
        <v>5.05196285247803</v>
      </c>
      <c r="E13" s="7">
        <v>5.1040525436401403</v>
      </c>
      <c r="F13" s="7">
        <v>5.1040229797363299</v>
      </c>
      <c r="G13" s="7">
        <v>5.1042938232421902</v>
      </c>
      <c r="H13" s="7">
        <v>5.1043343544006303</v>
      </c>
      <c r="I13" s="7">
        <v>5.1047220230102504</v>
      </c>
      <c r="J13" s="7">
        <v>5.1059660911560103</v>
      </c>
      <c r="K13" s="7">
        <v>5.1046509742736799</v>
      </c>
      <c r="L13" s="7">
        <v>5.1054611206054696</v>
      </c>
      <c r="M13" s="7">
        <v>5.1046695709228498</v>
      </c>
      <c r="N13" s="7">
        <v>5.1061434745788601</v>
      </c>
      <c r="O13" s="7">
        <v>5.1056251525878897</v>
      </c>
      <c r="P13" s="7">
        <v>5.1048898696899396</v>
      </c>
      <c r="Q13" s="7">
        <v>5.1054921150207502</v>
      </c>
      <c r="R13" s="7">
        <v>5.0001449584960902</v>
      </c>
      <c r="S13" s="7">
        <v>4.5512924194335902</v>
      </c>
      <c r="T13" s="7">
        <v>4.0796875953674299</v>
      </c>
      <c r="U13" s="7">
        <v>3.6289653778076199</v>
      </c>
      <c r="V13" s="7">
        <v>3.1874258518218999</v>
      </c>
      <c r="W13" s="7">
        <v>2.7620375156402601</v>
      </c>
      <c r="X13" s="7">
        <v>2.3470215797424299</v>
      </c>
      <c r="Y13" s="7">
        <v>1.94707667827606</v>
      </c>
      <c r="Z13" s="7">
        <v>1.6581172943115201</v>
      </c>
      <c r="AA13" s="7">
        <v>1.63482177257538</v>
      </c>
      <c r="AB13" s="7">
        <v>1.63444972038269</v>
      </c>
      <c r="AC13" s="7">
        <v>1.6345124244689899</v>
      </c>
      <c r="AD13" s="7">
        <v>1.6349002122878999</v>
      </c>
      <c r="AE13" s="7">
        <v>1.63563144207001</v>
      </c>
      <c r="AF13" s="7">
        <v>1.6347016096115099</v>
      </c>
      <c r="AG13" s="7">
        <v>1.63523209095001</v>
      </c>
      <c r="AH13" s="7">
        <v>1.6349413394928001</v>
      </c>
      <c r="AI13" s="7">
        <v>1.6356498003005999</v>
      </c>
      <c r="AJ13" s="7">
        <v>1.6365003585815401</v>
      </c>
      <c r="AK13" s="7">
        <v>1.6350802183151201</v>
      </c>
      <c r="AL13" s="7">
        <v>1.63570308685303</v>
      </c>
      <c r="AM13" s="7">
        <v>1.6356726884841899</v>
      </c>
      <c r="AN13" s="7">
        <v>1.63602983951569</v>
      </c>
      <c r="AO13" s="7">
        <v>1.6356996297836299</v>
      </c>
      <c r="AP13" s="7">
        <v>1.63673567771912</v>
      </c>
      <c r="AQ13" s="7">
        <v>1.6354404687881501</v>
      </c>
      <c r="AR13" s="7">
        <v>1.6361846923828101</v>
      </c>
      <c r="AS13" s="7">
        <v>1.63697350025177</v>
      </c>
      <c r="AT13" s="7">
        <v>1.6363627910614</v>
      </c>
      <c r="AU13" s="7">
        <v>1.6365926265716599</v>
      </c>
      <c r="AV13" s="7">
        <v>2.0164053440093999</v>
      </c>
      <c r="AW13" s="7">
        <v>2.8406412601470898</v>
      </c>
      <c r="AX13" s="7">
        <v>3.6601691246032702</v>
      </c>
      <c r="AY13" s="7">
        <v>4.4512476921081499</v>
      </c>
    </row>
    <row r="14" spans="1:51">
      <c r="A14" s="1" t="s">
        <v>143</v>
      </c>
      <c r="B14" s="5" t="s">
        <v>152</v>
      </c>
      <c r="C14" s="1" t="s">
        <v>165</v>
      </c>
      <c r="D14" s="1" t="s">
        <v>163</v>
      </c>
      <c r="E14" s="1" t="s">
        <v>162</v>
      </c>
      <c r="F14" s="1" t="s">
        <v>162</v>
      </c>
      <c r="G14" s="1" t="s">
        <v>162</v>
      </c>
      <c r="H14" s="1" t="s">
        <v>162</v>
      </c>
      <c r="I14" s="1" t="s">
        <v>162</v>
      </c>
      <c r="J14" s="1" t="s">
        <v>162</v>
      </c>
      <c r="K14" s="1" t="s">
        <v>162</v>
      </c>
      <c r="L14" s="1" t="s">
        <v>162</v>
      </c>
      <c r="M14" s="1" t="s">
        <v>162</v>
      </c>
      <c r="N14" s="1" t="s">
        <v>162</v>
      </c>
      <c r="O14" s="1" t="s">
        <v>162</v>
      </c>
      <c r="P14" s="1" t="s">
        <v>162</v>
      </c>
      <c r="Q14" s="1" t="s">
        <v>162</v>
      </c>
      <c r="R14" s="1" t="s">
        <v>162</v>
      </c>
      <c r="S14" s="1" t="s">
        <v>174</v>
      </c>
      <c r="T14" s="1" t="s">
        <v>174</v>
      </c>
      <c r="U14" s="1" t="s">
        <v>174</v>
      </c>
      <c r="V14" s="1" t="s">
        <v>174</v>
      </c>
      <c r="W14" s="1" t="s">
        <v>174</v>
      </c>
      <c r="X14" s="1" t="s">
        <v>174</v>
      </c>
      <c r="Y14" s="1" t="s">
        <v>174</v>
      </c>
      <c r="Z14" s="1" t="s">
        <v>174</v>
      </c>
      <c r="AA14" s="1" t="s">
        <v>162</v>
      </c>
      <c r="AB14" s="1" t="s">
        <v>162</v>
      </c>
      <c r="AC14" s="1" t="s">
        <v>162</v>
      </c>
      <c r="AD14" s="1" t="s">
        <v>162</v>
      </c>
      <c r="AE14" s="1" t="s">
        <v>162</v>
      </c>
      <c r="AF14" s="1" t="s">
        <v>162</v>
      </c>
      <c r="AG14" s="1" t="s">
        <v>162</v>
      </c>
      <c r="AH14" s="1" t="s">
        <v>162</v>
      </c>
      <c r="AI14" s="1" t="s">
        <v>162</v>
      </c>
      <c r="AJ14" s="1" t="s">
        <v>162</v>
      </c>
      <c r="AK14" s="1" t="s">
        <v>162</v>
      </c>
      <c r="AL14" s="1" t="s">
        <v>162</v>
      </c>
      <c r="AM14" s="1" t="s">
        <v>162</v>
      </c>
      <c r="AN14" s="1" t="s">
        <v>162</v>
      </c>
      <c r="AO14" s="1" t="s">
        <v>162</v>
      </c>
      <c r="AP14" s="1" t="s">
        <v>162</v>
      </c>
      <c r="AQ14" s="1" t="s">
        <v>162</v>
      </c>
      <c r="AR14" s="1" t="s">
        <v>162</v>
      </c>
      <c r="AS14" s="1" t="s">
        <v>162</v>
      </c>
      <c r="AT14" s="1" t="s">
        <v>162</v>
      </c>
      <c r="AU14" s="1" t="s">
        <v>162</v>
      </c>
      <c r="AV14" s="1" t="s">
        <v>163</v>
      </c>
      <c r="AW14" s="1" t="s">
        <v>163</v>
      </c>
      <c r="AX14" s="1" t="s">
        <v>163</v>
      </c>
      <c r="AY14" s="1" t="s">
        <v>163</v>
      </c>
    </row>
    <row r="15" spans="1:51">
      <c r="A15" s="4" t="s">
        <v>140</v>
      </c>
      <c r="B15" s="1" t="s">
        <v>47</v>
      </c>
      <c r="C15" s="1" t="s">
        <v>164</v>
      </c>
      <c r="D15" s="7">
        <v>3.49592852592468</v>
      </c>
      <c r="E15" s="7">
        <v>3.52177953720093</v>
      </c>
      <c r="F15" s="7">
        <v>3.6367101669311501</v>
      </c>
      <c r="G15" s="7">
        <v>3.7485589981079102</v>
      </c>
      <c r="H15" s="7">
        <v>3.80082488059998</v>
      </c>
      <c r="I15" s="7">
        <v>3.8661022186279301</v>
      </c>
      <c r="J15" s="7">
        <v>3.9426043033599898</v>
      </c>
      <c r="K15" s="7">
        <v>4.0210070610046396</v>
      </c>
      <c r="L15" s="7">
        <v>4.09942722320557</v>
      </c>
      <c r="M15" s="7">
        <v>4.2310161590576199</v>
      </c>
      <c r="N15" s="7">
        <v>4.3537240028381303</v>
      </c>
      <c r="O15" s="7">
        <v>4.4282207489013699</v>
      </c>
      <c r="P15" s="7">
        <v>4.4355554580688503</v>
      </c>
      <c r="Q15" s="7">
        <v>4.3213372230529803</v>
      </c>
      <c r="R15" s="7">
        <v>4.1457533836364702</v>
      </c>
      <c r="S15" s="7">
        <v>3.9754774570465101</v>
      </c>
      <c r="T15" s="7">
        <v>3.8062882423400901</v>
      </c>
      <c r="U15" s="7">
        <v>3.6309187412261998</v>
      </c>
      <c r="V15" s="7">
        <v>3.44278836250305</v>
      </c>
      <c r="W15" s="7">
        <v>3.2536685466766402</v>
      </c>
      <c r="X15" s="7">
        <v>3.10695123672485</v>
      </c>
      <c r="Y15" s="7">
        <v>3.0151894092559801</v>
      </c>
      <c r="Z15" s="7">
        <v>2.9162032604217498</v>
      </c>
      <c r="AA15" s="7">
        <v>2.7915453910827601</v>
      </c>
      <c r="AB15" s="7">
        <v>2.69234395027161</v>
      </c>
      <c r="AC15" s="7">
        <v>2.6210801601409899</v>
      </c>
      <c r="AD15" s="7">
        <v>2.56614065170288</v>
      </c>
      <c r="AE15" s="7">
        <v>2.6100659370422399</v>
      </c>
      <c r="AF15" s="7">
        <v>2.6649410724639901</v>
      </c>
      <c r="AG15" s="7">
        <v>2.73434209823608</v>
      </c>
      <c r="AH15" s="7">
        <v>2.8468992710113499</v>
      </c>
      <c r="AI15" s="7">
        <v>2.9756302833557098</v>
      </c>
      <c r="AJ15" s="7">
        <v>3.0661962032318102</v>
      </c>
      <c r="AK15" s="7">
        <v>3.1493871212005602</v>
      </c>
      <c r="AL15" s="7">
        <v>3.2646267414093</v>
      </c>
      <c r="AM15" s="7">
        <v>3.3663959503173801</v>
      </c>
      <c r="AN15" s="7">
        <v>3.4282290935516402</v>
      </c>
      <c r="AO15" s="7">
        <v>3.46066117286682</v>
      </c>
      <c r="AP15" s="7">
        <v>3.3992445468902601</v>
      </c>
      <c r="AQ15" s="7">
        <v>3.2777571678161599</v>
      </c>
      <c r="AR15" s="7">
        <v>3.1591560840606698</v>
      </c>
      <c r="AS15" s="7">
        <v>3.16180396080017</v>
      </c>
      <c r="AT15" s="7">
        <v>3.24128985404968</v>
      </c>
      <c r="AU15" s="7">
        <v>3.2909772396087602</v>
      </c>
      <c r="AV15" s="7">
        <v>3.2943525314331099</v>
      </c>
      <c r="AW15" s="7">
        <v>3.2756581306457502</v>
      </c>
      <c r="AX15" s="7">
        <v>3.29175877571106</v>
      </c>
      <c r="AY15" s="7">
        <v>3.2739098072052002</v>
      </c>
    </row>
    <row r="16" spans="1:51">
      <c r="A16" s="4" t="s">
        <v>140</v>
      </c>
      <c r="B16" s="5" t="s">
        <v>152</v>
      </c>
      <c r="C16" s="1" t="s">
        <v>165</v>
      </c>
      <c r="D16" s="1" t="s">
        <v>171</v>
      </c>
      <c r="E16" s="1" t="s">
        <v>171</v>
      </c>
      <c r="F16" s="1" t="s">
        <v>171</v>
      </c>
      <c r="G16" s="1" t="s">
        <v>171</v>
      </c>
      <c r="H16" s="1" t="s">
        <v>171</v>
      </c>
      <c r="I16" s="1" t="s">
        <v>171</v>
      </c>
      <c r="J16" s="1" t="s">
        <v>171</v>
      </c>
      <c r="K16" s="1" t="s">
        <v>171</v>
      </c>
      <c r="L16" s="1" t="s">
        <v>171</v>
      </c>
      <c r="M16" s="1" t="s">
        <v>171</v>
      </c>
      <c r="N16" s="1" t="s">
        <v>171</v>
      </c>
      <c r="O16" s="1" t="s">
        <v>171</v>
      </c>
      <c r="P16" s="1" t="s">
        <v>171</v>
      </c>
      <c r="Q16" s="1" t="s">
        <v>171</v>
      </c>
      <c r="R16" s="1" t="s">
        <v>171</v>
      </c>
      <c r="S16" s="1" t="s">
        <v>171</v>
      </c>
      <c r="T16" s="1" t="s">
        <v>171</v>
      </c>
      <c r="U16" s="1" t="s">
        <v>171</v>
      </c>
      <c r="V16" s="1" t="s">
        <v>171</v>
      </c>
      <c r="W16" s="1" t="s">
        <v>171</v>
      </c>
      <c r="X16" s="1" t="s">
        <v>171</v>
      </c>
      <c r="Y16" s="1" t="s">
        <v>171</v>
      </c>
      <c r="Z16" s="1" t="s">
        <v>171</v>
      </c>
      <c r="AA16" s="1" t="s">
        <v>171</v>
      </c>
      <c r="AB16" s="1" t="s">
        <v>171</v>
      </c>
      <c r="AC16" s="1" t="s">
        <v>171</v>
      </c>
      <c r="AD16" s="1" t="s">
        <v>171</v>
      </c>
      <c r="AE16" s="1" t="s">
        <v>171</v>
      </c>
      <c r="AF16" s="1" t="s">
        <v>171</v>
      </c>
      <c r="AG16" s="1" t="s">
        <v>171</v>
      </c>
      <c r="AH16" s="1" t="s">
        <v>171</v>
      </c>
      <c r="AI16" s="1" t="s">
        <v>171</v>
      </c>
      <c r="AJ16" s="1" t="s">
        <v>171</v>
      </c>
      <c r="AK16" s="1" t="s">
        <v>171</v>
      </c>
      <c r="AL16" s="1" t="s">
        <v>171</v>
      </c>
      <c r="AM16" s="1" t="s">
        <v>171</v>
      </c>
      <c r="AN16" s="1" t="s">
        <v>171</v>
      </c>
      <c r="AO16" s="1" t="s">
        <v>171</v>
      </c>
      <c r="AP16" s="1" t="s">
        <v>171</v>
      </c>
      <c r="AQ16" s="1" t="s">
        <v>171</v>
      </c>
      <c r="AR16" s="1" t="s">
        <v>171</v>
      </c>
      <c r="AS16" s="1" t="s">
        <v>171</v>
      </c>
      <c r="AT16" s="1" t="s">
        <v>171</v>
      </c>
      <c r="AU16" s="1" t="s">
        <v>171</v>
      </c>
      <c r="AV16" s="1" t="s">
        <v>171</v>
      </c>
      <c r="AW16" s="1" t="s">
        <v>171</v>
      </c>
      <c r="AX16" s="1" t="s">
        <v>171</v>
      </c>
      <c r="AY16" s="1" t="s">
        <v>171</v>
      </c>
    </row>
    <row r="17" spans="1:51">
      <c r="A17" s="1" t="s">
        <v>172</v>
      </c>
      <c r="B17" s="6" t="s">
        <v>166</v>
      </c>
      <c r="C17" s="1" t="s">
        <v>167</v>
      </c>
      <c r="D17" s="9">
        <v>1826.8277282714814</v>
      </c>
      <c r="E17" s="9">
        <v>190.68530273437227</v>
      </c>
      <c r="F17" s="9">
        <v>2336.0675785541475</v>
      </c>
      <c r="G17" s="9">
        <v>2073.0876770019522</v>
      </c>
      <c r="H17" s="9">
        <v>2454.9590148925754</v>
      </c>
      <c r="I17" s="9">
        <v>2314.1845092773456</v>
      </c>
      <c r="J17" s="9">
        <v>2271.2844848632735</v>
      </c>
      <c r="K17" s="9">
        <v>2151.2281799316333</v>
      </c>
      <c r="L17" s="9">
        <v>2292.1937255859357</v>
      </c>
      <c r="M17" s="9">
        <v>2271.191162109365</v>
      </c>
      <c r="N17" s="9">
        <v>3061.0208740234375</v>
      </c>
      <c r="O17" s="9">
        <v>2751.4444580078089</v>
      </c>
      <c r="P17" s="9">
        <v>3545.6173706054678</v>
      </c>
      <c r="Q17" s="9">
        <v>3906.2887268066424</v>
      </c>
      <c r="R17" s="9">
        <v>3962.9634094238208</v>
      </c>
      <c r="S17" s="9">
        <v>2963.9288024902244</v>
      </c>
      <c r="T17" s="9">
        <v>2460.0388183593695</v>
      </c>
      <c r="U17" s="9">
        <v>2898.0831604003756</v>
      </c>
      <c r="V17" s="9">
        <v>3529.3161315917996</v>
      </c>
      <c r="W17" s="9">
        <v>3212.3571777343668</v>
      </c>
      <c r="X17" s="9">
        <v>4188.6659240722629</v>
      </c>
      <c r="Y17" s="9">
        <v>4381.8678588867169</v>
      </c>
      <c r="Z17" s="9">
        <v>4475.0290832519449</v>
      </c>
      <c r="AA17" s="9">
        <v>4346.4611816406295</v>
      </c>
      <c r="AB17" s="9">
        <v>4636.52001953125</v>
      </c>
      <c r="AC17" s="9">
        <v>5190.4590454101553</v>
      </c>
      <c r="AD17" s="9">
        <v>3250.2157897949137</v>
      </c>
      <c r="AE17" s="9">
        <v>2674.9517517089871</v>
      </c>
      <c r="AF17" s="9">
        <v>2542.1536865234284</v>
      </c>
      <c r="AG17" s="9">
        <v>1450.1344299316379</v>
      </c>
      <c r="AH17" s="9">
        <v>1303.0693969726508</v>
      </c>
      <c r="AI17" s="9">
        <v>1417.3875122070278</v>
      </c>
      <c r="AJ17" s="9">
        <v>1455.986083984372</v>
      </c>
      <c r="AK17" s="9">
        <v>1140.4226989746089</v>
      </c>
      <c r="AL17" s="9">
        <v>1115.5305786132728</v>
      </c>
      <c r="AM17" s="9">
        <v>1706.7229309082011</v>
      </c>
      <c r="AN17" s="9">
        <v>1863.8888854980496</v>
      </c>
      <c r="AO17" s="9">
        <v>2108.5791320800727</v>
      </c>
      <c r="AP17" s="9">
        <v>3029.3685302734293</v>
      </c>
      <c r="AQ17" s="9">
        <v>2897.549255371086</v>
      </c>
      <c r="AR17" s="9">
        <v>2839.7518005371016</v>
      </c>
      <c r="AS17" s="9">
        <v>1698.1194360256118</v>
      </c>
      <c r="AT17" s="9">
        <v>2930.2794935703278</v>
      </c>
      <c r="AU17" s="9">
        <v>3021.9878524541818</v>
      </c>
      <c r="AV17" s="9">
        <v>3222.5728082656778</v>
      </c>
      <c r="AW17" s="9">
        <v>2736.2285752296339</v>
      </c>
      <c r="AX17" s="9">
        <v>2735.6114584207535</v>
      </c>
      <c r="AY17" s="9">
        <v>2748.9912977218605</v>
      </c>
    </row>
    <row r="18" spans="1:51">
      <c r="A18" s="1" t="s">
        <v>148</v>
      </c>
      <c r="B18" s="1" t="s">
        <v>64</v>
      </c>
      <c r="C18" s="1" t="s">
        <v>167</v>
      </c>
      <c r="D18" s="8">
        <v>1086.12182617188</v>
      </c>
      <c r="E18" s="8">
        <v>1021.921875</v>
      </c>
      <c r="F18" s="8">
        <v>755.90594482421898</v>
      </c>
      <c r="G18" s="8">
        <v>628.20489501953102</v>
      </c>
      <c r="H18" s="8">
        <v>641.39794921875</v>
      </c>
      <c r="I18" s="8">
        <v>638.46221923828102</v>
      </c>
      <c r="J18" s="8">
        <v>667.57708740234398</v>
      </c>
      <c r="K18" s="8">
        <v>458.77554321289102</v>
      </c>
      <c r="L18" s="8">
        <v>418.88870239257801</v>
      </c>
      <c r="M18" s="8">
        <v>443.17922973632801</v>
      </c>
      <c r="N18" s="8">
        <v>568.42132568359398</v>
      </c>
      <c r="O18" s="8">
        <v>825.899169921875</v>
      </c>
      <c r="P18" s="8">
        <v>1445.38513183594</v>
      </c>
      <c r="Q18" s="8">
        <v>1547.205078125</v>
      </c>
      <c r="R18" s="8">
        <v>1595.32470703125</v>
      </c>
      <c r="S18" s="8">
        <v>1569.96276855469</v>
      </c>
      <c r="T18" s="8">
        <v>1552.55822753906</v>
      </c>
      <c r="U18" s="8">
        <v>1546.44885253906</v>
      </c>
      <c r="V18" s="8">
        <v>1544.61706542969</v>
      </c>
      <c r="W18" s="8">
        <v>1490.27111816406</v>
      </c>
      <c r="X18" s="8">
        <v>1476.92834472656</v>
      </c>
      <c r="Y18" s="8">
        <v>1432.02807617188</v>
      </c>
      <c r="Z18" s="8">
        <v>1419.22045898438</v>
      </c>
      <c r="AA18" s="8">
        <v>1402.63134765625</v>
      </c>
      <c r="AB18" s="8">
        <v>1386.19799804688</v>
      </c>
      <c r="AC18" s="8">
        <v>1409.43505859375</v>
      </c>
      <c r="AD18" s="8">
        <v>1371.57116699219</v>
      </c>
      <c r="AE18" s="8">
        <v>999.2568359375</v>
      </c>
      <c r="AF18" s="8">
        <v>1018.88256835938</v>
      </c>
      <c r="AG18" s="8">
        <v>1000.76763916016</v>
      </c>
      <c r="AH18" s="8">
        <v>990.34991455078102</v>
      </c>
      <c r="AI18" s="8">
        <v>1024.84326171875</v>
      </c>
      <c r="AJ18" s="8">
        <v>1398.22473144531</v>
      </c>
      <c r="AK18" s="8">
        <v>1431.72619628906</v>
      </c>
      <c r="AL18" s="8">
        <v>1500.02270507813</v>
      </c>
      <c r="AM18" s="8">
        <v>1588.10375976563</v>
      </c>
      <c r="AN18" s="8">
        <v>1632.85913085938</v>
      </c>
      <c r="AO18" s="8">
        <v>1773.56762695313</v>
      </c>
      <c r="AP18" s="8">
        <v>2092.98608398438</v>
      </c>
      <c r="AQ18" s="8">
        <v>2071.26782226563</v>
      </c>
      <c r="AR18" s="8">
        <v>2082.1396484375</v>
      </c>
      <c r="AS18" s="8">
        <v>1826.63610839844</v>
      </c>
      <c r="AT18" s="8">
        <v>1742.02868652344</v>
      </c>
      <c r="AU18" s="8">
        <v>1598.35949707031</v>
      </c>
      <c r="AV18" s="8">
        <v>1587.24035644531</v>
      </c>
      <c r="AW18" s="8">
        <v>1455.07434082031</v>
      </c>
      <c r="AX18" s="8">
        <v>1349.35485839844</v>
      </c>
      <c r="AY18" s="8">
        <v>1257.4658203125</v>
      </c>
    </row>
    <row r="19" spans="1:51">
      <c r="A19" s="1" t="s">
        <v>58</v>
      </c>
      <c r="B19" s="1" t="s">
        <v>62</v>
      </c>
      <c r="C19" s="1" t="s">
        <v>168</v>
      </c>
      <c r="D19" s="8">
        <v>1064.70568847656</v>
      </c>
      <c r="E19" s="8">
        <v>1060.53247070313</v>
      </c>
      <c r="F19" s="8">
        <v>1070.01745605469</v>
      </c>
      <c r="G19" s="8">
        <v>1057.14538574219</v>
      </c>
      <c r="H19" s="8">
        <v>1053.54650878906</v>
      </c>
      <c r="I19" s="8">
        <v>1059.21179199219</v>
      </c>
      <c r="J19" s="8">
        <v>1055.99658203125</v>
      </c>
      <c r="K19" s="8">
        <v>1055.57299804688</v>
      </c>
      <c r="L19" s="8">
        <v>1057.26977539063</v>
      </c>
      <c r="M19" s="8">
        <v>1053.35498046875</v>
      </c>
      <c r="N19" s="8">
        <v>1049.90502929688</v>
      </c>
      <c r="O19" s="8">
        <v>1053.52416992188</v>
      </c>
      <c r="P19" s="8">
        <v>1049.31921386719</v>
      </c>
      <c r="Q19" s="8">
        <v>1060.07348632813</v>
      </c>
      <c r="R19" s="8">
        <v>1054.56323242188</v>
      </c>
      <c r="S19" s="8">
        <v>1098.33837890625</v>
      </c>
      <c r="T19" s="8">
        <v>1056.72668457031</v>
      </c>
      <c r="U19" s="8">
        <v>1062.40307617188</v>
      </c>
      <c r="V19" s="8">
        <v>1060.03137207031</v>
      </c>
      <c r="W19" s="8">
        <v>1059.29699707031</v>
      </c>
      <c r="X19" s="8">
        <v>1062.43591308594</v>
      </c>
      <c r="Y19" s="8">
        <v>1062.943359375</v>
      </c>
      <c r="Z19" s="8">
        <v>1060.30102539063</v>
      </c>
      <c r="AA19" s="8">
        <v>1065.56677246094</v>
      </c>
      <c r="AB19" s="8">
        <v>1062.78466796875</v>
      </c>
      <c r="AC19" s="8">
        <v>1062.58898925781</v>
      </c>
      <c r="AD19" s="8">
        <v>1066.06005859375</v>
      </c>
      <c r="AE19" s="8">
        <v>1058.42639160156</v>
      </c>
      <c r="AF19" s="8">
        <v>1062.06359863281</v>
      </c>
      <c r="AG19" s="8">
        <v>1061.61694335938</v>
      </c>
      <c r="AH19" s="8">
        <v>1058.27172851563</v>
      </c>
      <c r="AI19" s="8">
        <v>1055.96081542969</v>
      </c>
      <c r="AJ19" s="8">
        <v>1055.36901855469</v>
      </c>
      <c r="AK19" s="8">
        <v>1056.04699707031</v>
      </c>
      <c r="AL19" s="8">
        <v>1057.48205566406</v>
      </c>
      <c r="AM19" s="8">
        <v>1057.96215820313</v>
      </c>
      <c r="AN19" s="8">
        <v>1058.8330078125</v>
      </c>
      <c r="AO19" s="8">
        <v>1058.97424316406</v>
      </c>
      <c r="AP19" s="8">
        <v>1058.39416503906</v>
      </c>
      <c r="AQ19" s="8">
        <v>1059.53247070313</v>
      </c>
      <c r="AR19" s="8">
        <v>1062.45141601563</v>
      </c>
      <c r="AS19" s="8">
        <v>1060.63171386719</v>
      </c>
      <c r="AT19" s="8">
        <v>1062.17248535156</v>
      </c>
      <c r="AU19" s="8">
        <v>1064.80505371094</v>
      </c>
      <c r="AV19" s="8">
        <v>1060.26708984375</v>
      </c>
      <c r="AW19" s="8">
        <v>1057.73095703125</v>
      </c>
      <c r="AX19" s="8">
        <v>1054.48559570313</v>
      </c>
      <c r="AY19" s="8">
        <v>1057.98803710938</v>
      </c>
    </row>
    <row r="20" spans="1:51">
      <c r="A20" s="1" t="s">
        <v>59</v>
      </c>
      <c r="B20" s="1" t="s">
        <v>63</v>
      </c>
      <c r="C20" s="1" t="s">
        <v>168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</row>
    <row r="21" spans="1:51">
      <c r="A21" s="1" t="s">
        <v>52</v>
      </c>
      <c r="B21" s="1" t="s">
        <v>5</v>
      </c>
      <c r="C21" s="1" t="s">
        <v>168</v>
      </c>
      <c r="D21" s="8">
        <v>2855.45068359375</v>
      </c>
      <c r="E21" s="8">
        <v>2843.82275390625</v>
      </c>
      <c r="F21" s="8">
        <v>2840.44018554688</v>
      </c>
      <c r="G21" s="8">
        <v>2819.07055664063</v>
      </c>
      <c r="H21" s="8">
        <v>2824.6455078125</v>
      </c>
      <c r="I21" s="8">
        <v>2811.93896484375</v>
      </c>
      <c r="J21" s="8">
        <v>2822.89575195313</v>
      </c>
      <c r="K21" s="8">
        <v>2816.31005859375</v>
      </c>
      <c r="L21" s="8">
        <v>2821.13696289063</v>
      </c>
      <c r="M21" s="8">
        <v>2824.28564453125</v>
      </c>
      <c r="N21" s="8">
        <v>2845.62548828125</v>
      </c>
      <c r="O21" s="8">
        <v>2815.43139648438</v>
      </c>
      <c r="P21" s="8">
        <v>2828.12817382813</v>
      </c>
      <c r="Q21" s="8">
        <v>2861.9326171875</v>
      </c>
      <c r="R21" s="8">
        <v>2862.103515625</v>
      </c>
      <c r="S21" s="8">
        <v>2845.986328125</v>
      </c>
      <c r="T21" s="8">
        <v>2851.29296875</v>
      </c>
      <c r="U21" s="8">
        <v>2857.32641601563</v>
      </c>
      <c r="V21" s="8">
        <v>2858.25610351563</v>
      </c>
      <c r="W21" s="8">
        <v>2886.83129882813</v>
      </c>
      <c r="X21" s="8">
        <v>2905.0322265625</v>
      </c>
      <c r="Y21" s="8">
        <v>2914.14086914063</v>
      </c>
      <c r="Z21" s="8">
        <v>2919.607421875</v>
      </c>
      <c r="AA21" s="8">
        <v>2893.19165039063</v>
      </c>
      <c r="AB21" s="8">
        <v>2929.40356445313</v>
      </c>
      <c r="AC21" s="8">
        <v>2937.10473632813</v>
      </c>
      <c r="AD21" s="8">
        <v>2917.18432617188</v>
      </c>
      <c r="AE21" s="8">
        <v>2915.99267578125</v>
      </c>
      <c r="AF21" s="8">
        <v>2910.1435546875</v>
      </c>
      <c r="AG21" s="8">
        <v>2851.013671875</v>
      </c>
      <c r="AH21" s="8">
        <v>2831.35424804688</v>
      </c>
      <c r="AI21" s="8">
        <v>2832.30395507813</v>
      </c>
      <c r="AJ21" s="8">
        <v>2843.32690429688</v>
      </c>
      <c r="AK21" s="8">
        <v>2845.13940429688</v>
      </c>
      <c r="AL21" s="8">
        <v>2841.32934570313</v>
      </c>
      <c r="AM21" s="8">
        <v>2852.83642578125</v>
      </c>
      <c r="AN21" s="8">
        <v>2864.60717773438</v>
      </c>
      <c r="AO21" s="8">
        <v>2848.76147460938</v>
      </c>
      <c r="AP21" s="8">
        <v>2873.24609375</v>
      </c>
      <c r="AQ21" s="8">
        <v>2870.1552734375</v>
      </c>
      <c r="AR21" s="8">
        <v>2874.44067382813</v>
      </c>
      <c r="AS21" s="8">
        <v>2841.763671875</v>
      </c>
      <c r="AT21" s="8">
        <v>2911.82055664063</v>
      </c>
      <c r="AU21" s="8">
        <v>2914.126953125</v>
      </c>
      <c r="AV21" s="8">
        <v>2920.54077148438</v>
      </c>
      <c r="AW21" s="8">
        <v>2922.46801757813</v>
      </c>
      <c r="AX21" s="8">
        <v>2909.20263671875</v>
      </c>
      <c r="AY21" s="8">
        <v>2898.06909179688</v>
      </c>
    </row>
    <row r="22" spans="1:51">
      <c r="A22" s="1" t="s">
        <v>53</v>
      </c>
      <c r="B22" s="1" t="s">
        <v>12</v>
      </c>
      <c r="C22" s="1" t="s">
        <v>168</v>
      </c>
      <c r="D22" s="8">
        <v>4751.28759765625</v>
      </c>
      <c r="E22" s="8">
        <v>4711.888671875</v>
      </c>
      <c r="F22" s="8">
        <v>4713.5390625</v>
      </c>
      <c r="G22" s="8">
        <v>4743.10888671875</v>
      </c>
      <c r="H22" s="8">
        <v>4731.248046875</v>
      </c>
      <c r="I22" s="8">
        <v>4726.8056640625</v>
      </c>
      <c r="J22" s="8">
        <v>4768.34765625</v>
      </c>
      <c r="K22" s="8">
        <v>4767.17333984375</v>
      </c>
      <c r="L22" s="8">
        <v>4771.75048828125</v>
      </c>
      <c r="M22" s="8">
        <v>4703.5263671875</v>
      </c>
      <c r="N22" s="8">
        <v>4742.7275390625</v>
      </c>
      <c r="O22" s="8">
        <v>4787.904296875</v>
      </c>
      <c r="P22" s="8">
        <v>4781.955078125</v>
      </c>
      <c r="Q22" s="8">
        <v>4775.25341796875</v>
      </c>
      <c r="R22" s="8">
        <v>4763.49609375</v>
      </c>
      <c r="S22" s="8">
        <v>4789.22216796875</v>
      </c>
      <c r="T22" s="8">
        <v>4790.0927734375</v>
      </c>
      <c r="U22" s="8">
        <v>4784.6923828125</v>
      </c>
      <c r="V22" s="8">
        <v>4785.3896484375</v>
      </c>
      <c r="W22" s="8">
        <v>4799.02978515625</v>
      </c>
      <c r="X22" s="8">
        <v>4789.1484375</v>
      </c>
      <c r="Y22" s="8">
        <v>4760.6865234375</v>
      </c>
      <c r="Z22" s="8">
        <v>4750.37353515625</v>
      </c>
      <c r="AA22" s="8">
        <v>4734.22705078125</v>
      </c>
      <c r="AB22" s="8">
        <v>4757.84814453125</v>
      </c>
      <c r="AC22" s="8">
        <v>4768.28076171875</v>
      </c>
      <c r="AD22" s="8">
        <v>4743.2412109375</v>
      </c>
      <c r="AE22" s="8">
        <v>4734.228515625</v>
      </c>
      <c r="AF22" s="8">
        <v>4740.568359375</v>
      </c>
      <c r="AG22" s="8">
        <v>4751.580078125</v>
      </c>
      <c r="AH22" s="8">
        <v>4722.30859375</v>
      </c>
      <c r="AI22" s="8">
        <v>4737.2197265625</v>
      </c>
      <c r="AJ22" s="8">
        <v>4772.42041015625</v>
      </c>
      <c r="AK22" s="8">
        <v>4740.20947265625</v>
      </c>
      <c r="AL22" s="8">
        <v>4732.45458984375</v>
      </c>
      <c r="AM22" s="8">
        <v>4758.61181640625</v>
      </c>
      <c r="AN22" s="8">
        <v>4767.43408203125</v>
      </c>
      <c r="AO22" s="8">
        <v>4759.861328125</v>
      </c>
      <c r="AP22" s="8">
        <v>4763.01416015625</v>
      </c>
      <c r="AQ22" s="8">
        <v>4765.62158203125</v>
      </c>
      <c r="AR22" s="8">
        <v>4789.31591796875</v>
      </c>
      <c r="AS22" s="8">
        <v>4719.2080078125</v>
      </c>
      <c r="AT22" s="8">
        <v>4737.82470703125</v>
      </c>
      <c r="AU22" s="8">
        <v>4732.9072265625</v>
      </c>
      <c r="AV22" s="8">
        <v>4751.7802734375</v>
      </c>
      <c r="AW22" s="8">
        <v>4726.84130859375</v>
      </c>
      <c r="AX22" s="8">
        <v>4713.96484375</v>
      </c>
      <c r="AY22" s="8">
        <v>4716.58935546875</v>
      </c>
    </row>
    <row r="23" spans="1:51">
      <c r="A23" s="1" t="s">
        <v>54</v>
      </c>
      <c r="B23" s="1" t="s">
        <v>13</v>
      </c>
      <c r="C23" s="1" t="s">
        <v>168</v>
      </c>
      <c r="D23" s="8">
        <v>6749.80029296875</v>
      </c>
      <c r="E23" s="8">
        <v>6689.29833984375</v>
      </c>
      <c r="F23" s="8">
        <v>6746.95068359375</v>
      </c>
      <c r="G23" s="8">
        <v>6734.15576171875</v>
      </c>
      <c r="H23" s="8">
        <v>7244.037109375</v>
      </c>
      <c r="I23" s="8">
        <v>7245.76318359375</v>
      </c>
      <c r="J23" s="8">
        <v>7256.16748046875</v>
      </c>
      <c r="K23" s="8">
        <v>7240.4814453125</v>
      </c>
      <c r="L23" s="8">
        <v>7231.96533203125</v>
      </c>
      <c r="M23" s="8">
        <v>7233.89453125</v>
      </c>
      <c r="N23" s="8">
        <v>7249.0947265625</v>
      </c>
      <c r="O23" s="8">
        <v>7275.03759765625</v>
      </c>
      <c r="P23" s="8">
        <v>7269.103515625</v>
      </c>
      <c r="Q23" s="8">
        <v>7271.537109375</v>
      </c>
      <c r="R23" s="8">
        <v>7266.80029296875</v>
      </c>
      <c r="S23" s="8">
        <v>7236.65869140625</v>
      </c>
      <c r="T23" s="8">
        <v>6755.6923828125</v>
      </c>
      <c r="U23" s="8">
        <v>6765.59033203125</v>
      </c>
      <c r="V23" s="8">
        <v>6753.52001953125</v>
      </c>
      <c r="W23" s="8">
        <v>6759.40234375</v>
      </c>
      <c r="X23" s="8">
        <v>6763.91650390625</v>
      </c>
      <c r="Y23" s="8">
        <v>6750.05712890625</v>
      </c>
      <c r="Z23" s="8">
        <v>6753.32861328125</v>
      </c>
      <c r="AA23" s="8">
        <v>6751.224609375</v>
      </c>
      <c r="AB23" s="8">
        <v>6760.0546875</v>
      </c>
      <c r="AC23" s="8">
        <v>6752.23974609375</v>
      </c>
      <c r="AD23" s="8">
        <v>6659.095703125</v>
      </c>
      <c r="AE23" s="8">
        <v>6828.71630859375</v>
      </c>
      <c r="AF23" s="8">
        <v>6307.36669921875</v>
      </c>
      <c r="AG23" s="8">
        <v>6428.033203125</v>
      </c>
      <c r="AH23" s="8">
        <v>6743.509765625</v>
      </c>
      <c r="AI23" s="8">
        <v>6779.775390625</v>
      </c>
      <c r="AJ23" s="8">
        <v>6748.5224609375</v>
      </c>
      <c r="AK23" s="8">
        <v>6741.4541015625</v>
      </c>
      <c r="AL23" s="8">
        <v>6756.6962890625</v>
      </c>
      <c r="AM23" s="8">
        <v>6766.71484375</v>
      </c>
      <c r="AN23" s="8">
        <v>6761.86572265625</v>
      </c>
      <c r="AO23" s="8">
        <v>6757.80029296875</v>
      </c>
      <c r="AP23" s="8">
        <v>6763.14453125</v>
      </c>
      <c r="AQ23" s="8">
        <v>6759.17333984375</v>
      </c>
      <c r="AR23" s="8">
        <v>6735.28564453125</v>
      </c>
      <c r="AS23" s="8">
        <v>6755.5107421875</v>
      </c>
      <c r="AT23" s="8">
        <v>6765.791015625</v>
      </c>
      <c r="AU23" s="8">
        <v>6735.81298828125</v>
      </c>
      <c r="AV23" s="8">
        <v>6734.04638671875</v>
      </c>
      <c r="AW23" s="8">
        <v>6735.3662109375</v>
      </c>
      <c r="AX23" s="8">
        <v>6743.67041015625</v>
      </c>
      <c r="AY23" s="8">
        <v>6727.529296875</v>
      </c>
    </row>
    <row r="24" spans="1:51">
      <c r="A24" s="1" t="s">
        <v>51</v>
      </c>
      <c r="B24" s="1" t="s">
        <v>3</v>
      </c>
      <c r="C24" s="1" t="s">
        <v>168</v>
      </c>
      <c r="D24" s="8">
        <v>3544.44506835938</v>
      </c>
      <c r="E24" s="8">
        <v>3613.22900390625</v>
      </c>
      <c r="F24" s="8">
        <v>3611.39526367188</v>
      </c>
      <c r="G24" s="8">
        <v>3580.4599609375</v>
      </c>
      <c r="H24" s="8">
        <v>3606.25756835938</v>
      </c>
      <c r="I24" s="8">
        <v>3601.23291015625</v>
      </c>
      <c r="J24" s="8">
        <v>3621.8359375</v>
      </c>
      <c r="K24" s="8">
        <v>3623.78930664063</v>
      </c>
      <c r="L24" s="8">
        <v>3534.51000976563</v>
      </c>
      <c r="M24" s="8">
        <v>3585.05688476563</v>
      </c>
      <c r="N24" s="8">
        <v>3586.69921875</v>
      </c>
      <c r="O24" s="8">
        <v>3636.34619140625</v>
      </c>
      <c r="P24" s="8">
        <v>3613.01416015625</v>
      </c>
      <c r="Q24" s="8">
        <v>3606.93188476563</v>
      </c>
      <c r="R24" s="8">
        <v>3637.51586914063</v>
      </c>
      <c r="S24" s="8">
        <v>3572.34545898438</v>
      </c>
      <c r="T24" s="8">
        <v>3605.53076171875</v>
      </c>
      <c r="U24" s="8">
        <v>3619.23461914063</v>
      </c>
      <c r="V24" s="8">
        <v>3604.58666992188</v>
      </c>
      <c r="W24" s="8">
        <v>3619.88403320313</v>
      </c>
      <c r="X24" s="8">
        <v>3626.486328125</v>
      </c>
      <c r="Y24" s="8">
        <v>3624.453125</v>
      </c>
      <c r="Z24" s="8">
        <v>3602.57299804688</v>
      </c>
      <c r="AA24" s="8">
        <v>3590.14184570313</v>
      </c>
      <c r="AB24" s="8">
        <v>3646.3193359375</v>
      </c>
      <c r="AC24" s="8">
        <v>3587.3232421875</v>
      </c>
      <c r="AD24" s="8">
        <v>3581.30932617188</v>
      </c>
      <c r="AE24" s="8">
        <v>3609.56225585938</v>
      </c>
      <c r="AF24" s="8">
        <v>3584.79443359375</v>
      </c>
      <c r="AG24" s="8">
        <v>3583.10815429688</v>
      </c>
      <c r="AH24" s="8">
        <v>3553.626953125</v>
      </c>
      <c r="AI24" s="8">
        <v>3600.41479492188</v>
      </c>
      <c r="AJ24" s="8">
        <v>3584.94165039063</v>
      </c>
      <c r="AK24" s="8">
        <v>3588.06372070313</v>
      </c>
      <c r="AL24" s="8">
        <v>3613.39624023438</v>
      </c>
      <c r="AM24" s="8">
        <v>3622.55615234375</v>
      </c>
      <c r="AN24" s="8">
        <v>3635.84521484375</v>
      </c>
      <c r="AO24" s="8">
        <v>3582.39306640625</v>
      </c>
      <c r="AP24" s="8">
        <v>3642.76977539063</v>
      </c>
      <c r="AQ24" s="8">
        <v>3614.20288085938</v>
      </c>
      <c r="AR24" s="8">
        <v>3590.822265625</v>
      </c>
      <c r="AS24" s="8">
        <v>3572.98193359375</v>
      </c>
      <c r="AT24" s="8">
        <v>3573.0419921875</v>
      </c>
      <c r="AU24" s="8">
        <v>3599.96704101563</v>
      </c>
      <c r="AV24" s="8">
        <v>3569.5234375</v>
      </c>
      <c r="AW24" s="8">
        <v>3593.33447265625</v>
      </c>
      <c r="AX24" s="8">
        <v>3593.22607421875</v>
      </c>
      <c r="AY24" s="8">
        <v>3568.40747070313</v>
      </c>
    </row>
    <row r="25" spans="1:51">
      <c r="A25" s="1" t="s">
        <v>55</v>
      </c>
      <c r="B25" s="1" t="s">
        <v>15</v>
      </c>
      <c r="C25" s="1" t="s">
        <v>169</v>
      </c>
      <c r="D25" s="8">
        <v>1119.51000976563</v>
      </c>
      <c r="E25" s="8">
        <v>1123.26525878906</v>
      </c>
      <c r="F25" s="8">
        <v>1127.34106445313</v>
      </c>
      <c r="G25" s="8">
        <v>1123.0458984375</v>
      </c>
      <c r="H25" s="8">
        <v>1121.04309082031</v>
      </c>
      <c r="I25" s="8">
        <v>1122.14099121094</v>
      </c>
      <c r="J25" s="8">
        <v>1117.45104980469</v>
      </c>
      <c r="K25" s="8">
        <v>1114.77368164063</v>
      </c>
      <c r="L25" s="8">
        <v>1118.34375</v>
      </c>
      <c r="M25" s="8">
        <v>1115.95483398438</v>
      </c>
      <c r="N25" s="8">
        <v>1115.66918945313</v>
      </c>
      <c r="O25" s="8">
        <v>1007.24835205078</v>
      </c>
      <c r="P25" s="8">
        <v>573.31500244140602</v>
      </c>
      <c r="Q25" s="8">
        <v>571.08746337890602</v>
      </c>
      <c r="R25" s="8">
        <v>569.56677246093795</v>
      </c>
      <c r="S25" s="8">
        <v>569.92053222656295</v>
      </c>
      <c r="T25" s="8">
        <v>569.17370605468795</v>
      </c>
      <c r="U25" s="8">
        <v>569.82879638671898</v>
      </c>
      <c r="V25" s="8">
        <v>570.07342529296898</v>
      </c>
      <c r="W25" s="8">
        <v>570.374755859375</v>
      </c>
      <c r="X25" s="8">
        <v>570.78973388671898</v>
      </c>
      <c r="Y25" s="8">
        <v>572.15234375</v>
      </c>
      <c r="Z25" s="8">
        <v>571.74615478515602</v>
      </c>
      <c r="AA25" s="8">
        <v>571.22210693359398</v>
      </c>
      <c r="AB25" s="8">
        <v>569.92919921875</v>
      </c>
      <c r="AC25" s="8">
        <v>570.16595458984398</v>
      </c>
      <c r="AD25" s="8">
        <v>1104.84008789063</v>
      </c>
      <c r="AE25" s="8">
        <v>1102.84069824219</v>
      </c>
      <c r="AF25" s="8">
        <v>1101.88684082031</v>
      </c>
      <c r="AG25" s="8">
        <v>1099.21374511719</v>
      </c>
      <c r="AH25" s="8">
        <v>1099.55017089844</v>
      </c>
      <c r="AI25" s="8">
        <v>1098.54565429688</v>
      </c>
      <c r="AJ25" s="8">
        <v>1097.33581542969</v>
      </c>
      <c r="AK25" s="8">
        <v>621.08935546875</v>
      </c>
      <c r="AL25" s="8">
        <v>570.44024658203102</v>
      </c>
      <c r="AM25" s="8">
        <v>570.4140625</v>
      </c>
      <c r="AN25" s="8">
        <v>570.82452392578102</v>
      </c>
      <c r="AO25" s="8">
        <v>571.63262939453102</v>
      </c>
      <c r="AP25" s="8">
        <v>571.33117675781295</v>
      </c>
      <c r="AQ25" s="8">
        <v>571.60638427734398</v>
      </c>
      <c r="AR25" s="8">
        <v>572.9560546875</v>
      </c>
      <c r="AS25" s="8">
        <v>576.37927246093795</v>
      </c>
      <c r="AT25" s="8">
        <v>577.28857421875</v>
      </c>
      <c r="AU25" s="8">
        <v>578.36389160156295</v>
      </c>
      <c r="AV25" s="8">
        <v>578.205810546875</v>
      </c>
      <c r="AW25" s="8">
        <v>580.02966308593795</v>
      </c>
      <c r="AX25" s="8">
        <v>1137.41430664063</v>
      </c>
      <c r="AY25" s="8">
        <v>1138.19885253906</v>
      </c>
    </row>
    <row r="26" spans="1:51">
      <c r="A26" s="1" t="s">
        <v>61</v>
      </c>
      <c r="B26" s="6" t="s">
        <v>153</v>
      </c>
      <c r="C26" s="1" t="s">
        <v>169</v>
      </c>
      <c r="D26" s="9">
        <v>1351.962463378906</v>
      </c>
      <c r="E26" s="9">
        <v>1355.17919921875</v>
      </c>
      <c r="F26" s="9">
        <v>1283.7734375</v>
      </c>
      <c r="G26" s="9">
        <v>1290.4117126464848</v>
      </c>
      <c r="H26" s="9">
        <v>2080.8465270996103</v>
      </c>
      <c r="I26" s="9">
        <v>2119.194030761716</v>
      </c>
      <c r="J26" s="9">
        <v>2135.497924804687</v>
      </c>
      <c r="K26" s="9">
        <v>2156.8300476074237</v>
      </c>
      <c r="L26" s="9">
        <v>2180.5900573730469</v>
      </c>
      <c r="M26" s="9">
        <v>2186.0430297851608</v>
      </c>
      <c r="N26" s="9">
        <v>2245.9682617187473</v>
      </c>
      <c r="O26" s="9">
        <v>2335.716796875</v>
      </c>
      <c r="P26" s="9">
        <v>2311.2437744140652</v>
      </c>
      <c r="Q26" s="9">
        <v>2292.9421081542951</v>
      </c>
      <c r="R26" s="9">
        <v>2278.1923522949219</v>
      </c>
      <c r="S26" s="9">
        <v>2269.6816711425827</v>
      </c>
      <c r="T26" s="9">
        <v>2250.7768554687527</v>
      </c>
      <c r="U26" s="9">
        <v>2234.0954284668019</v>
      </c>
      <c r="V26" s="9">
        <v>2510.8810729980469</v>
      </c>
      <c r="W26" s="9">
        <v>2490.4191894531232</v>
      </c>
      <c r="X26" s="9">
        <v>2462.7959289550781</v>
      </c>
      <c r="Y26" s="9">
        <v>2461.784240722654</v>
      </c>
      <c r="Z26" s="9">
        <v>2421.6421203613309</v>
      </c>
      <c r="AA26" s="9">
        <v>2412.6281127929669</v>
      </c>
      <c r="AB26" s="9">
        <v>2399.1088867187482</v>
      </c>
      <c r="AC26" s="9">
        <v>2383.1942749023438</v>
      </c>
      <c r="AD26" s="9">
        <v>2335.9761047363299</v>
      </c>
      <c r="AE26" s="9">
        <v>2293.5721740722629</v>
      </c>
      <c r="AF26" s="9">
        <v>2145.3944702148492</v>
      </c>
      <c r="AG26" s="9">
        <v>1654.6369323730469</v>
      </c>
      <c r="AH26" s="9">
        <v>1640.04956054688</v>
      </c>
      <c r="AI26" s="9">
        <v>1724.592285156248</v>
      </c>
      <c r="AJ26" s="9">
        <v>1712.431091308594</v>
      </c>
      <c r="AK26" s="9">
        <v>1692.6324157714839</v>
      </c>
      <c r="AL26" s="9">
        <v>1678.654907226565</v>
      </c>
      <c r="AM26" s="9">
        <v>1672.8632507324239</v>
      </c>
      <c r="AN26" s="9">
        <v>1663.1421203613281</v>
      </c>
      <c r="AO26" s="9">
        <v>1758.6173400878961</v>
      </c>
      <c r="AP26" s="9">
        <v>2067.252075195318</v>
      </c>
      <c r="AQ26" s="9">
        <v>1981.11254882813</v>
      </c>
      <c r="AR26" s="9">
        <v>1739.0867004394581</v>
      </c>
      <c r="AS26" s="9">
        <v>1370.6834204196975</v>
      </c>
      <c r="AT26" s="9">
        <v>1909.7110459804535</v>
      </c>
      <c r="AU26" s="9">
        <v>1918.9017959833125</v>
      </c>
      <c r="AV26" s="9">
        <v>1889.4934759140069</v>
      </c>
      <c r="AW26" s="9">
        <v>1890.8106703758292</v>
      </c>
      <c r="AX26" s="9">
        <v>1865.7336343526815</v>
      </c>
      <c r="AY26" s="9">
        <v>1862.9433946609502</v>
      </c>
    </row>
    <row r="27" spans="1:51">
      <c r="A27" s="1" t="s">
        <v>57</v>
      </c>
      <c r="B27" s="1" t="s">
        <v>19</v>
      </c>
      <c r="C27" s="1" t="s">
        <v>169</v>
      </c>
      <c r="D27" s="8">
        <v>612.66717529296898</v>
      </c>
      <c r="E27" s="8">
        <v>553.231201171875</v>
      </c>
      <c r="F27" s="8">
        <v>597.57629394531295</v>
      </c>
      <c r="G27" s="8">
        <v>556.24621582031295</v>
      </c>
      <c r="H27" s="8">
        <v>576.608642578125</v>
      </c>
      <c r="I27" s="8">
        <v>628.76550292968795</v>
      </c>
      <c r="J27" s="8">
        <v>600.63983154296898</v>
      </c>
      <c r="K27" s="8">
        <v>578.02795410156295</v>
      </c>
      <c r="L27" s="8">
        <v>594.03741455078102</v>
      </c>
      <c r="M27" s="8">
        <v>598.62200927734398</v>
      </c>
      <c r="N27" s="8">
        <v>748.27471923828102</v>
      </c>
      <c r="O27" s="8">
        <v>813.80615234375</v>
      </c>
      <c r="P27" s="8">
        <v>964.79064941406295</v>
      </c>
      <c r="Q27" s="8">
        <v>992.28424072265602</v>
      </c>
      <c r="R27" s="8">
        <v>1111.55163574219</v>
      </c>
      <c r="S27" s="8">
        <v>1099.00280761719</v>
      </c>
      <c r="T27" s="8">
        <v>1207.72204589844</v>
      </c>
      <c r="U27" s="8">
        <v>1196.92504882813</v>
      </c>
      <c r="V27" s="8">
        <v>1237.76953125</v>
      </c>
      <c r="W27" s="8">
        <v>1259.97778320313</v>
      </c>
      <c r="X27" s="8">
        <v>1131.16027832031</v>
      </c>
      <c r="Y27" s="8">
        <v>1124.20361328125</v>
      </c>
      <c r="Z27" s="8">
        <v>1084.10095214844</v>
      </c>
      <c r="AA27" s="8">
        <v>999.74603271484398</v>
      </c>
      <c r="AB27" s="8">
        <v>856.55108642578102</v>
      </c>
      <c r="AC27" s="8">
        <v>847.80578613281295</v>
      </c>
      <c r="AD27" s="8">
        <v>830.99206542968795</v>
      </c>
      <c r="AE27" s="8">
        <v>765.17364501953102</v>
      </c>
      <c r="AF27" s="8">
        <v>717.49090576171898</v>
      </c>
      <c r="AG27" s="8">
        <v>746.27642822265602</v>
      </c>
      <c r="AH27" s="8">
        <v>816.71575927734398</v>
      </c>
      <c r="AI27" s="8">
        <v>751.47283935546898</v>
      </c>
      <c r="AJ27" s="8">
        <v>750.79284667968795</v>
      </c>
      <c r="AK27" s="8">
        <v>836.46618652343795</v>
      </c>
      <c r="AL27" s="8">
        <v>836.46618652343795</v>
      </c>
      <c r="AM27" s="8">
        <v>900.86822509765602</v>
      </c>
      <c r="AN27" s="8">
        <v>933.68780517578102</v>
      </c>
      <c r="AO27" s="8">
        <v>1034.21264648438</v>
      </c>
      <c r="AP27" s="8">
        <v>1107.95642089844</v>
      </c>
      <c r="AQ27" s="8">
        <v>1127.12451171875</v>
      </c>
      <c r="AR27" s="8">
        <v>1150.80297851563</v>
      </c>
      <c r="AS27" s="8">
        <v>1006.68896484375</v>
      </c>
      <c r="AT27" s="8">
        <v>968.92077636718795</v>
      </c>
      <c r="AU27" s="8">
        <v>962.74206542968795</v>
      </c>
      <c r="AV27" s="8">
        <v>899.15924072265602</v>
      </c>
      <c r="AW27" s="8">
        <v>786.88952636718795</v>
      </c>
      <c r="AX27" s="8">
        <v>644.43560791015602</v>
      </c>
      <c r="AY27" s="8">
        <v>597.30096435546898</v>
      </c>
    </row>
    <row r="28" spans="1:51">
      <c r="A28" s="1" t="s">
        <v>60</v>
      </c>
      <c r="B28" s="1" t="s">
        <v>28</v>
      </c>
      <c r="C28" s="1" t="s">
        <v>169</v>
      </c>
      <c r="D28" s="8">
        <v>1377.93176269531</v>
      </c>
      <c r="E28" s="8">
        <v>1290.89721679688</v>
      </c>
      <c r="F28" s="8">
        <v>1338.62255859375</v>
      </c>
      <c r="G28" s="8">
        <v>1283.09765625</v>
      </c>
      <c r="H28" s="8">
        <v>1306.41040039063</v>
      </c>
      <c r="I28" s="8">
        <v>1212.04064941406</v>
      </c>
      <c r="J28" s="8">
        <v>1333.39721679688</v>
      </c>
      <c r="K28" s="8">
        <v>1314.93017578125</v>
      </c>
      <c r="L28" s="8">
        <v>1265.62438964844</v>
      </c>
      <c r="M28" s="8">
        <v>1272.0693359375</v>
      </c>
      <c r="N28" s="8">
        <v>1394.52551269531</v>
      </c>
      <c r="O28" s="8">
        <v>1532.00317382813</v>
      </c>
      <c r="P28" s="8">
        <v>1774.60705566406</v>
      </c>
      <c r="Q28" s="8">
        <v>1842.501953125</v>
      </c>
      <c r="R28" s="8">
        <v>1671.23571777344</v>
      </c>
      <c r="S28" s="8">
        <v>1687.07421875</v>
      </c>
      <c r="T28" s="8">
        <v>1591.25207519531</v>
      </c>
      <c r="U28" s="8">
        <v>1558.12915039063</v>
      </c>
      <c r="V28" s="8">
        <v>1497.99377441406</v>
      </c>
      <c r="W28" s="8">
        <v>1474.66967773438</v>
      </c>
      <c r="X28" s="8">
        <v>1429.29760742188</v>
      </c>
      <c r="Y28" s="8">
        <v>1400.54333496094</v>
      </c>
      <c r="Z28" s="8">
        <v>1400.81237792969</v>
      </c>
      <c r="AA28" s="8">
        <v>1507.73254394531</v>
      </c>
      <c r="AB28" s="8">
        <v>1605.85485839844</v>
      </c>
      <c r="AC28" s="8">
        <v>1639.7880859375</v>
      </c>
      <c r="AD28" s="8">
        <v>1568.91455078125</v>
      </c>
      <c r="AE28" s="8">
        <v>1531.84875488281</v>
      </c>
      <c r="AF28" s="8">
        <v>1507.86010742188</v>
      </c>
      <c r="AG28" s="8">
        <v>1452.10205078125</v>
      </c>
      <c r="AH28" s="8">
        <v>1388.59094238281</v>
      </c>
      <c r="AI28" s="8">
        <v>1396.9775390625</v>
      </c>
      <c r="AJ28" s="8">
        <v>1547.8759765625</v>
      </c>
      <c r="AK28" s="8">
        <v>1505.45849609375</v>
      </c>
      <c r="AL28" s="8">
        <v>1558.92700195313</v>
      </c>
      <c r="AM28" s="8">
        <v>1638.07568359375</v>
      </c>
      <c r="AN28" s="8">
        <v>1658.23583984375</v>
      </c>
      <c r="AO28" s="8">
        <v>1702.79943847656</v>
      </c>
      <c r="AP28" s="8">
        <v>1937.72326660156</v>
      </c>
      <c r="AQ28" s="8">
        <v>1929.58325195313</v>
      </c>
      <c r="AR28" s="8">
        <v>2013.3828125</v>
      </c>
      <c r="AS28" s="8">
        <v>1803.26989746094</v>
      </c>
      <c r="AT28" s="8">
        <v>1750.13623046875</v>
      </c>
      <c r="AU28" s="8">
        <v>1701.23168945313</v>
      </c>
      <c r="AV28" s="8">
        <v>1680.45886230469</v>
      </c>
      <c r="AW28" s="8">
        <v>1467.30932617188</v>
      </c>
      <c r="AX28" s="8">
        <v>1504.05285644531</v>
      </c>
      <c r="AY28" s="8">
        <v>1419.31958007813</v>
      </c>
    </row>
    <row r="29" spans="1:51">
      <c r="A29" s="1" t="s">
        <v>56</v>
      </c>
      <c r="B29" s="1" t="s">
        <v>16</v>
      </c>
      <c r="C29" s="1" t="s">
        <v>169</v>
      </c>
      <c r="D29" s="8">
        <v>404.82205200195301</v>
      </c>
      <c r="E29" s="8">
        <v>335.93957519531301</v>
      </c>
      <c r="F29" s="8">
        <v>2.1132075786590598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441.11007690429699</v>
      </c>
      <c r="M29" s="8">
        <v>436.06982421875</v>
      </c>
      <c r="N29" s="8">
        <v>573.34027099609398</v>
      </c>
      <c r="O29" s="8">
        <v>633.17169189453102</v>
      </c>
      <c r="P29" s="8">
        <v>816.60192871093795</v>
      </c>
      <c r="Q29" s="8">
        <v>943.974609375</v>
      </c>
      <c r="R29" s="8">
        <v>1027.25085449219</v>
      </c>
      <c r="S29" s="8">
        <v>1016.15563964844</v>
      </c>
      <c r="T29" s="8">
        <v>1005.87048339844</v>
      </c>
      <c r="U29" s="8">
        <v>970.09857177734398</v>
      </c>
      <c r="V29" s="8">
        <v>939.122314453125</v>
      </c>
      <c r="W29" s="8">
        <v>888.592041015625</v>
      </c>
      <c r="X29" s="8">
        <v>888.52978515625</v>
      </c>
      <c r="Y29" s="8">
        <v>842.60290527343795</v>
      </c>
      <c r="Z29" s="8">
        <v>818.59606933593795</v>
      </c>
      <c r="AA29" s="8">
        <v>798.07623291015602</v>
      </c>
      <c r="AB29" s="8">
        <v>800.18145751953102</v>
      </c>
      <c r="AC29" s="8">
        <v>781.06732177734398</v>
      </c>
      <c r="AD29" s="8">
        <v>760.53894042968795</v>
      </c>
      <c r="AE29" s="8">
        <v>713.87274169921898</v>
      </c>
      <c r="AF29" s="8">
        <v>708.38391113281295</v>
      </c>
      <c r="AG29" s="8">
        <v>688.81805419921898</v>
      </c>
      <c r="AH29" s="8">
        <v>682.402099609375</v>
      </c>
      <c r="AI29" s="8">
        <v>710.638916015625</v>
      </c>
      <c r="AJ29" s="8">
        <v>768.95220947265602</v>
      </c>
      <c r="AK29" s="8">
        <v>801.41522216796898</v>
      </c>
      <c r="AL29" s="8">
        <v>850.36584472656295</v>
      </c>
      <c r="AM29" s="8">
        <v>947.22918701171898</v>
      </c>
      <c r="AN29" s="8">
        <v>1064.49475097656</v>
      </c>
      <c r="AO29" s="8">
        <v>1165.06799316406</v>
      </c>
      <c r="AP29" s="8">
        <v>1321.05603027344</v>
      </c>
      <c r="AQ29" s="8">
        <v>1285.25158691406</v>
      </c>
      <c r="AR29" s="8">
        <v>1271.20324707031</v>
      </c>
      <c r="AS29" s="8">
        <v>988.93664550781295</v>
      </c>
      <c r="AT29" s="8">
        <v>895.78692626953102</v>
      </c>
      <c r="AU29" s="8">
        <v>817.492431640625</v>
      </c>
      <c r="AV29" s="8">
        <v>790.30999755859398</v>
      </c>
      <c r="AW29" s="8">
        <v>608.29620361328102</v>
      </c>
      <c r="AX29" s="8">
        <v>528.27850341796898</v>
      </c>
      <c r="AY29" s="8">
        <v>463.38360595703102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topLeftCell="AL1" workbookViewId="0">
      <selection activeCell="Z14" sqref="Z14:AB14"/>
    </sheetView>
  </sheetViews>
  <sheetFormatPr baseColWidth="10" defaultColWidth="8.83203125" defaultRowHeight="14" x14ac:dyDescent="0"/>
  <cols>
    <col min="1" max="1" width="20.6640625" bestFit="1" customWidth="1"/>
    <col min="2" max="2" width="40" customWidth="1"/>
    <col min="3" max="3" width="21.5" bestFit="1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1" t="s">
        <v>151</v>
      </c>
      <c r="B1" s="1" t="s">
        <v>170</v>
      </c>
      <c r="C1" s="1" t="s">
        <v>157</v>
      </c>
      <c r="D1" s="3">
        <v>41277.020833333299</v>
      </c>
      <c r="E1" s="3">
        <v>41277.041666666701</v>
      </c>
      <c r="F1" s="3">
        <v>41277.0625</v>
      </c>
      <c r="G1" s="3">
        <v>41277.083333333299</v>
      </c>
      <c r="H1" s="3">
        <v>41277.104166666701</v>
      </c>
      <c r="I1" s="3">
        <v>41277.125</v>
      </c>
      <c r="J1" s="3">
        <v>41277.145833333299</v>
      </c>
      <c r="K1" s="3">
        <v>41277.166666666701</v>
      </c>
      <c r="L1" s="3">
        <v>41277.1875</v>
      </c>
      <c r="M1" s="3">
        <v>41277.208333333299</v>
      </c>
      <c r="N1" s="3">
        <v>41277.229166666701</v>
      </c>
      <c r="O1" s="3">
        <v>41277.25</v>
      </c>
      <c r="P1" s="3">
        <v>41277.270833333299</v>
      </c>
      <c r="Q1" s="3">
        <v>41277.291666666701</v>
      </c>
      <c r="R1" s="3">
        <v>41277.3125</v>
      </c>
      <c r="S1" s="3">
        <v>41277.333333333299</v>
      </c>
      <c r="T1" s="3">
        <v>41277.354166666701</v>
      </c>
      <c r="U1" s="3">
        <v>41277.375</v>
      </c>
      <c r="V1" s="3">
        <v>41277.395833333299</v>
      </c>
      <c r="W1" s="3">
        <v>41277.416666666701</v>
      </c>
      <c r="X1" s="3">
        <v>41277.4375</v>
      </c>
      <c r="Y1" s="3">
        <v>41277.458333333299</v>
      </c>
      <c r="Z1" s="3">
        <v>41277.479166666701</v>
      </c>
      <c r="AA1" s="3">
        <v>41277.5</v>
      </c>
      <c r="AB1" s="3">
        <v>41277.520833333299</v>
      </c>
      <c r="AC1" s="3">
        <v>41277.541666666701</v>
      </c>
      <c r="AD1" s="3">
        <v>41277.5625</v>
      </c>
      <c r="AE1" s="3">
        <v>41277.583333333299</v>
      </c>
      <c r="AF1" s="3">
        <v>41277.604166666701</v>
      </c>
      <c r="AG1" s="3">
        <v>41277.625</v>
      </c>
      <c r="AH1" s="3">
        <v>41277.645833333299</v>
      </c>
      <c r="AI1" s="3">
        <v>41277.666666666701</v>
      </c>
      <c r="AJ1" s="3">
        <v>41277.6875</v>
      </c>
      <c r="AK1" s="3">
        <v>41277.708333333299</v>
      </c>
      <c r="AL1" s="3">
        <v>41277.729166666701</v>
      </c>
      <c r="AM1" s="3">
        <v>41277.75</v>
      </c>
      <c r="AN1" s="3">
        <v>41277.770833333299</v>
      </c>
      <c r="AO1" s="3">
        <v>41277.791666666701</v>
      </c>
      <c r="AP1" s="3">
        <v>41277.8125</v>
      </c>
      <c r="AQ1" s="3">
        <v>41277.833333333299</v>
      </c>
      <c r="AR1" s="3">
        <v>41277.854166666701</v>
      </c>
      <c r="AS1" s="3">
        <v>41277.875</v>
      </c>
      <c r="AT1" s="3">
        <v>41277.895833333299</v>
      </c>
      <c r="AU1" s="3">
        <v>41277.916666666701</v>
      </c>
      <c r="AV1" s="3">
        <v>41277.9375</v>
      </c>
      <c r="AW1" s="3">
        <v>41277.958333333299</v>
      </c>
      <c r="AX1" s="3">
        <v>41277.979166666701</v>
      </c>
      <c r="AY1" s="3">
        <v>41278</v>
      </c>
    </row>
    <row r="2" spans="1:51">
      <c r="A2" s="4" t="s">
        <v>141</v>
      </c>
      <c r="B2" s="1" t="s">
        <v>36</v>
      </c>
      <c r="C2" s="1" t="s">
        <v>164</v>
      </c>
      <c r="D2" s="7">
        <v>1.08078289031982</v>
      </c>
      <c r="E2" s="7">
        <v>1.0792274475097701</v>
      </c>
      <c r="F2" s="7">
        <v>1.0823055505752599</v>
      </c>
      <c r="G2" s="7">
        <v>1.0815294981002801</v>
      </c>
      <c r="H2" s="7">
        <v>1.07989406585693</v>
      </c>
      <c r="I2" s="7">
        <v>1.08043396472931</v>
      </c>
      <c r="J2" s="7">
        <v>1.0767030715942401</v>
      </c>
      <c r="K2" s="7">
        <v>1.07552254199982</v>
      </c>
      <c r="L2" s="7">
        <v>1.0774565935134901</v>
      </c>
      <c r="M2" s="7">
        <v>1.0806632041931199</v>
      </c>
      <c r="N2" s="7">
        <v>1.07878470420837</v>
      </c>
      <c r="O2" s="7">
        <v>1.07901906967163</v>
      </c>
      <c r="P2" s="7">
        <v>1.08036112785339</v>
      </c>
      <c r="Q2" s="7">
        <v>1.0806788206100499</v>
      </c>
      <c r="R2" s="7">
        <v>1.08223617076874</v>
      </c>
      <c r="S2" s="7">
        <v>1.0803300142288199</v>
      </c>
      <c r="T2" s="7">
        <v>1.08071529865265</v>
      </c>
      <c r="U2" s="7">
        <v>1.0829166173934901</v>
      </c>
      <c r="V2" s="7">
        <v>1.0838525295257599</v>
      </c>
      <c r="W2" s="7">
        <v>1.0861788988113401</v>
      </c>
      <c r="X2" s="7">
        <v>1.0883420705795299</v>
      </c>
      <c r="Y2" s="7">
        <v>1.0881823301315301</v>
      </c>
      <c r="Z2" s="7">
        <v>1.0901198387146001</v>
      </c>
      <c r="AA2" s="7">
        <v>1.08939409255981</v>
      </c>
      <c r="AB2" s="7">
        <v>1.0907499790191699</v>
      </c>
      <c r="AC2" s="7">
        <v>1.0878384113311801</v>
      </c>
      <c r="AD2" s="7">
        <v>1.08804166316986</v>
      </c>
      <c r="AE2" s="7">
        <v>1.0898975133895901</v>
      </c>
      <c r="AF2" s="7">
        <v>1.0866684913635301</v>
      </c>
      <c r="AG2" s="7">
        <v>1.08651900291443</v>
      </c>
      <c r="AH2" s="7">
        <v>1.08779513835907</v>
      </c>
      <c r="AI2" s="7">
        <v>1.0919946432113601</v>
      </c>
      <c r="AJ2" s="7">
        <v>1.0931856632232699</v>
      </c>
      <c r="AK2" s="7">
        <v>1.0952621698379501</v>
      </c>
      <c r="AL2" s="7">
        <v>1.09719097614288</v>
      </c>
      <c r="AM2" s="7">
        <v>1.10134553909302</v>
      </c>
      <c r="AN2" s="7">
        <v>1.1016823053360001</v>
      </c>
      <c r="AO2" s="7">
        <v>1.10390973091125</v>
      </c>
      <c r="AP2" s="7">
        <v>1.1079235076904299</v>
      </c>
      <c r="AQ2" s="7">
        <v>1.1098766326904299</v>
      </c>
      <c r="AR2" s="7">
        <v>1.1122345924377399</v>
      </c>
      <c r="AS2" s="7">
        <v>1.11608874797821</v>
      </c>
      <c r="AT2" s="7">
        <v>1.1217498779296899</v>
      </c>
      <c r="AU2" s="7">
        <v>1.1224617958068801</v>
      </c>
      <c r="AV2" s="7">
        <v>1.1268004179000899</v>
      </c>
      <c r="AW2" s="7">
        <v>1.1258072853088399</v>
      </c>
      <c r="AX2" s="7">
        <v>1.1267846822738601</v>
      </c>
      <c r="AY2" s="7">
        <v>1.13264071941376</v>
      </c>
    </row>
    <row r="3" spans="1:51">
      <c r="A3" s="4" t="s">
        <v>141</v>
      </c>
      <c r="B3" s="5" t="s">
        <v>152</v>
      </c>
      <c r="C3" s="1" t="s">
        <v>165</v>
      </c>
      <c r="D3" s="1" t="s">
        <v>173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142</v>
      </c>
      <c r="B4" s="1" t="s">
        <v>22</v>
      </c>
      <c r="C4" s="1" t="s">
        <v>164</v>
      </c>
      <c r="D4" s="7">
        <v>2.4722516536712602</v>
      </c>
      <c r="E4" s="7">
        <v>2.5673198699951199</v>
      </c>
      <c r="F4" s="7">
        <v>2.66993236541748</v>
      </c>
      <c r="G4" s="7">
        <v>2.8320865631103498</v>
      </c>
      <c r="H4" s="7">
        <v>3.04092216491699</v>
      </c>
      <c r="I4" s="7">
        <v>3.23500680923462</v>
      </c>
      <c r="J4" s="7">
        <v>3.4187047481536901</v>
      </c>
      <c r="K4" s="7">
        <v>3.6010484695434601</v>
      </c>
      <c r="L4" s="7">
        <v>3.7727105617523198</v>
      </c>
      <c r="M4" s="7">
        <v>3.9232273101806601</v>
      </c>
      <c r="N4" s="7">
        <v>4.05364894866943</v>
      </c>
      <c r="O4" s="7">
        <v>4.18302249908447</v>
      </c>
      <c r="P4" s="7">
        <v>4.26058006286621</v>
      </c>
      <c r="Q4" s="7">
        <v>4.2924880981445304</v>
      </c>
      <c r="R4" s="7">
        <v>4.3026285171508798</v>
      </c>
      <c r="S4" s="7">
        <v>4.2990870475768999</v>
      </c>
      <c r="T4" s="7">
        <v>4.2929649353027299</v>
      </c>
      <c r="U4" s="7">
        <v>4.28493452072144</v>
      </c>
      <c r="V4" s="7">
        <v>4.2552342414856001</v>
      </c>
      <c r="W4" s="7">
        <v>4.1792688369751003</v>
      </c>
      <c r="X4" s="7">
        <v>4.0806112289428702</v>
      </c>
      <c r="Y4" s="7">
        <v>3.9596004486084002</v>
      </c>
      <c r="Z4" s="7">
        <v>3.8259828090667698</v>
      </c>
      <c r="AA4" s="7">
        <v>3.6978178024292001</v>
      </c>
      <c r="AB4" s="7">
        <v>3.5934703350067099</v>
      </c>
      <c r="AC4" s="7">
        <v>3.5089673995971702</v>
      </c>
      <c r="AD4" s="7">
        <v>3.4486374855041499</v>
      </c>
      <c r="AE4" s="7">
        <v>3.3777780532836901</v>
      </c>
      <c r="AF4" s="7">
        <v>3.29693603515625</v>
      </c>
      <c r="AG4" s="7">
        <v>3.2358770370483398</v>
      </c>
      <c r="AH4" s="7">
        <v>3.1871702671050999</v>
      </c>
      <c r="AI4" s="7">
        <v>3.1401214599609402</v>
      </c>
      <c r="AJ4" s="7">
        <v>3.0901041030883798</v>
      </c>
      <c r="AK4" s="7">
        <v>3.0399413108825701</v>
      </c>
      <c r="AL4" s="7">
        <v>2.99180030822754</v>
      </c>
      <c r="AM4" s="7">
        <v>2.9650611877441402</v>
      </c>
      <c r="AN4" s="7">
        <v>2.94525170326233</v>
      </c>
      <c r="AO4" s="7">
        <v>2.9149913787841801</v>
      </c>
      <c r="AP4" s="7">
        <v>2.87856793403625</v>
      </c>
      <c r="AQ4" s="7">
        <v>2.8360953330993701</v>
      </c>
      <c r="AR4" s="7">
        <v>2.74991750717163</v>
      </c>
      <c r="AS4" s="7">
        <v>2.62385082244873</v>
      </c>
      <c r="AT4" s="7">
        <v>2.5154602527618399</v>
      </c>
      <c r="AU4" s="7">
        <v>2.4270751476287802</v>
      </c>
      <c r="AV4" s="7">
        <v>2.3566405773162802</v>
      </c>
      <c r="AW4" s="7">
        <v>2.3172533512115501</v>
      </c>
      <c r="AX4" s="7">
        <v>2.3021075725555402</v>
      </c>
      <c r="AY4" s="7">
        <v>2.3195850849151598</v>
      </c>
    </row>
    <row r="5" spans="1:51">
      <c r="A5" s="1" t="s">
        <v>146</v>
      </c>
      <c r="B5" s="1" t="s">
        <v>18</v>
      </c>
      <c r="C5" s="1" t="s">
        <v>164</v>
      </c>
      <c r="D5" s="7">
        <v>2.2804656028747599</v>
      </c>
      <c r="E5" s="7">
        <v>2.28022241592407</v>
      </c>
      <c r="F5" s="7">
        <v>2.5094096660614</v>
      </c>
      <c r="G5" s="7">
        <v>3.0392220020294198</v>
      </c>
      <c r="H5" s="7">
        <v>3.5720138549804701</v>
      </c>
      <c r="I5" s="7">
        <v>4.1027150154113796</v>
      </c>
      <c r="J5" s="7">
        <v>4.6552920341491699</v>
      </c>
      <c r="K5" s="7">
        <v>5.2373166084289604</v>
      </c>
      <c r="L5" s="7">
        <v>5.2867431640625</v>
      </c>
      <c r="M5" s="7">
        <v>5.2909169197082502</v>
      </c>
      <c r="N5" s="7">
        <v>5.2921824455261204</v>
      </c>
      <c r="O5" s="7">
        <v>5.2941818237304696</v>
      </c>
      <c r="P5" s="7">
        <v>5.3005080223083496</v>
      </c>
      <c r="Q5" s="7">
        <v>5.3050131797790501</v>
      </c>
      <c r="R5" s="7">
        <v>5.3088364601135298</v>
      </c>
      <c r="S5" s="7">
        <v>5.31152391433716</v>
      </c>
      <c r="T5" s="7">
        <v>5.28135442733765</v>
      </c>
      <c r="U5" s="7">
        <v>5.1040191650390598</v>
      </c>
      <c r="V5" s="7">
        <v>4.9609518051147496</v>
      </c>
      <c r="W5" s="7">
        <v>4.8269028663635298</v>
      </c>
      <c r="X5" s="10">
        <v>4.8269028663635298</v>
      </c>
      <c r="Y5" s="10">
        <v>4.8269028663635298</v>
      </c>
      <c r="Z5" s="10">
        <v>4.8269028663635298</v>
      </c>
      <c r="AA5" s="10">
        <v>4.7</v>
      </c>
      <c r="AB5" s="7">
        <v>4.61260938644409</v>
      </c>
      <c r="AC5" s="7">
        <v>4.4779763221740696</v>
      </c>
      <c r="AD5" s="7">
        <v>4.3567147254943803</v>
      </c>
      <c r="AE5" s="7">
        <v>4.24267673492432</v>
      </c>
      <c r="AF5" s="7">
        <v>4.1388015747070304</v>
      </c>
      <c r="AG5" s="7">
        <v>4.0445389747619602</v>
      </c>
      <c r="AH5" s="7">
        <v>3.9550096988678001</v>
      </c>
      <c r="AI5" s="7">
        <v>3.8652932643890399</v>
      </c>
      <c r="AJ5" s="7">
        <v>3.7723302841186501</v>
      </c>
      <c r="AK5" s="7">
        <v>3.6597421169281001</v>
      </c>
      <c r="AL5" s="7">
        <v>3.5602819919586199</v>
      </c>
      <c r="AM5" s="7">
        <v>3.4602887630462602</v>
      </c>
      <c r="AN5" s="7">
        <v>3.3530440330505402</v>
      </c>
      <c r="AO5" s="7">
        <v>3.2355391979217498</v>
      </c>
      <c r="AP5" s="7">
        <v>3.0957324504852299</v>
      </c>
      <c r="AQ5" s="7">
        <v>2.9405734539032</v>
      </c>
      <c r="AR5" s="7">
        <v>2.7858242988586399</v>
      </c>
      <c r="AS5" s="7">
        <v>2.6834304332733199</v>
      </c>
      <c r="AT5" s="7">
        <v>2.59324431419373</v>
      </c>
      <c r="AU5" s="7">
        <v>2.5029058456420898</v>
      </c>
      <c r="AV5" s="7">
        <v>2.3847253322601301</v>
      </c>
      <c r="AW5" s="7">
        <v>2.2536146640777601</v>
      </c>
      <c r="AX5" s="7">
        <v>2.2707138061523402</v>
      </c>
      <c r="AY5" s="7">
        <v>2.2746958732604998</v>
      </c>
    </row>
    <row r="6" spans="1:51">
      <c r="A6" s="1" t="s">
        <v>146</v>
      </c>
      <c r="B6" s="5" t="s">
        <v>152</v>
      </c>
      <c r="C6" s="1" t="s">
        <v>165</v>
      </c>
      <c r="D6" s="1" t="s">
        <v>162</v>
      </c>
      <c r="E6" s="1" t="s">
        <v>162</v>
      </c>
      <c r="F6" s="1" t="s">
        <v>163</v>
      </c>
      <c r="G6" s="1" t="s">
        <v>163</v>
      </c>
      <c r="H6" s="1" t="s">
        <v>163</v>
      </c>
      <c r="I6" s="1" t="s">
        <v>163</v>
      </c>
      <c r="J6" s="1" t="s">
        <v>163</v>
      </c>
      <c r="K6" s="1" t="s">
        <v>163</v>
      </c>
      <c r="L6" s="1" t="s">
        <v>162</v>
      </c>
      <c r="M6" s="1" t="s">
        <v>162</v>
      </c>
      <c r="N6" s="1" t="s">
        <v>162</v>
      </c>
      <c r="O6" s="1" t="s">
        <v>162</v>
      </c>
      <c r="P6" s="1" t="s">
        <v>162</v>
      </c>
      <c r="Q6" s="1" t="s">
        <v>162</v>
      </c>
      <c r="R6" s="1" t="s">
        <v>162</v>
      </c>
      <c r="S6" s="1" t="s">
        <v>162</v>
      </c>
      <c r="T6" s="1" t="s">
        <v>162</v>
      </c>
      <c r="U6" s="1" t="s">
        <v>162</v>
      </c>
      <c r="V6" s="1" t="s">
        <v>162</v>
      </c>
      <c r="W6" s="1" t="s">
        <v>162</v>
      </c>
      <c r="X6" s="1" t="s">
        <v>162</v>
      </c>
      <c r="Y6" s="1" t="s">
        <v>162</v>
      </c>
      <c r="Z6" s="1" t="s">
        <v>162</v>
      </c>
      <c r="AA6" s="1" t="s">
        <v>174</v>
      </c>
      <c r="AB6" s="1" t="s">
        <v>174</v>
      </c>
      <c r="AC6" s="1" t="s">
        <v>174</v>
      </c>
      <c r="AD6" s="1" t="s">
        <v>174</v>
      </c>
      <c r="AE6" s="1" t="s">
        <v>174</v>
      </c>
      <c r="AF6" s="1" t="s">
        <v>174</v>
      </c>
      <c r="AG6" s="1" t="s">
        <v>174</v>
      </c>
      <c r="AH6" s="1" t="s">
        <v>174</v>
      </c>
      <c r="AI6" s="1" t="s">
        <v>174</v>
      </c>
      <c r="AJ6" s="1" t="s">
        <v>174</v>
      </c>
      <c r="AK6" s="1" t="s">
        <v>174</v>
      </c>
      <c r="AL6" s="1" t="s">
        <v>174</v>
      </c>
      <c r="AM6" s="1" t="s">
        <v>174</v>
      </c>
      <c r="AN6" s="1" t="s">
        <v>174</v>
      </c>
      <c r="AO6" s="1" t="s">
        <v>174</v>
      </c>
      <c r="AP6" s="1" t="s">
        <v>174</v>
      </c>
      <c r="AQ6" s="1" t="s">
        <v>174</v>
      </c>
      <c r="AR6" s="1" t="s">
        <v>174</v>
      </c>
      <c r="AS6" s="1" t="s">
        <v>174</v>
      </c>
      <c r="AT6" s="1" t="s">
        <v>174</v>
      </c>
      <c r="AU6" s="1" t="s">
        <v>174</v>
      </c>
      <c r="AV6" s="1" t="s">
        <v>174</v>
      </c>
      <c r="AW6" s="1" t="s">
        <v>174</v>
      </c>
      <c r="AX6" s="1" t="s">
        <v>162</v>
      </c>
      <c r="AY6" s="1" t="s">
        <v>162</v>
      </c>
    </row>
    <row r="7" spans="1:51">
      <c r="A7" s="1" t="s">
        <v>145</v>
      </c>
      <c r="B7" s="1" t="s">
        <v>20</v>
      </c>
      <c r="C7" s="1" t="s">
        <v>164</v>
      </c>
      <c r="D7" s="7">
        <v>2.6788489818572998</v>
      </c>
      <c r="E7" s="7">
        <v>3.88240647315979</v>
      </c>
      <c r="F7" s="7">
        <v>3.9496593475341801</v>
      </c>
      <c r="G7" s="7">
        <v>3.9640696048736599</v>
      </c>
      <c r="H7" s="7">
        <v>3.9703035354614298</v>
      </c>
      <c r="I7" s="7">
        <v>3.98984575271606</v>
      </c>
      <c r="J7" s="7">
        <v>3.99626564979553</v>
      </c>
      <c r="K7" s="7">
        <v>4.0123710632324201</v>
      </c>
      <c r="L7" s="7">
        <v>4.0152673721313503</v>
      </c>
      <c r="M7" s="7">
        <v>4.0305347442626998</v>
      </c>
      <c r="N7" s="7">
        <v>4.04248094558716</v>
      </c>
      <c r="O7" s="7">
        <v>4.0576477050781303</v>
      </c>
      <c r="P7" s="7">
        <v>4.0619544982910201</v>
      </c>
      <c r="Q7" s="7">
        <v>4.0761442184448198</v>
      </c>
      <c r="R7" s="7">
        <v>4.0858597755432102</v>
      </c>
      <c r="S7" s="7">
        <v>4.0954461097717303</v>
      </c>
      <c r="T7" s="7">
        <v>4.10038185119629</v>
      </c>
      <c r="U7" s="7">
        <v>3.8481280803680402</v>
      </c>
      <c r="V7" s="7">
        <v>2.9030468463897701</v>
      </c>
      <c r="W7" s="7">
        <v>2.0824513435363801</v>
      </c>
      <c r="X7" s="7">
        <v>1.9783854484558101</v>
      </c>
      <c r="Y7" s="7">
        <v>1.99206566810608</v>
      </c>
      <c r="Z7" s="7">
        <v>2.00648760795593</v>
      </c>
      <c r="AA7" s="7">
        <v>2.0154511928558398</v>
      </c>
      <c r="AB7" s="7">
        <v>2.0253367424011199</v>
      </c>
      <c r="AC7" s="7">
        <v>2.0380086898803702</v>
      </c>
      <c r="AD7" s="7">
        <v>2.0461442470550502</v>
      </c>
      <c r="AE7" s="7">
        <v>2.0637569427490199</v>
      </c>
      <c r="AF7" s="7">
        <v>2.0713682174682599</v>
      </c>
      <c r="AG7" s="7">
        <v>2.0851511955261199</v>
      </c>
      <c r="AH7" s="7">
        <v>2.0930192470550502</v>
      </c>
      <c r="AI7" s="7">
        <v>2.1059238910675</v>
      </c>
      <c r="AJ7" s="7">
        <v>2.11357641220093</v>
      </c>
      <c r="AK7" s="7">
        <v>2.13044953346252</v>
      </c>
      <c r="AL7" s="7">
        <v>2.1351058483123802</v>
      </c>
      <c r="AM7" s="7">
        <v>2.15034031867981</v>
      </c>
      <c r="AN7" s="7">
        <v>2.1616301536560099</v>
      </c>
      <c r="AO7" s="7">
        <v>2.1714115142822301</v>
      </c>
      <c r="AP7" s="7">
        <v>2.1798508167266801</v>
      </c>
      <c r="AQ7" s="7">
        <v>2.1994879245758101</v>
      </c>
      <c r="AR7" s="7">
        <v>2.2069494724273699</v>
      </c>
      <c r="AS7" s="7">
        <v>2.21848440170288</v>
      </c>
      <c r="AT7" s="7">
        <v>2.2306821346282999</v>
      </c>
      <c r="AU7" s="7">
        <v>2.2445228099822998</v>
      </c>
      <c r="AV7" s="7">
        <v>2.2502028942108199</v>
      </c>
      <c r="AW7" s="7">
        <v>2.26376557350159</v>
      </c>
      <c r="AX7" s="7">
        <v>2.2709219455718999</v>
      </c>
      <c r="AY7" s="7">
        <v>2.2825953960418701</v>
      </c>
    </row>
    <row r="8" spans="1:51">
      <c r="A8" s="1" t="s">
        <v>145</v>
      </c>
      <c r="B8" s="5" t="s">
        <v>152</v>
      </c>
      <c r="C8" s="1" t="s">
        <v>165</v>
      </c>
      <c r="D8" s="1" t="s">
        <v>163</v>
      </c>
      <c r="E8" s="1" t="s">
        <v>163</v>
      </c>
      <c r="F8" s="1" t="s">
        <v>162</v>
      </c>
      <c r="G8" s="1" t="s">
        <v>162</v>
      </c>
      <c r="H8" s="1" t="s">
        <v>162</v>
      </c>
      <c r="I8" s="1" t="s">
        <v>162</v>
      </c>
      <c r="J8" s="1" t="s">
        <v>162</v>
      </c>
      <c r="K8" s="1" t="s">
        <v>162</v>
      </c>
      <c r="L8" s="1" t="s">
        <v>162</v>
      </c>
      <c r="M8" s="1" t="s">
        <v>162</v>
      </c>
      <c r="N8" s="1" t="s">
        <v>162</v>
      </c>
      <c r="O8" s="1" t="s">
        <v>162</v>
      </c>
      <c r="P8" s="1" t="s">
        <v>162</v>
      </c>
      <c r="Q8" s="1" t="s">
        <v>162</v>
      </c>
      <c r="R8" s="1" t="s">
        <v>162</v>
      </c>
      <c r="S8" s="1" t="s">
        <v>162</v>
      </c>
      <c r="T8" s="1" t="s">
        <v>162</v>
      </c>
      <c r="U8" s="1" t="s">
        <v>174</v>
      </c>
      <c r="V8" s="1" t="s">
        <v>174</v>
      </c>
      <c r="W8" s="1" t="s">
        <v>174</v>
      </c>
      <c r="X8" s="1" t="s">
        <v>162</v>
      </c>
      <c r="Y8" s="1" t="s">
        <v>162</v>
      </c>
      <c r="Z8" s="1" t="s">
        <v>162</v>
      </c>
      <c r="AA8" s="1" t="s">
        <v>162</v>
      </c>
      <c r="AB8" s="1" t="s">
        <v>162</v>
      </c>
      <c r="AC8" s="1" t="s">
        <v>162</v>
      </c>
      <c r="AD8" s="1" t="s">
        <v>162</v>
      </c>
      <c r="AE8" s="1" t="s">
        <v>162</v>
      </c>
      <c r="AF8" s="1" t="s">
        <v>162</v>
      </c>
      <c r="AG8" s="1" t="s">
        <v>162</v>
      </c>
      <c r="AH8" s="1" t="s">
        <v>162</v>
      </c>
      <c r="AI8" s="1" t="s">
        <v>162</v>
      </c>
      <c r="AJ8" s="1" t="s">
        <v>162</v>
      </c>
      <c r="AK8" s="1" t="s">
        <v>162</v>
      </c>
      <c r="AL8" s="1" t="s">
        <v>162</v>
      </c>
      <c r="AM8" s="1" t="s">
        <v>162</v>
      </c>
      <c r="AN8" s="1" t="s">
        <v>162</v>
      </c>
      <c r="AO8" s="1" t="s">
        <v>162</v>
      </c>
      <c r="AP8" s="1" t="s">
        <v>162</v>
      </c>
      <c r="AQ8" s="1" t="s">
        <v>162</v>
      </c>
      <c r="AR8" s="1" t="s">
        <v>162</v>
      </c>
      <c r="AS8" s="1" t="s">
        <v>162</v>
      </c>
      <c r="AT8" s="1" t="s">
        <v>162</v>
      </c>
      <c r="AU8" s="1" t="s">
        <v>162</v>
      </c>
      <c r="AV8" s="1" t="s">
        <v>162</v>
      </c>
      <c r="AW8" s="1" t="s">
        <v>162</v>
      </c>
      <c r="AX8" s="1" t="s">
        <v>162</v>
      </c>
      <c r="AY8" s="1" t="s">
        <v>162</v>
      </c>
    </row>
    <row r="9" spans="1:51">
      <c r="A9" s="1" t="s">
        <v>144</v>
      </c>
      <c r="B9" s="1" t="s">
        <v>21</v>
      </c>
      <c r="C9" s="1" t="s">
        <v>164</v>
      </c>
      <c r="D9" s="7">
        <v>3.5613782405853298</v>
      </c>
      <c r="E9" s="7">
        <v>3.5245923995971702</v>
      </c>
      <c r="F9" s="7">
        <v>3.5451729297637899</v>
      </c>
      <c r="G9" s="7">
        <v>3.5595121383667001</v>
      </c>
      <c r="H9" s="7">
        <v>3.5729429721832302</v>
      </c>
      <c r="I9" s="7">
        <v>3.5847082138061501</v>
      </c>
      <c r="J9" s="7">
        <v>3.5957949161529501</v>
      </c>
      <c r="K9" s="7">
        <v>3.6069374084472701</v>
      </c>
      <c r="L9" s="7">
        <v>3.61722040176392</v>
      </c>
      <c r="M9" s="7">
        <v>3.62762355804443</v>
      </c>
      <c r="N9" s="7">
        <v>3.6373159885406499</v>
      </c>
      <c r="O9" s="7">
        <v>3.6478974819183398</v>
      </c>
      <c r="P9" s="7">
        <v>3.6576356887817401</v>
      </c>
      <c r="Q9" s="7">
        <v>3.6651248931884801</v>
      </c>
      <c r="R9" s="7">
        <v>3.6726601123809801</v>
      </c>
      <c r="S9" s="7">
        <v>3.6797864437103298</v>
      </c>
      <c r="T9" s="7">
        <v>3.6868696212768599</v>
      </c>
      <c r="U9" s="7">
        <v>3.7264649868011501</v>
      </c>
      <c r="V9" s="7">
        <v>3.9039723873138401</v>
      </c>
      <c r="W9" s="7">
        <v>4.0625157356262198</v>
      </c>
      <c r="X9" s="7">
        <v>3.9772565364837602</v>
      </c>
      <c r="Y9" s="7">
        <v>3.8034570217132599</v>
      </c>
      <c r="Z9" s="7">
        <v>3.6101825237274201</v>
      </c>
      <c r="AA9" s="7">
        <v>3.4240207672119101</v>
      </c>
      <c r="AB9" s="7">
        <v>3.27548050880432</v>
      </c>
      <c r="AC9" s="7">
        <v>3.1520521640777601</v>
      </c>
      <c r="AD9" s="7">
        <v>3.0352759361267099</v>
      </c>
      <c r="AE9" s="7">
        <v>2.9424145221710201</v>
      </c>
      <c r="AF9" s="7">
        <v>2.96522760391235</v>
      </c>
      <c r="AG9" s="7">
        <v>2.9906737804412802</v>
      </c>
      <c r="AH9" s="7">
        <v>3.0096373558044398</v>
      </c>
      <c r="AI9" s="7">
        <v>3.0259881019592298</v>
      </c>
      <c r="AJ9" s="7">
        <v>3.0402710437774698</v>
      </c>
      <c r="AK9" s="7">
        <v>3.0531668663024898</v>
      </c>
      <c r="AL9" s="7">
        <v>3.06698417663574</v>
      </c>
      <c r="AM9" s="7">
        <v>3.0799686908721902</v>
      </c>
      <c r="AN9" s="7">
        <v>3.0921058654785201</v>
      </c>
      <c r="AO9" s="7">
        <v>3.1040451526641801</v>
      </c>
      <c r="AP9" s="7">
        <v>3.11524629592896</v>
      </c>
      <c r="AQ9" s="7">
        <v>3.1245555877685498</v>
      </c>
      <c r="AR9" s="7">
        <v>3.13438749313354</v>
      </c>
      <c r="AS9" s="7">
        <v>3.1428260803222701</v>
      </c>
      <c r="AT9" s="7">
        <v>3.1539046764373802</v>
      </c>
      <c r="AU9" s="7">
        <v>3.16408491134644</v>
      </c>
      <c r="AV9" s="7">
        <v>3.17298436164856</v>
      </c>
      <c r="AW9" s="7">
        <v>3.1832079887390101</v>
      </c>
      <c r="AX9" s="7">
        <v>3.1945281028747599</v>
      </c>
      <c r="AY9" s="7">
        <v>3.2071077823638898</v>
      </c>
    </row>
    <row r="10" spans="1:51">
      <c r="A10" s="1" t="s">
        <v>144</v>
      </c>
      <c r="B10" s="5" t="s">
        <v>152</v>
      </c>
      <c r="C10" s="1" t="s">
        <v>165</v>
      </c>
      <c r="D10" s="1" t="s">
        <v>162</v>
      </c>
      <c r="E10" s="1" t="s">
        <v>162</v>
      </c>
      <c r="F10" s="1" t="s">
        <v>162</v>
      </c>
      <c r="G10" s="1" t="s">
        <v>162</v>
      </c>
      <c r="H10" s="1" t="s">
        <v>162</v>
      </c>
      <c r="I10" s="1" t="s">
        <v>162</v>
      </c>
      <c r="J10" s="1" t="s">
        <v>162</v>
      </c>
      <c r="K10" s="1" t="s">
        <v>162</v>
      </c>
      <c r="L10" s="1" t="s">
        <v>162</v>
      </c>
      <c r="M10" s="1" t="s">
        <v>162</v>
      </c>
      <c r="N10" s="1" t="s">
        <v>162</v>
      </c>
      <c r="O10" s="1" t="s">
        <v>162</v>
      </c>
      <c r="P10" s="1" t="s">
        <v>162</v>
      </c>
      <c r="Q10" s="1" t="s">
        <v>162</v>
      </c>
      <c r="R10" s="1" t="s">
        <v>162</v>
      </c>
      <c r="S10" s="1" t="s">
        <v>162</v>
      </c>
      <c r="T10" s="1" t="s">
        <v>162</v>
      </c>
      <c r="U10" s="1" t="s">
        <v>162</v>
      </c>
      <c r="V10" s="1" t="s">
        <v>174</v>
      </c>
      <c r="W10" s="1" t="s">
        <v>174</v>
      </c>
      <c r="X10" s="1" t="s">
        <v>174</v>
      </c>
      <c r="Y10" s="1" t="s">
        <v>174</v>
      </c>
      <c r="Z10" s="1" t="s">
        <v>174</v>
      </c>
      <c r="AA10" s="1" t="s">
        <v>174</v>
      </c>
      <c r="AB10" s="1" t="s">
        <v>174</v>
      </c>
      <c r="AC10" s="1" t="s">
        <v>174</v>
      </c>
      <c r="AD10" s="1" t="s">
        <v>174</v>
      </c>
      <c r="AE10" s="1" t="s">
        <v>174</v>
      </c>
      <c r="AF10" s="1" t="s">
        <v>174</v>
      </c>
      <c r="AG10" s="1" t="s">
        <v>174</v>
      </c>
      <c r="AH10" s="1" t="s">
        <v>174</v>
      </c>
      <c r="AI10" s="1" t="s">
        <v>162</v>
      </c>
      <c r="AJ10" s="1" t="s">
        <v>162</v>
      </c>
      <c r="AK10" s="1" t="s">
        <v>162</v>
      </c>
      <c r="AL10" s="1" t="s">
        <v>162</v>
      </c>
      <c r="AM10" s="1" t="s">
        <v>162</v>
      </c>
      <c r="AN10" s="1" t="s">
        <v>162</v>
      </c>
      <c r="AO10" s="1" t="s">
        <v>162</v>
      </c>
      <c r="AP10" s="1" t="s">
        <v>162</v>
      </c>
      <c r="AQ10" s="1" t="s">
        <v>162</v>
      </c>
      <c r="AR10" s="1" t="s">
        <v>162</v>
      </c>
      <c r="AS10" s="1" t="s">
        <v>162</v>
      </c>
      <c r="AT10" s="1" t="s">
        <v>162</v>
      </c>
      <c r="AU10" s="1" t="s">
        <v>162</v>
      </c>
      <c r="AV10" s="1" t="s">
        <v>162</v>
      </c>
      <c r="AW10" s="1" t="s">
        <v>162</v>
      </c>
      <c r="AX10" s="1" t="s">
        <v>162</v>
      </c>
      <c r="AY10" s="1" t="s">
        <v>162</v>
      </c>
    </row>
    <row r="11" spans="1:51">
      <c r="A11" s="1" t="s">
        <v>138</v>
      </c>
      <c r="B11" s="1" t="s">
        <v>40</v>
      </c>
      <c r="C11" s="1" t="s">
        <v>164</v>
      </c>
      <c r="D11" s="7">
        <v>2.04606056213379</v>
      </c>
      <c r="E11" s="7">
        <v>2.0458941459655802</v>
      </c>
      <c r="F11" s="7">
        <v>2.0462498664856001</v>
      </c>
      <c r="G11" s="7">
        <v>2.24953985214233</v>
      </c>
      <c r="H11" s="7">
        <v>2.6721651554107702</v>
      </c>
      <c r="I11" s="7">
        <v>3.0739200115203902</v>
      </c>
      <c r="J11" s="7">
        <v>3.45134496688843</v>
      </c>
      <c r="K11" s="7">
        <v>3.80947065353394</v>
      </c>
      <c r="L11" s="7">
        <v>4.1702971458435103</v>
      </c>
      <c r="M11" s="7">
        <v>4.5392103195190403</v>
      </c>
      <c r="N11" s="7">
        <v>4.88718938827515</v>
      </c>
      <c r="O11" s="7">
        <v>5.0141353607177699</v>
      </c>
      <c r="P11" s="7">
        <v>5.0148563385009801</v>
      </c>
      <c r="Q11" s="7">
        <v>5.0145592689514196</v>
      </c>
      <c r="R11" s="7">
        <v>5.01385593414307</v>
      </c>
      <c r="S11" s="7">
        <v>5.0147585868835396</v>
      </c>
      <c r="T11" s="7">
        <v>5.0139007568359402</v>
      </c>
      <c r="U11" s="7">
        <v>5.0144133567810103</v>
      </c>
      <c r="V11" s="7">
        <v>5.01483201980591</v>
      </c>
      <c r="W11" s="7">
        <v>5.0139427185058603</v>
      </c>
      <c r="X11" s="7">
        <v>5.0137066841125497</v>
      </c>
      <c r="Y11" s="7">
        <v>5.01391506195068</v>
      </c>
      <c r="Z11" s="7">
        <v>5.0135817527770996</v>
      </c>
      <c r="AA11" s="7">
        <v>5.0143556594848597</v>
      </c>
      <c r="AB11" s="7">
        <v>5.0129947662353498</v>
      </c>
      <c r="AC11" s="7">
        <v>5.0132203102111799</v>
      </c>
      <c r="AD11" s="7">
        <v>4.8749437332153303</v>
      </c>
      <c r="AE11" s="7">
        <v>4.52561283111572</v>
      </c>
      <c r="AF11" s="7">
        <v>4.1894493103027299</v>
      </c>
      <c r="AG11" s="7">
        <v>3.8687725067138699</v>
      </c>
      <c r="AH11" s="7">
        <v>3.5648422241210902</v>
      </c>
      <c r="AI11" s="7">
        <v>3.2747015953064</v>
      </c>
      <c r="AJ11" s="7">
        <v>3.01464748382568</v>
      </c>
      <c r="AK11" s="7">
        <v>2.78535056114197</v>
      </c>
      <c r="AL11" s="7">
        <v>2.5695137977600102</v>
      </c>
      <c r="AM11" s="7">
        <v>2.3586878776550302</v>
      </c>
      <c r="AN11" s="7">
        <v>2.1559739112853999</v>
      </c>
      <c r="AO11" s="7">
        <v>1.95614409446716</v>
      </c>
      <c r="AP11" s="7">
        <v>1.81552410125732</v>
      </c>
      <c r="AQ11" s="7">
        <v>1.81244421005249</v>
      </c>
      <c r="AR11" s="7">
        <v>1.8127968311309799</v>
      </c>
      <c r="AS11" s="7">
        <v>1.8141734600067101</v>
      </c>
      <c r="AT11" s="7">
        <v>1.8114931583404501</v>
      </c>
      <c r="AU11" s="7">
        <v>1.8130017518997199</v>
      </c>
      <c r="AV11" s="7">
        <v>1.8120919466018699</v>
      </c>
      <c r="AW11" s="7">
        <v>1.8116856813430799</v>
      </c>
      <c r="AX11" s="7">
        <v>1.8119356632232699</v>
      </c>
      <c r="AY11" s="7">
        <v>1.81138551235199</v>
      </c>
    </row>
    <row r="12" spans="1:51">
      <c r="A12" s="1" t="s">
        <v>138</v>
      </c>
      <c r="B12" s="5" t="s">
        <v>152</v>
      </c>
      <c r="C12" s="1" t="s">
        <v>165</v>
      </c>
      <c r="D12" s="1" t="s">
        <v>162</v>
      </c>
      <c r="E12" s="1" t="s">
        <v>162</v>
      </c>
      <c r="F12" s="1" t="s">
        <v>163</v>
      </c>
      <c r="G12" s="1" t="s">
        <v>163</v>
      </c>
      <c r="H12" s="1" t="s">
        <v>163</v>
      </c>
      <c r="I12" s="1" t="s">
        <v>163</v>
      </c>
      <c r="J12" s="1" t="s">
        <v>163</v>
      </c>
      <c r="K12" s="1" t="s">
        <v>163</v>
      </c>
      <c r="L12" s="1" t="s">
        <v>163</v>
      </c>
      <c r="M12" s="1" t="s">
        <v>163</v>
      </c>
      <c r="N12" s="1" t="s">
        <v>163</v>
      </c>
      <c r="O12" s="1" t="s">
        <v>162</v>
      </c>
      <c r="P12" s="1" t="s">
        <v>162</v>
      </c>
      <c r="Q12" s="1" t="s">
        <v>162</v>
      </c>
      <c r="R12" s="1" t="s">
        <v>162</v>
      </c>
      <c r="S12" s="1" t="s">
        <v>162</v>
      </c>
      <c r="T12" s="1" t="s">
        <v>162</v>
      </c>
      <c r="U12" s="1" t="s">
        <v>162</v>
      </c>
      <c r="V12" s="1" t="s">
        <v>162</v>
      </c>
      <c r="W12" s="1" t="s">
        <v>162</v>
      </c>
      <c r="X12" s="1" t="s">
        <v>162</v>
      </c>
      <c r="Y12" s="1" t="s">
        <v>162</v>
      </c>
      <c r="Z12" s="1" t="s">
        <v>162</v>
      </c>
      <c r="AA12" s="1" t="s">
        <v>162</v>
      </c>
      <c r="AB12" s="1" t="s">
        <v>162</v>
      </c>
      <c r="AC12" s="1" t="s">
        <v>162</v>
      </c>
      <c r="AD12" s="1" t="s">
        <v>174</v>
      </c>
      <c r="AE12" s="1" t="s">
        <v>174</v>
      </c>
      <c r="AF12" s="1" t="s">
        <v>174</v>
      </c>
      <c r="AG12" s="1" t="s">
        <v>174</v>
      </c>
      <c r="AH12" s="1" t="s">
        <v>174</v>
      </c>
      <c r="AI12" s="1" t="s">
        <v>174</v>
      </c>
      <c r="AJ12" s="1" t="s">
        <v>174</v>
      </c>
      <c r="AK12" s="1" t="s">
        <v>174</v>
      </c>
      <c r="AL12" s="1" t="s">
        <v>174</v>
      </c>
      <c r="AM12" s="1" t="s">
        <v>174</v>
      </c>
      <c r="AN12" s="1" t="s">
        <v>174</v>
      </c>
      <c r="AO12" s="1" t="s">
        <v>174</v>
      </c>
      <c r="AP12" s="1" t="s">
        <v>162</v>
      </c>
      <c r="AQ12" s="1" t="s">
        <v>162</v>
      </c>
      <c r="AR12" s="1" t="s">
        <v>162</v>
      </c>
      <c r="AS12" s="1" t="s">
        <v>162</v>
      </c>
      <c r="AT12" s="1" t="s">
        <v>162</v>
      </c>
      <c r="AU12" s="1" t="s">
        <v>162</v>
      </c>
      <c r="AV12" s="1" t="s">
        <v>162</v>
      </c>
      <c r="AW12" s="1" t="s">
        <v>162</v>
      </c>
      <c r="AX12" s="1" t="s">
        <v>162</v>
      </c>
      <c r="AY12" s="1" t="s">
        <v>162</v>
      </c>
    </row>
    <row r="13" spans="1:51">
      <c r="A13" s="1" t="s">
        <v>143</v>
      </c>
      <c r="B13" s="1" t="s">
        <v>30</v>
      </c>
      <c r="C13" s="1" t="s">
        <v>164</v>
      </c>
      <c r="D13" s="7">
        <v>5.0734987258911097</v>
      </c>
      <c r="E13" s="7">
        <v>5.10361671447754</v>
      </c>
      <c r="F13" s="7">
        <v>5.1030015945434597</v>
      </c>
      <c r="G13" s="7">
        <v>5.1032981872558603</v>
      </c>
      <c r="H13" s="7">
        <v>5.1034483909606898</v>
      </c>
      <c r="I13" s="7">
        <v>5.1032037734985396</v>
      </c>
      <c r="J13" s="7">
        <v>5.1025977134704599</v>
      </c>
      <c r="K13" s="7">
        <v>5.1034846305847203</v>
      </c>
      <c r="L13" s="7">
        <v>5.1025485992431596</v>
      </c>
      <c r="M13" s="7">
        <v>5.1033959388732901</v>
      </c>
      <c r="N13" s="7">
        <v>5.1042418479919398</v>
      </c>
      <c r="O13" s="7">
        <v>5.1037707328796396</v>
      </c>
      <c r="P13" s="7">
        <v>5.1041693687439</v>
      </c>
      <c r="Q13" s="7">
        <v>5.1036863327026403</v>
      </c>
      <c r="R13" s="7">
        <v>5.0205550193786603</v>
      </c>
      <c r="S13" s="7">
        <v>4.6811771392822301</v>
      </c>
      <c r="T13" s="7">
        <v>4.3431673049926802</v>
      </c>
      <c r="U13" s="7">
        <v>4.0306310653686497</v>
      </c>
      <c r="V13" s="7">
        <v>3.7227590084075901</v>
      </c>
      <c r="W13" s="7">
        <v>3.4227433204650901</v>
      </c>
      <c r="X13" s="7">
        <v>3.1219620704650901</v>
      </c>
      <c r="Y13" s="7">
        <v>2.82835817337036</v>
      </c>
      <c r="Z13" s="7">
        <v>2.5102083683013898</v>
      </c>
      <c r="AA13" s="7">
        <v>2.1862745285034202</v>
      </c>
      <c r="AB13" s="7">
        <v>1.8754841089248699</v>
      </c>
      <c r="AC13" s="7">
        <v>1.63205194473267</v>
      </c>
      <c r="AD13" s="7">
        <v>1.6157979965210001</v>
      </c>
      <c r="AE13" s="7">
        <v>1.6154105663299601</v>
      </c>
      <c r="AF13" s="7">
        <v>1.6159534454345701</v>
      </c>
      <c r="AG13" s="7">
        <v>1.61540722846985</v>
      </c>
      <c r="AH13" s="7">
        <v>1.6159354448318499</v>
      </c>
      <c r="AI13" s="7">
        <v>1.61542797088623</v>
      </c>
      <c r="AJ13" s="7">
        <v>1.6160539388656601</v>
      </c>
      <c r="AK13" s="7">
        <v>1.6154409646987899</v>
      </c>
      <c r="AL13" s="7">
        <v>1.61576092243195</v>
      </c>
      <c r="AM13" s="7">
        <v>1.61574959754944</v>
      </c>
      <c r="AN13" s="7">
        <v>1.6156984567642201</v>
      </c>
      <c r="AO13" s="7">
        <v>1.61630535125732</v>
      </c>
      <c r="AP13" s="7">
        <v>1.6156747341155999</v>
      </c>
      <c r="AQ13" s="7">
        <v>1.6154079437255899</v>
      </c>
      <c r="AR13" s="7">
        <v>1.61586701869965</v>
      </c>
      <c r="AS13" s="7">
        <v>1.6158915758132899</v>
      </c>
      <c r="AT13" s="7">
        <v>1.6164417266845701</v>
      </c>
      <c r="AU13" s="7">
        <v>1.6163517236709599</v>
      </c>
      <c r="AV13" s="7">
        <v>1.96330153942108</v>
      </c>
      <c r="AW13" s="7">
        <v>2.3846287727356001</v>
      </c>
      <c r="AX13" s="7">
        <v>2.38609719276428</v>
      </c>
      <c r="AY13" s="7">
        <v>2.7376823425293</v>
      </c>
    </row>
    <row r="14" spans="1:51">
      <c r="A14" s="1" t="s">
        <v>143</v>
      </c>
      <c r="B14" s="5" t="s">
        <v>152</v>
      </c>
      <c r="C14" s="1" t="s">
        <v>165</v>
      </c>
      <c r="D14" s="1" t="s">
        <v>163</v>
      </c>
      <c r="E14" s="1" t="s">
        <v>162</v>
      </c>
      <c r="F14" s="1" t="s">
        <v>162</v>
      </c>
      <c r="G14" s="1" t="s">
        <v>162</v>
      </c>
      <c r="H14" s="1" t="s">
        <v>162</v>
      </c>
      <c r="I14" s="1" t="s">
        <v>162</v>
      </c>
      <c r="J14" s="1" t="s">
        <v>162</v>
      </c>
      <c r="K14" s="1" t="s">
        <v>162</v>
      </c>
      <c r="L14" s="1" t="s">
        <v>162</v>
      </c>
      <c r="M14" s="1" t="s">
        <v>162</v>
      </c>
      <c r="N14" s="1" t="s">
        <v>162</v>
      </c>
      <c r="O14" s="1" t="s">
        <v>162</v>
      </c>
      <c r="P14" s="1" t="s">
        <v>162</v>
      </c>
      <c r="Q14" s="1" t="s">
        <v>162</v>
      </c>
      <c r="R14" s="1" t="s">
        <v>174</v>
      </c>
      <c r="S14" s="1" t="s">
        <v>174</v>
      </c>
      <c r="T14" s="1" t="s">
        <v>174</v>
      </c>
      <c r="U14" s="1" t="s">
        <v>174</v>
      </c>
      <c r="V14" s="1" t="s">
        <v>174</v>
      </c>
      <c r="W14" s="1" t="s">
        <v>174</v>
      </c>
      <c r="X14" s="1" t="s">
        <v>174</v>
      </c>
      <c r="Y14" s="1" t="s">
        <v>174</v>
      </c>
      <c r="Z14" s="1" t="s">
        <v>174</v>
      </c>
      <c r="AA14" s="1" t="s">
        <v>174</v>
      </c>
      <c r="AB14" s="1" t="s">
        <v>174</v>
      </c>
      <c r="AC14" s="1" t="s">
        <v>162</v>
      </c>
      <c r="AD14" s="1" t="s">
        <v>162</v>
      </c>
      <c r="AE14" s="1" t="s">
        <v>162</v>
      </c>
      <c r="AF14" s="1" t="s">
        <v>162</v>
      </c>
      <c r="AG14" s="1" t="s">
        <v>162</v>
      </c>
      <c r="AH14" s="1" t="s">
        <v>162</v>
      </c>
      <c r="AI14" s="1" t="s">
        <v>162</v>
      </c>
      <c r="AJ14" s="1" t="s">
        <v>162</v>
      </c>
      <c r="AK14" s="1" t="s">
        <v>162</v>
      </c>
      <c r="AL14" s="1" t="s">
        <v>162</v>
      </c>
      <c r="AM14" s="1" t="s">
        <v>162</v>
      </c>
      <c r="AN14" s="1" t="s">
        <v>162</v>
      </c>
      <c r="AO14" s="1" t="s">
        <v>162</v>
      </c>
      <c r="AP14" s="1" t="s">
        <v>162</v>
      </c>
      <c r="AQ14" s="1" t="s">
        <v>162</v>
      </c>
      <c r="AR14" s="1" t="s">
        <v>162</v>
      </c>
      <c r="AS14" s="1" t="s">
        <v>162</v>
      </c>
      <c r="AT14" s="1" t="s">
        <v>162</v>
      </c>
      <c r="AU14" s="1" t="s">
        <v>162</v>
      </c>
      <c r="AV14" s="1" t="s">
        <v>163</v>
      </c>
      <c r="AW14" s="1" t="s">
        <v>163</v>
      </c>
      <c r="AX14" s="1" t="s">
        <v>163</v>
      </c>
      <c r="AY14" s="1" t="s">
        <v>163</v>
      </c>
    </row>
    <row r="15" spans="1:51">
      <c r="A15" s="4" t="s">
        <v>140</v>
      </c>
      <c r="B15" s="1" t="s">
        <v>47</v>
      </c>
      <c r="C15" s="1" t="s">
        <v>164</v>
      </c>
      <c r="D15" s="7">
        <v>3.32341480255127</v>
      </c>
      <c r="E15" s="7">
        <v>3.3733837604522701</v>
      </c>
      <c r="F15" s="7">
        <v>3.67628145217896</v>
      </c>
      <c r="G15" s="7">
        <v>3.8066577911377002</v>
      </c>
      <c r="H15" s="7">
        <v>3.81429195404053</v>
      </c>
      <c r="I15" s="7">
        <v>3.8686561584472701</v>
      </c>
      <c r="J15" s="7">
        <v>3.9580316543579102</v>
      </c>
      <c r="K15" s="7">
        <v>4.1021041870117196</v>
      </c>
      <c r="L15" s="7">
        <v>4.4033513069152797</v>
      </c>
      <c r="M15" s="7">
        <v>4.6827564239501998</v>
      </c>
      <c r="N15" s="7">
        <v>4.8880844116210902</v>
      </c>
      <c r="O15" s="7">
        <v>5.0431771278381303</v>
      </c>
      <c r="P15" s="7">
        <v>5.0065431594848597</v>
      </c>
      <c r="Q15" s="7">
        <v>4.6390128135681197</v>
      </c>
      <c r="R15" s="7">
        <v>4.1783680915832502</v>
      </c>
      <c r="S15" s="7">
        <v>3.83138203620911</v>
      </c>
      <c r="T15" s="7">
        <v>3.4857935905456499</v>
      </c>
      <c r="U15" s="7">
        <v>3.17807960510254</v>
      </c>
      <c r="V15" s="7">
        <v>2.9661302566528298</v>
      </c>
      <c r="W15" s="7">
        <v>2.8780605792999299</v>
      </c>
      <c r="X15" s="7">
        <v>2.81539750099182</v>
      </c>
      <c r="Y15" s="7">
        <v>2.7021715641021702</v>
      </c>
      <c r="Z15" s="7">
        <v>2.5385119915008501</v>
      </c>
      <c r="AA15" s="7">
        <v>2.3707745075225799</v>
      </c>
      <c r="AB15" s="7">
        <v>2.19170475006104</v>
      </c>
      <c r="AC15" s="7">
        <v>1.99398612976074</v>
      </c>
      <c r="AD15" s="7">
        <v>1.8638385534286499</v>
      </c>
      <c r="AE15" s="7">
        <v>1.9343055486679099</v>
      </c>
      <c r="AF15" s="7">
        <v>1.9636214971542401</v>
      </c>
      <c r="AG15" s="7">
        <v>2.0307135581970202</v>
      </c>
      <c r="AH15" s="7">
        <v>2.1407170295715301</v>
      </c>
      <c r="AI15" s="7">
        <v>2.26246857643127</v>
      </c>
      <c r="AJ15" s="7">
        <v>2.40516185760498</v>
      </c>
      <c r="AK15" s="7">
        <v>2.55125856399536</v>
      </c>
      <c r="AL15" s="7">
        <v>2.6825101375579798</v>
      </c>
      <c r="AM15" s="7">
        <v>2.7844688892364502</v>
      </c>
      <c r="AN15" s="7">
        <v>2.84727263450623</v>
      </c>
      <c r="AO15" s="7">
        <v>2.8375227451324498</v>
      </c>
      <c r="AP15" s="7">
        <v>2.6805868148803702</v>
      </c>
      <c r="AQ15" s="7">
        <v>2.3038749694824201</v>
      </c>
      <c r="AR15" s="7">
        <v>1.9448263645172099</v>
      </c>
      <c r="AS15" s="7">
        <v>1.67493736743927</v>
      </c>
      <c r="AT15" s="7">
        <v>1.5210540294647199</v>
      </c>
      <c r="AU15" s="7">
        <v>1.38934373855591</v>
      </c>
      <c r="AV15" s="7">
        <v>1.20116138458252</v>
      </c>
      <c r="AW15" s="7">
        <v>1.1390571594238299</v>
      </c>
      <c r="AX15" s="7">
        <v>1.3609200716018699</v>
      </c>
      <c r="AY15" s="7">
        <v>1.6568574905395499</v>
      </c>
    </row>
    <row r="16" spans="1:51">
      <c r="A16" s="4" t="s">
        <v>140</v>
      </c>
      <c r="B16" s="5" t="s">
        <v>152</v>
      </c>
      <c r="C16" s="1" t="s">
        <v>165</v>
      </c>
      <c r="D16" s="1" t="s">
        <v>171</v>
      </c>
      <c r="E16" s="1" t="s">
        <v>171</v>
      </c>
      <c r="F16" s="1" t="s">
        <v>171</v>
      </c>
      <c r="G16" s="1" t="s">
        <v>171</v>
      </c>
      <c r="H16" s="1" t="s">
        <v>171</v>
      </c>
      <c r="I16" s="1" t="s">
        <v>171</v>
      </c>
      <c r="J16" s="1" t="s">
        <v>171</v>
      </c>
      <c r="K16" s="1" t="s">
        <v>171</v>
      </c>
      <c r="L16" s="1" t="s">
        <v>171</v>
      </c>
      <c r="M16" s="1" t="s">
        <v>171</v>
      </c>
      <c r="N16" s="1" t="s">
        <v>171</v>
      </c>
      <c r="O16" s="1" t="s">
        <v>171</v>
      </c>
      <c r="P16" s="1" t="s">
        <v>171</v>
      </c>
      <c r="Q16" s="1" t="s">
        <v>171</v>
      </c>
      <c r="R16" s="1" t="s">
        <v>171</v>
      </c>
      <c r="S16" s="1" t="s">
        <v>171</v>
      </c>
      <c r="T16" s="1" t="s">
        <v>171</v>
      </c>
      <c r="U16" s="1" t="s">
        <v>171</v>
      </c>
      <c r="V16" s="1" t="s">
        <v>171</v>
      </c>
      <c r="W16" s="1" t="s">
        <v>171</v>
      </c>
      <c r="X16" s="1" t="s">
        <v>171</v>
      </c>
      <c r="Y16" s="1" t="s">
        <v>171</v>
      </c>
      <c r="Z16" s="1" t="s">
        <v>171</v>
      </c>
      <c r="AA16" s="1" t="s">
        <v>171</v>
      </c>
      <c r="AB16" s="1" t="s">
        <v>171</v>
      </c>
      <c r="AC16" s="1" t="s">
        <v>171</v>
      </c>
      <c r="AD16" s="1" t="s">
        <v>171</v>
      </c>
      <c r="AE16" s="1" t="s">
        <v>171</v>
      </c>
      <c r="AF16" s="1" t="s">
        <v>171</v>
      </c>
      <c r="AG16" s="1" t="s">
        <v>171</v>
      </c>
      <c r="AH16" s="1" t="s">
        <v>171</v>
      </c>
      <c r="AI16" s="1" t="s">
        <v>171</v>
      </c>
      <c r="AJ16" s="1" t="s">
        <v>171</v>
      </c>
      <c r="AK16" s="1" t="s">
        <v>171</v>
      </c>
      <c r="AL16" s="1" t="s">
        <v>171</v>
      </c>
      <c r="AM16" s="1" t="s">
        <v>171</v>
      </c>
      <c r="AN16" s="1" t="s">
        <v>171</v>
      </c>
      <c r="AO16" s="1" t="s">
        <v>171</v>
      </c>
      <c r="AP16" s="1" t="s">
        <v>171</v>
      </c>
      <c r="AQ16" s="1" t="s">
        <v>171</v>
      </c>
      <c r="AR16" s="1" t="s">
        <v>171</v>
      </c>
      <c r="AS16" s="1" t="s">
        <v>171</v>
      </c>
      <c r="AT16" s="1" t="s">
        <v>171</v>
      </c>
      <c r="AU16" s="1" t="s">
        <v>171</v>
      </c>
      <c r="AV16" s="1" t="s">
        <v>171</v>
      </c>
      <c r="AW16" s="1" t="s">
        <v>171</v>
      </c>
      <c r="AX16" s="1" t="s">
        <v>171</v>
      </c>
      <c r="AY16" s="1" t="s">
        <v>171</v>
      </c>
    </row>
    <row r="17" spans="1:51">
      <c r="A17" s="1" t="s">
        <v>172</v>
      </c>
      <c r="B17" s="6" t="s">
        <v>166</v>
      </c>
      <c r="C17" s="1" t="s">
        <v>167</v>
      </c>
      <c r="D17" s="9">
        <v>2720.4522094726512</v>
      </c>
      <c r="E17" s="9">
        <v>3195.4780387878445</v>
      </c>
      <c r="F17" s="9">
        <v>2475.6610107421875</v>
      </c>
      <c r="G17" s="9">
        <v>2069.5549926757812</v>
      </c>
      <c r="H17" s="9">
        <v>2004.848876953125</v>
      </c>
      <c r="I17" s="9">
        <v>1545.3952331542969</v>
      </c>
      <c r="J17" s="9">
        <v>1757.514190673827</v>
      </c>
      <c r="K17" s="9">
        <v>1794.8410949707022</v>
      </c>
      <c r="L17" s="9">
        <v>1860.5017089843752</v>
      </c>
      <c r="M17" s="9">
        <v>1981.2105712890618</v>
      </c>
      <c r="N17" s="9">
        <v>2161.2122192382831</v>
      </c>
      <c r="O17" s="9">
        <v>2489.3063659667923</v>
      </c>
      <c r="P17" s="9">
        <v>2947.727172851563</v>
      </c>
      <c r="Q17" s="9">
        <v>2702.483503103253</v>
      </c>
      <c r="R17" s="9">
        <v>2891.1046589612906</v>
      </c>
      <c r="S17" s="9">
        <v>2760.1874891519515</v>
      </c>
      <c r="T17" s="9">
        <v>2731.315985798833</v>
      </c>
      <c r="U17" s="9">
        <v>2677.1204210519791</v>
      </c>
      <c r="V17" s="9">
        <v>2583.1390706300763</v>
      </c>
      <c r="W17" s="9">
        <v>2572.3136543035534</v>
      </c>
      <c r="X17" s="9">
        <v>2660.2001037597661</v>
      </c>
      <c r="Y17" s="9">
        <v>3112.1687927246035</v>
      </c>
      <c r="Z17" s="9">
        <v>3140.3541259765552</v>
      </c>
      <c r="AA17" s="9">
        <v>3421.2516784667941</v>
      </c>
      <c r="AB17" s="9">
        <v>3182.6806030273383</v>
      </c>
      <c r="AC17" s="9">
        <v>3177.5465087890643</v>
      </c>
      <c r="AD17" s="9">
        <v>3068.445739746091</v>
      </c>
      <c r="AE17" s="9">
        <v>3001.7380371093709</v>
      </c>
      <c r="AF17" s="9">
        <v>2986.8476562499982</v>
      </c>
      <c r="AG17" s="9">
        <v>2470.0214843749982</v>
      </c>
      <c r="AH17" s="9">
        <v>2431.5567932128915</v>
      </c>
      <c r="AI17" s="9">
        <v>2434.005737304688</v>
      </c>
      <c r="AJ17" s="9">
        <v>2345.6877746581986</v>
      </c>
      <c r="AK17" s="9">
        <v>2392.411987304682</v>
      </c>
      <c r="AL17" s="9">
        <v>2467.3535766601508</v>
      </c>
      <c r="AM17" s="9">
        <v>2538.9086914062514</v>
      </c>
      <c r="AN17" s="9">
        <v>2703.9814147949228</v>
      </c>
      <c r="AO17" s="9">
        <v>2892.1416931152371</v>
      </c>
      <c r="AP17" s="9">
        <v>3028.0562133789008</v>
      </c>
      <c r="AQ17" s="9">
        <v>2789.5067749023383</v>
      </c>
      <c r="AR17" s="9">
        <v>2763.5585021972656</v>
      </c>
      <c r="AS17" s="9">
        <v>2716.6392517089853</v>
      </c>
      <c r="AT17" s="9">
        <v>3087.5144042968686</v>
      </c>
      <c r="AU17" s="9">
        <v>3326.908813476558</v>
      </c>
      <c r="AV17" s="9">
        <v>3088.9995117187477</v>
      </c>
      <c r="AW17" s="9">
        <v>2997.3511962890639</v>
      </c>
      <c r="AX17" s="9">
        <v>3045.7781372070258</v>
      </c>
      <c r="AY17" s="9">
        <v>2951.5776367187527</v>
      </c>
    </row>
    <row r="18" spans="1:51">
      <c r="A18" s="1" t="s">
        <v>148</v>
      </c>
      <c r="B18" s="1" t="s">
        <v>64</v>
      </c>
      <c r="C18" s="1" t="s">
        <v>167</v>
      </c>
      <c r="D18" s="8">
        <v>980.08367919921898</v>
      </c>
      <c r="E18" s="8">
        <v>944.49353027343795</v>
      </c>
      <c r="F18" s="8">
        <v>569.05657958984398</v>
      </c>
      <c r="G18" s="8">
        <v>214.88035583496099</v>
      </c>
      <c r="H18" s="8">
        <v>338.1298828125</v>
      </c>
      <c r="I18" s="8">
        <v>335.47372436523398</v>
      </c>
      <c r="J18" s="8">
        <v>357.12442016601602</v>
      </c>
      <c r="K18" s="8">
        <v>378.85198974609398</v>
      </c>
      <c r="L18" s="8">
        <v>429.80575561523398</v>
      </c>
      <c r="M18" s="8">
        <v>469.45748901367199</v>
      </c>
      <c r="N18" s="8">
        <v>560.51019287109398</v>
      </c>
      <c r="O18" s="8">
        <v>648.69470214843795</v>
      </c>
      <c r="P18" s="8">
        <v>804.53668212890602</v>
      </c>
      <c r="Q18" s="8">
        <v>852.86486816406295</v>
      </c>
      <c r="R18" s="8">
        <v>826.26031494140602</v>
      </c>
      <c r="S18" s="8">
        <v>754.78991699218795</v>
      </c>
      <c r="T18" s="8">
        <v>756.38861083984398</v>
      </c>
      <c r="U18" s="8">
        <v>745.00543212890602</v>
      </c>
      <c r="V18" s="8">
        <v>1134.79479980469</v>
      </c>
      <c r="W18" s="8">
        <v>1129.62414550781</v>
      </c>
      <c r="X18" s="8">
        <v>1088.28662109375</v>
      </c>
      <c r="Y18" s="8">
        <v>1063.42150878906</v>
      </c>
      <c r="Z18" s="8">
        <v>1046.728515625</v>
      </c>
      <c r="AA18" s="8">
        <v>1058.10266113281</v>
      </c>
      <c r="AB18" s="8">
        <v>1055.71472167969</v>
      </c>
      <c r="AC18" s="8">
        <v>1043.56958007813</v>
      </c>
      <c r="AD18" s="8">
        <v>1028.98229980469</v>
      </c>
      <c r="AE18" s="8">
        <v>1216.71813964844</v>
      </c>
      <c r="AF18" s="8">
        <v>917.510498046875</v>
      </c>
      <c r="AG18" s="8">
        <v>862.499267578125</v>
      </c>
      <c r="AH18" s="8">
        <v>877.56359863281295</v>
      </c>
      <c r="AI18" s="8">
        <v>875.77642822265602</v>
      </c>
      <c r="AJ18" s="8">
        <v>874.79577636718795</v>
      </c>
      <c r="AK18" s="8">
        <v>886.57489013671898</v>
      </c>
      <c r="AL18" s="8">
        <v>694.14129638671898</v>
      </c>
      <c r="AM18" s="8">
        <v>709.5546875</v>
      </c>
      <c r="AN18" s="8">
        <v>760.73822021484398</v>
      </c>
      <c r="AO18" s="8">
        <v>823.91522216796898</v>
      </c>
      <c r="AP18" s="8">
        <v>879.45458984375</v>
      </c>
      <c r="AQ18" s="8">
        <v>1029.22631835938</v>
      </c>
      <c r="AR18" s="8">
        <v>1581.94299316406</v>
      </c>
      <c r="AS18" s="8">
        <v>1557.98010253906</v>
      </c>
      <c r="AT18" s="8">
        <v>1484.89880371094</v>
      </c>
      <c r="AU18" s="8">
        <v>1478.49279785156</v>
      </c>
      <c r="AV18" s="8">
        <v>1342.87390136719</v>
      </c>
      <c r="AW18" s="8">
        <v>1248.15905761719</v>
      </c>
      <c r="AX18" s="8">
        <v>1161.74755859375</v>
      </c>
      <c r="AY18" s="8">
        <v>1093.68273925781</v>
      </c>
    </row>
    <row r="19" spans="1:51">
      <c r="A19" s="1" t="s">
        <v>58</v>
      </c>
      <c r="B19" s="1" t="s">
        <v>62</v>
      </c>
      <c r="C19" s="1" t="s">
        <v>168</v>
      </c>
      <c r="D19" s="8">
        <v>1007.86102294922</v>
      </c>
      <c r="E19" s="8">
        <v>999.51647949218795</v>
      </c>
      <c r="F19" s="8">
        <v>995.08514404296898</v>
      </c>
      <c r="G19" s="8">
        <v>1008.56457519531</v>
      </c>
      <c r="H19" s="8">
        <v>997.903564453125</v>
      </c>
      <c r="I19" s="8">
        <v>999.00408935546898</v>
      </c>
      <c r="J19" s="8">
        <v>996.377197265625</v>
      </c>
      <c r="K19" s="8">
        <v>990.42633056640602</v>
      </c>
      <c r="L19" s="8">
        <v>990.05035400390602</v>
      </c>
      <c r="M19" s="8">
        <v>983.79803466796898</v>
      </c>
      <c r="N19" s="8">
        <v>985.04547119140602</v>
      </c>
      <c r="O19" s="8">
        <v>984.709228515625</v>
      </c>
      <c r="P19" s="8">
        <v>990.83648681640602</v>
      </c>
      <c r="Q19" s="8">
        <v>997.691162109375</v>
      </c>
      <c r="R19" s="8">
        <v>1001.43188476563</v>
      </c>
      <c r="S19" s="8">
        <v>996.80364990234398</v>
      </c>
      <c r="T19" s="8">
        <v>1005.076171875</v>
      </c>
      <c r="U19" s="8">
        <v>1004.97625732422</v>
      </c>
      <c r="V19" s="8">
        <v>1010.25012207031</v>
      </c>
      <c r="W19" s="8">
        <v>1005.70220947266</v>
      </c>
      <c r="X19" s="8">
        <v>1008.05456542969</v>
      </c>
      <c r="Y19" s="8">
        <v>1009.40734863281</v>
      </c>
      <c r="Z19" s="8">
        <v>1017.93634033203</v>
      </c>
      <c r="AA19" s="8">
        <v>1015.79174804688</v>
      </c>
      <c r="AB19" s="8">
        <v>1012.83581542969</v>
      </c>
      <c r="AC19" s="8">
        <v>1025.71984863281</v>
      </c>
      <c r="AD19" s="8">
        <v>1007.20764160156</v>
      </c>
      <c r="AE19" s="8">
        <v>1015.39263916016</v>
      </c>
      <c r="AF19" s="8">
        <v>1007.34039306641</v>
      </c>
      <c r="AG19" s="8">
        <v>1003.96508789063</v>
      </c>
      <c r="AH19" s="8">
        <v>1005.15588378906</v>
      </c>
      <c r="AI19" s="8">
        <v>1006.24737548828</v>
      </c>
      <c r="AJ19" s="8">
        <v>994.670166015625</v>
      </c>
      <c r="AK19" s="8">
        <v>1002.77215576172</v>
      </c>
      <c r="AL19" s="8">
        <v>999.94482421875</v>
      </c>
      <c r="AM19" s="8">
        <v>997.04254150390602</v>
      </c>
      <c r="AN19" s="8">
        <v>1000.14111328125</v>
      </c>
      <c r="AO19" s="8">
        <v>1003.93432617188</v>
      </c>
      <c r="AP19" s="8">
        <v>1006.79669189453</v>
      </c>
      <c r="AQ19" s="8">
        <v>1018.32977294922</v>
      </c>
      <c r="AR19" s="8">
        <v>1019.16900634766</v>
      </c>
      <c r="AS19" s="8">
        <v>1019.48419189453</v>
      </c>
      <c r="AT19" s="8">
        <v>1017.39202880859</v>
      </c>
      <c r="AU19" s="8">
        <v>1013.37396240234</v>
      </c>
      <c r="AV19" s="8">
        <v>1010.5693359375</v>
      </c>
      <c r="AW19" s="8">
        <v>1010.72381591797</v>
      </c>
      <c r="AX19" s="8">
        <v>1010.42620849609</v>
      </c>
      <c r="AY19" s="8">
        <v>1006.62329101563</v>
      </c>
    </row>
    <row r="20" spans="1:51">
      <c r="A20" s="1" t="s">
        <v>59</v>
      </c>
      <c r="B20" s="1" t="s">
        <v>63</v>
      </c>
      <c r="C20" s="1" t="s">
        <v>168</v>
      </c>
      <c r="D20" s="8">
        <v>482.499755859375</v>
      </c>
      <c r="E20" s="8">
        <v>475.11569213867199</v>
      </c>
      <c r="F20" s="8">
        <v>474.12341308593801</v>
      </c>
      <c r="G20" s="8">
        <v>478.16754150390602</v>
      </c>
      <c r="H20" s="8">
        <v>479.13778686523398</v>
      </c>
      <c r="I20" s="8">
        <v>478.72482299804699</v>
      </c>
      <c r="J20" s="8">
        <v>479.26620483398398</v>
      </c>
      <c r="K20" s="8">
        <v>475.47229003906301</v>
      </c>
      <c r="L20" s="8">
        <v>475.17401123046898</v>
      </c>
      <c r="M20" s="8">
        <v>478.14346313476602</v>
      </c>
      <c r="N20" s="8">
        <v>480.09365844726602</v>
      </c>
      <c r="O20" s="8">
        <v>481.199462890625</v>
      </c>
      <c r="P20" s="8">
        <v>488.43106079101602</v>
      </c>
      <c r="Q20" s="8">
        <v>491.51623535156301</v>
      </c>
      <c r="R20" s="8">
        <v>487.90295410156301</v>
      </c>
      <c r="S20" s="8">
        <v>484.70571899414102</v>
      </c>
      <c r="T20" s="8">
        <v>485.06652832031301</v>
      </c>
      <c r="U20" s="8">
        <v>482.69363403320301</v>
      </c>
      <c r="V20" s="8">
        <v>481.305908203125</v>
      </c>
      <c r="W20" s="8">
        <v>480.00509643554699</v>
      </c>
      <c r="X20" s="8">
        <v>479.94174194335898</v>
      </c>
      <c r="Y20" s="8">
        <v>481.16876220703102</v>
      </c>
      <c r="Z20" s="8">
        <v>481.35958862304699</v>
      </c>
      <c r="AA20" s="8">
        <v>481.68304443359398</v>
      </c>
      <c r="AB20" s="8">
        <v>482.11895751953102</v>
      </c>
      <c r="AC20" s="8">
        <v>482.79605102539102</v>
      </c>
      <c r="AD20" s="8">
        <v>478.37170410156301</v>
      </c>
      <c r="AE20" s="8">
        <v>477.63177490234398</v>
      </c>
      <c r="AF20" s="8">
        <v>476.47476196289102</v>
      </c>
      <c r="AG20" s="8">
        <v>475.99938964843801</v>
      </c>
      <c r="AH20" s="8">
        <v>476.08483886718801</v>
      </c>
      <c r="AI20" s="8">
        <v>474.44372558593801</v>
      </c>
      <c r="AJ20" s="8">
        <v>474.769775390625</v>
      </c>
      <c r="AK20" s="8">
        <v>474.87875366210898</v>
      </c>
      <c r="AL20" s="8">
        <v>475.05270385742199</v>
      </c>
      <c r="AM20" s="8">
        <v>474.00213623046898</v>
      </c>
      <c r="AN20" s="8">
        <v>475.736328125</v>
      </c>
      <c r="AO20" s="8">
        <v>478.74215698242199</v>
      </c>
      <c r="AP20" s="8">
        <v>482.55145263671898</v>
      </c>
      <c r="AQ20" s="8">
        <v>482.81698608398398</v>
      </c>
      <c r="AR20" s="8">
        <v>481.35757446289102</v>
      </c>
      <c r="AS20" s="8">
        <v>478.44180297851602</v>
      </c>
      <c r="AT20" s="8">
        <v>476.89749145507801</v>
      </c>
      <c r="AU20" s="8">
        <v>476.83349609375</v>
      </c>
      <c r="AV20" s="8">
        <v>478.64904785156301</v>
      </c>
      <c r="AW20" s="8">
        <v>469.06097412109398</v>
      </c>
      <c r="AX20" s="8">
        <v>465.84432983398398</v>
      </c>
      <c r="AY20" s="8">
        <v>470.16677856445301</v>
      </c>
    </row>
    <row r="21" spans="1:51">
      <c r="A21" s="1" t="s">
        <v>52</v>
      </c>
      <c r="B21" s="1" t="s">
        <v>5</v>
      </c>
      <c r="C21" s="1" t="s">
        <v>168</v>
      </c>
      <c r="D21" s="8">
        <v>2829.134765625</v>
      </c>
      <c r="E21" s="8">
        <v>2842.271484375</v>
      </c>
      <c r="F21" s="8">
        <v>2771.16577148438</v>
      </c>
      <c r="G21" s="8">
        <v>2829.24243164063</v>
      </c>
      <c r="H21" s="8">
        <v>2826.54052734375</v>
      </c>
      <c r="I21" s="8">
        <v>2784.8359375</v>
      </c>
      <c r="J21" s="8">
        <v>2775.048828125</v>
      </c>
      <c r="K21" s="8">
        <v>2769.44506835938</v>
      </c>
      <c r="L21" s="8">
        <v>2770.13891601563</v>
      </c>
      <c r="M21" s="8">
        <v>2765.03515625</v>
      </c>
      <c r="N21" s="8">
        <v>2742.32983398438</v>
      </c>
      <c r="O21" s="8">
        <v>2720.83032226563</v>
      </c>
      <c r="P21" s="8">
        <v>2754.56372070313</v>
      </c>
      <c r="Q21" s="8">
        <v>2774.28051757813</v>
      </c>
      <c r="R21" s="8">
        <v>2774.35205078125</v>
      </c>
      <c r="S21" s="8">
        <v>2821.6240234375</v>
      </c>
      <c r="T21" s="8">
        <v>2829.16943359375</v>
      </c>
      <c r="U21" s="8">
        <v>2815.05786132813</v>
      </c>
      <c r="V21" s="8">
        <v>2818.32641601563</v>
      </c>
      <c r="W21" s="8">
        <v>2821.12573242188</v>
      </c>
      <c r="X21" s="8">
        <v>2827.13525390625</v>
      </c>
      <c r="Y21" s="8">
        <v>2909.81689453125</v>
      </c>
      <c r="Z21" s="8">
        <v>2899.47290039063</v>
      </c>
      <c r="AA21" s="8">
        <v>2889.70092773438</v>
      </c>
      <c r="AB21" s="8">
        <v>2894.67431640625</v>
      </c>
      <c r="AC21" s="8">
        <v>2895.21166992188</v>
      </c>
      <c r="AD21" s="8">
        <v>2886.83251953125</v>
      </c>
      <c r="AE21" s="8">
        <v>2879.70532226563</v>
      </c>
      <c r="AF21" s="8">
        <v>2884.52734375</v>
      </c>
      <c r="AG21" s="8">
        <v>2841.48608398438</v>
      </c>
      <c r="AH21" s="8">
        <v>2825.54736328125</v>
      </c>
      <c r="AI21" s="8">
        <v>2820.91430664063</v>
      </c>
      <c r="AJ21" s="8">
        <v>2823.81811523438</v>
      </c>
      <c r="AK21" s="8">
        <v>2823.35229492188</v>
      </c>
      <c r="AL21" s="8">
        <v>2822.56811523438</v>
      </c>
      <c r="AM21" s="8">
        <v>2828.04663085938</v>
      </c>
      <c r="AN21" s="8">
        <v>2830.21069335938</v>
      </c>
      <c r="AO21" s="8">
        <v>2833.0888671875</v>
      </c>
      <c r="AP21" s="8">
        <v>2853.921875</v>
      </c>
      <c r="AQ21" s="8">
        <v>2865.13500976563</v>
      </c>
      <c r="AR21" s="8">
        <v>2869.74975585938</v>
      </c>
      <c r="AS21" s="8">
        <v>2876.99194335938</v>
      </c>
      <c r="AT21" s="8">
        <v>2920.54443359375</v>
      </c>
      <c r="AU21" s="8">
        <v>2905.43725585938</v>
      </c>
      <c r="AV21" s="8">
        <v>2949.0791015625</v>
      </c>
      <c r="AW21" s="8">
        <v>2886.728515625</v>
      </c>
      <c r="AX21" s="8">
        <v>2877.68334960938</v>
      </c>
      <c r="AY21" s="8">
        <v>2882.31103515625</v>
      </c>
    </row>
    <row r="22" spans="1:51">
      <c r="A22" s="1" t="s">
        <v>53</v>
      </c>
      <c r="B22" s="1" t="s">
        <v>12</v>
      </c>
      <c r="C22" s="1" t="s">
        <v>168</v>
      </c>
      <c r="D22" s="8">
        <v>4006.73120117188</v>
      </c>
      <c r="E22" s="8">
        <v>3979.1572265625</v>
      </c>
      <c r="F22" s="8">
        <v>3986.19360351563</v>
      </c>
      <c r="G22" s="8">
        <v>3980.89892578125</v>
      </c>
      <c r="H22" s="8">
        <v>3961.14428710938</v>
      </c>
      <c r="I22" s="8">
        <v>3944.47827148438</v>
      </c>
      <c r="J22" s="8">
        <v>3940.31005859375</v>
      </c>
      <c r="K22" s="8">
        <v>3939.9423828125</v>
      </c>
      <c r="L22" s="8">
        <v>3955.4892578125</v>
      </c>
      <c r="M22" s="8">
        <v>3999.13159179688</v>
      </c>
      <c r="N22" s="8">
        <v>3998.28588867188</v>
      </c>
      <c r="O22" s="8">
        <v>4037.55346679688</v>
      </c>
      <c r="P22" s="8">
        <v>4050.21704101563</v>
      </c>
      <c r="Q22" s="8">
        <v>4040.66650390625</v>
      </c>
      <c r="R22" s="8">
        <v>4032.15087890625</v>
      </c>
      <c r="S22" s="8">
        <v>4015.67065429688</v>
      </c>
      <c r="T22" s="8">
        <v>4003.0205078125</v>
      </c>
      <c r="U22" s="8">
        <v>3999.72900390625</v>
      </c>
      <c r="V22" s="8">
        <v>3967.21728515625</v>
      </c>
      <c r="W22" s="8">
        <v>3962.47412109375</v>
      </c>
      <c r="X22" s="8">
        <v>3930.22143554688</v>
      </c>
      <c r="Y22" s="8">
        <v>3974.58056640625</v>
      </c>
      <c r="Z22" s="8">
        <v>3971.4013671875</v>
      </c>
      <c r="AA22" s="8">
        <v>3984.60034179688</v>
      </c>
      <c r="AB22" s="8">
        <v>3984.1650390625</v>
      </c>
      <c r="AC22" s="8">
        <v>4004.5185546875</v>
      </c>
      <c r="AD22" s="8">
        <v>4910.0234375</v>
      </c>
      <c r="AE22" s="8">
        <v>6633.9111328125</v>
      </c>
      <c r="AF22" s="8">
        <v>6604.0654296875</v>
      </c>
      <c r="AG22" s="8">
        <v>6612.3798828125</v>
      </c>
      <c r="AH22" s="8">
        <v>6574.7900390625</v>
      </c>
      <c r="AI22" s="8">
        <v>6541.41650390625</v>
      </c>
      <c r="AJ22" s="8">
        <v>6511.55810546875</v>
      </c>
      <c r="AK22" s="8">
        <v>6498.9208984375</v>
      </c>
      <c r="AL22" s="8">
        <v>6497.85693359375</v>
      </c>
      <c r="AM22" s="8">
        <v>6498.46240234375</v>
      </c>
      <c r="AN22" s="8">
        <v>6520.14697265625</v>
      </c>
      <c r="AO22" s="8">
        <v>6599.056640625</v>
      </c>
      <c r="AP22" s="8">
        <v>6736.70849609375</v>
      </c>
      <c r="AQ22" s="8">
        <v>6826.7373046875</v>
      </c>
      <c r="AR22" s="8">
        <v>6890.70751953125</v>
      </c>
      <c r="AS22" s="8">
        <v>7643.3232421875</v>
      </c>
      <c r="AT22" s="8">
        <v>7606.2314453125</v>
      </c>
      <c r="AU22" s="8">
        <v>7637.376953125</v>
      </c>
      <c r="AV22" s="8">
        <v>7803.78857421875</v>
      </c>
      <c r="AW22" s="8">
        <v>7788.29931640625</v>
      </c>
      <c r="AX22" s="8">
        <v>7658.7685546875</v>
      </c>
      <c r="AY22" s="8">
        <v>8197.38671875</v>
      </c>
    </row>
    <row r="23" spans="1:51">
      <c r="A23" s="1" t="s">
        <v>54</v>
      </c>
      <c r="B23" s="1" t="s">
        <v>13</v>
      </c>
      <c r="C23" s="1" t="s">
        <v>168</v>
      </c>
      <c r="D23" s="8">
        <v>4248.55224609375</v>
      </c>
      <c r="E23" s="8">
        <v>4268.9912109375</v>
      </c>
      <c r="F23" s="8">
        <v>4245.34521484375</v>
      </c>
      <c r="G23" s="8">
        <v>4249.18994140625</v>
      </c>
      <c r="H23" s="8">
        <v>4252.81591796875</v>
      </c>
      <c r="I23" s="8">
        <v>4248.22314453125</v>
      </c>
      <c r="J23" s="8">
        <v>4249.42236328125</v>
      </c>
      <c r="K23" s="8">
        <v>4249.6494140625</v>
      </c>
      <c r="L23" s="8">
        <v>4242.34033203125</v>
      </c>
      <c r="M23" s="8">
        <v>4257.9296875</v>
      </c>
      <c r="N23" s="8">
        <v>4263.35107421875</v>
      </c>
      <c r="O23" s="8">
        <v>4272.9169921875</v>
      </c>
      <c r="P23" s="8">
        <v>4282.9912109375</v>
      </c>
      <c r="Q23" s="8">
        <v>4272.8525390625</v>
      </c>
      <c r="R23" s="8">
        <v>4265.04443359375</v>
      </c>
      <c r="S23" s="8">
        <v>4275.03662109375</v>
      </c>
      <c r="T23" s="8">
        <v>4278.32421875</v>
      </c>
      <c r="U23" s="8">
        <v>4259.962890625</v>
      </c>
      <c r="V23" s="8">
        <v>4252.22607421875</v>
      </c>
      <c r="W23" s="8">
        <v>4260.57470703125</v>
      </c>
      <c r="X23" s="8">
        <v>4268.73486328125</v>
      </c>
      <c r="Y23" s="8">
        <v>4252.4638671875</v>
      </c>
      <c r="Z23" s="8">
        <v>4266.47119140625</v>
      </c>
      <c r="AA23" s="8">
        <v>4261.78369140625</v>
      </c>
      <c r="AB23" s="8">
        <v>4270.89404296875</v>
      </c>
      <c r="AC23" s="8">
        <v>4258.9296875</v>
      </c>
      <c r="AD23" s="8">
        <v>2813.25756835938</v>
      </c>
      <c r="AE23" s="8">
        <v>1989.03942871094</v>
      </c>
      <c r="AF23" s="8">
        <v>1955.14514160156</v>
      </c>
      <c r="AG23" s="8">
        <v>1947.55871582031</v>
      </c>
      <c r="AH23" s="8">
        <v>1938.85083007813</v>
      </c>
      <c r="AI23" s="8">
        <v>1924.02514648438</v>
      </c>
      <c r="AJ23" s="8">
        <v>1917.06225585938</v>
      </c>
      <c r="AK23" s="8">
        <v>1902.02416992188</v>
      </c>
      <c r="AL23" s="8">
        <v>1899.22412109375</v>
      </c>
      <c r="AM23" s="8">
        <v>1901.7958984375</v>
      </c>
      <c r="AN23" s="8">
        <v>1926.84423828125</v>
      </c>
      <c r="AO23" s="8">
        <v>1963.01892089844</v>
      </c>
      <c r="AP23" s="8">
        <v>2038.43249511719</v>
      </c>
      <c r="AQ23" s="8">
        <v>2053.9169921875</v>
      </c>
      <c r="AR23" s="8">
        <v>2420.24438476563</v>
      </c>
      <c r="AS23" s="8">
        <v>2286.02954101563</v>
      </c>
      <c r="AT23" s="8">
        <v>2274.44702148438</v>
      </c>
      <c r="AU23" s="8">
        <v>2280.39672851563</v>
      </c>
      <c r="AV23" s="8">
        <v>2336.013671875</v>
      </c>
      <c r="AW23" s="8">
        <v>2394.06567382813</v>
      </c>
      <c r="AX23" s="8">
        <v>2534.99682617188</v>
      </c>
      <c r="AY23" s="8">
        <v>2397.67797851563</v>
      </c>
    </row>
    <row r="24" spans="1:51">
      <c r="A24" s="1" t="s">
        <v>51</v>
      </c>
      <c r="B24" s="1" t="s">
        <v>3</v>
      </c>
      <c r="C24" s="1" t="s">
        <v>168</v>
      </c>
      <c r="D24" s="8">
        <v>3263.93603515625</v>
      </c>
      <c r="E24" s="8">
        <v>3272.38500976563</v>
      </c>
      <c r="F24" s="8">
        <v>3312.05200195313</v>
      </c>
      <c r="G24" s="8">
        <v>3338.9462890625</v>
      </c>
      <c r="H24" s="8">
        <v>3321.8671875</v>
      </c>
      <c r="I24" s="8">
        <v>3291.38110351563</v>
      </c>
      <c r="J24" s="8">
        <v>3279.45947265625</v>
      </c>
      <c r="K24" s="8">
        <v>3336.85131835938</v>
      </c>
      <c r="L24" s="8">
        <v>3265.97045898438</v>
      </c>
      <c r="M24" s="8">
        <v>3333.38696289063</v>
      </c>
      <c r="N24" s="8">
        <v>3322.87622070313</v>
      </c>
      <c r="O24" s="8">
        <v>3342.26879882813</v>
      </c>
      <c r="P24" s="8">
        <v>3315.50537109375</v>
      </c>
      <c r="Q24" s="8">
        <v>3328.25659179688</v>
      </c>
      <c r="R24" s="8">
        <v>3277.0419921875</v>
      </c>
      <c r="S24" s="8">
        <v>3306.90551757813</v>
      </c>
      <c r="T24" s="8">
        <v>3338.58349609375</v>
      </c>
      <c r="U24" s="8">
        <v>3308.78955078125</v>
      </c>
      <c r="V24" s="8">
        <v>3295.87963867188</v>
      </c>
      <c r="W24" s="8">
        <v>3286.66723632813</v>
      </c>
      <c r="X24" s="8">
        <v>3274.49389648438</v>
      </c>
      <c r="Y24" s="8">
        <v>2086.16796875</v>
      </c>
      <c r="Z24" s="8">
        <v>2795.59692382813</v>
      </c>
      <c r="AA24" s="8">
        <v>3315.5908203125</v>
      </c>
      <c r="AB24" s="8">
        <v>3259.326171875</v>
      </c>
      <c r="AC24" s="8">
        <v>3289.19995117188</v>
      </c>
      <c r="AD24" s="8">
        <v>3288.91723632813</v>
      </c>
      <c r="AE24" s="8">
        <v>3318.568359375</v>
      </c>
      <c r="AF24" s="8">
        <v>3268.64086914063</v>
      </c>
      <c r="AG24" s="8">
        <v>3260.833984375</v>
      </c>
      <c r="AH24" s="8">
        <v>3272.40600585938</v>
      </c>
      <c r="AI24" s="8">
        <v>3281.16357421875</v>
      </c>
      <c r="AJ24" s="8">
        <v>3308.87329101563</v>
      </c>
      <c r="AK24" s="8">
        <v>3277.57641601563</v>
      </c>
      <c r="AL24" s="8">
        <v>3320.6455078125</v>
      </c>
      <c r="AM24" s="8">
        <v>3326.4970703125</v>
      </c>
      <c r="AN24" s="8">
        <v>3323.5185546875</v>
      </c>
      <c r="AO24" s="8">
        <v>3331.09692382813</v>
      </c>
      <c r="AP24" s="8">
        <v>3303.60595703125</v>
      </c>
      <c r="AQ24" s="8">
        <v>3338.28271484375</v>
      </c>
      <c r="AR24" s="8">
        <v>3318.17822265625</v>
      </c>
      <c r="AS24" s="8">
        <v>3292.19482421875</v>
      </c>
      <c r="AT24" s="8">
        <v>3288.19995117188</v>
      </c>
      <c r="AU24" s="8">
        <v>3339.81274414063</v>
      </c>
      <c r="AV24" s="8">
        <v>3321.5048828125</v>
      </c>
      <c r="AW24" s="8">
        <v>3257.85424804688</v>
      </c>
      <c r="AX24" s="8">
        <v>3463.90893554688</v>
      </c>
      <c r="AY24" s="8">
        <v>3583.6220703125</v>
      </c>
    </row>
    <row r="25" spans="1:51">
      <c r="A25" s="1" t="s">
        <v>55</v>
      </c>
      <c r="B25" s="1" t="s">
        <v>15</v>
      </c>
      <c r="C25" s="1" t="s">
        <v>169</v>
      </c>
      <c r="D25" s="8">
        <v>576.319091796875</v>
      </c>
      <c r="E25" s="8">
        <v>580.83068847656295</v>
      </c>
      <c r="F25" s="8">
        <v>579.95275878906295</v>
      </c>
      <c r="G25" s="8">
        <v>578.4853515625</v>
      </c>
      <c r="H25" s="8">
        <v>577.642333984375</v>
      </c>
      <c r="I25" s="8">
        <v>577.91314697265602</v>
      </c>
      <c r="J25" s="8">
        <v>577.05279541015602</v>
      </c>
      <c r="K25" s="8">
        <v>579.36224365234398</v>
      </c>
      <c r="L25" s="8">
        <v>580.945068359375</v>
      </c>
      <c r="M25" s="8">
        <v>580.93463134765602</v>
      </c>
      <c r="N25" s="8">
        <v>581.03424072265602</v>
      </c>
      <c r="O25" s="8">
        <v>582.83190917968795</v>
      </c>
      <c r="P25" s="8">
        <v>580.48571777343795</v>
      </c>
      <c r="Q25" s="8">
        <v>576.086669921875</v>
      </c>
      <c r="R25" s="8">
        <v>575.85601806640602</v>
      </c>
      <c r="S25" s="8">
        <v>575.56256103515602</v>
      </c>
      <c r="T25" s="8">
        <v>575.40704345703102</v>
      </c>
      <c r="U25" s="8">
        <v>573.698486328125</v>
      </c>
      <c r="V25" s="8">
        <v>573.51849365234398</v>
      </c>
      <c r="W25" s="8">
        <v>572.10339355468795</v>
      </c>
      <c r="X25" s="8">
        <v>572.65814208984398</v>
      </c>
      <c r="Y25" s="8">
        <v>570.29180908203102</v>
      </c>
      <c r="Z25" s="8">
        <v>570.99664306640602</v>
      </c>
      <c r="AA25" s="8">
        <v>570.03497314453102</v>
      </c>
      <c r="AB25" s="8">
        <v>568.50012207031295</v>
      </c>
      <c r="AC25" s="8">
        <v>566.579345703125</v>
      </c>
      <c r="AD25" s="8">
        <v>568.41021728515602</v>
      </c>
      <c r="AE25" s="8">
        <v>567.93853759765602</v>
      </c>
      <c r="AF25" s="8">
        <v>568.53424072265602</v>
      </c>
      <c r="AG25" s="8">
        <v>569.37542724609398</v>
      </c>
      <c r="AH25" s="8">
        <v>569.08984375</v>
      </c>
      <c r="AI25" s="8">
        <v>573.708984375</v>
      </c>
      <c r="AJ25" s="8">
        <v>573.97711181640602</v>
      </c>
      <c r="AK25" s="8">
        <v>575.94519042968795</v>
      </c>
      <c r="AL25" s="8">
        <v>577.31219482421898</v>
      </c>
      <c r="AM25" s="8">
        <v>576.42907714843795</v>
      </c>
      <c r="AN25" s="8">
        <v>577.11560058593795</v>
      </c>
      <c r="AO25" s="8">
        <v>573.57794189453102</v>
      </c>
      <c r="AP25" s="8">
        <v>571.83782958984398</v>
      </c>
      <c r="AQ25" s="8">
        <v>570.22528076171898</v>
      </c>
      <c r="AR25" s="8">
        <v>569.32214355468795</v>
      </c>
      <c r="AS25" s="8">
        <v>568.5595703125</v>
      </c>
      <c r="AT25" s="8">
        <v>567.54364013671898</v>
      </c>
      <c r="AU25" s="8">
        <v>567.382080078125</v>
      </c>
      <c r="AV25" s="8">
        <v>565.801025390625</v>
      </c>
      <c r="AW25" s="8">
        <v>567.44927978515602</v>
      </c>
      <c r="AX25" s="8">
        <v>569.69866943359398</v>
      </c>
      <c r="AY25" s="8">
        <v>573.29138183593795</v>
      </c>
    </row>
    <row r="26" spans="1:51">
      <c r="A26" s="1" t="s">
        <v>61</v>
      </c>
      <c r="B26" s="6" t="s">
        <v>153</v>
      </c>
      <c r="C26" s="1" t="s">
        <v>169</v>
      </c>
      <c r="D26" s="9">
        <v>1338.134521484375</v>
      </c>
      <c r="E26" s="9">
        <v>1343.521728515625</v>
      </c>
      <c r="F26" s="9">
        <v>1322.614379882812</v>
      </c>
      <c r="G26" s="9">
        <v>1737.351135253906</v>
      </c>
      <c r="H26" s="9">
        <v>1654.309448242188</v>
      </c>
      <c r="I26" s="9">
        <v>1677.1449890136719</v>
      </c>
      <c r="J26" s="9">
        <v>1692.6560363769538</v>
      </c>
      <c r="K26" s="9">
        <v>1714.0448303222661</v>
      </c>
      <c r="L26" s="9">
        <v>1750.177062988281</v>
      </c>
      <c r="M26" s="9">
        <v>1773.289245605469</v>
      </c>
      <c r="N26" s="9">
        <v>1847.994079589844</v>
      </c>
      <c r="O26" s="9">
        <v>1956.855743408204</v>
      </c>
      <c r="P26" s="9">
        <v>1925.946655273437</v>
      </c>
      <c r="Q26" s="9">
        <v>1566.3465750217442</v>
      </c>
      <c r="R26" s="9">
        <v>812.08747971057869</v>
      </c>
      <c r="S26" s="9">
        <v>814.29102647304535</v>
      </c>
      <c r="T26" s="9">
        <v>825.39849174022675</v>
      </c>
      <c r="U26" s="9">
        <v>817.05413949489594</v>
      </c>
      <c r="V26" s="9">
        <v>819.14278972148895</v>
      </c>
      <c r="W26" s="9">
        <v>821.55835497379303</v>
      </c>
      <c r="X26" s="9">
        <v>1201.3887634277339</v>
      </c>
      <c r="Y26" s="9">
        <v>1193.3799743652348</v>
      </c>
      <c r="Z26" s="9">
        <v>1765.193054199219</v>
      </c>
      <c r="AA26" s="9">
        <v>2005.527374267579</v>
      </c>
      <c r="AB26" s="9">
        <v>2002.701904296875</v>
      </c>
      <c r="AC26" s="9">
        <v>2112.8474121093759</v>
      </c>
      <c r="AD26" s="9">
        <v>2115.8092651367188</v>
      </c>
      <c r="AE26" s="9">
        <v>2086.9891052246089</v>
      </c>
      <c r="AF26" s="9">
        <v>2057.4086303710938</v>
      </c>
      <c r="AG26" s="9">
        <v>1936.1323547363281</v>
      </c>
      <c r="AH26" s="9">
        <v>1889.4630432128899</v>
      </c>
      <c r="AI26" s="9">
        <v>1862.7244567871089</v>
      </c>
      <c r="AJ26" s="9">
        <v>1845.3049621582031</v>
      </c>
      <c r="AK26" s="9">
        <v>1817.720397949219</v>
      </c>
      <c r="AL26" s="9">
        <v>1799.4219055175779</v>
      </c>
      <c r="AM26" s="9">
        <v>1771.037231445313</v>
      </c>
      <c r="AN26" s="9">
        <v>1741.8887634277351</v>
      </c>
      <c r="AO26" s="9">
        <v>1716.5002136230471</v>
      </c>
      <c r="AP26" s="9">
        <v>2009.38818359375</v>
      </c>
      <c r="AQ26" s="9">
        <v>1984.880798339844</v>
      </c>
      <c r="AR26" s="9">
        <v>1963.4120178222659</v>
      </c>
      <c r="AS26" s="9">
        <v>1950.9471130371101</v>
      </c>
      <c r="AT26" s="9">
        <v>1933.2661743164069</v>
      </c>
      <c r="AU26" s="9">
        <v>1920.766906738281</v>
      </c>
      <c r="AV26" s="9">
        <v>1894.601928710937</v>
      </c>
      <c r="AW26" s="9">
        <v>1348.6578674316411</v>
      </c>
      <c r="AX26" s="9">
        <v>1218.335998535156</v>
      </c>
      <c r="AY26" s="9">
        <v>1216.3352355957031</v>
      </c>
    </row>
    <row r="27" spans="1:51">
      <c r="A27" s="1" t="s">
        <v>57</v>
      </c>
      <c r="B27" s="1" t="s">
        <v>19</v>
      </c>
      <c r="C27" s="1" t="s">
        <v>169</v>
      </c>
      <c r="D27" s="8">
        <v>434.66329956054699</v>
      </c>
      <c r="E27" s="8">
        <v>666.69122314453102</v>
      </c>
      <c r="F27" s="8">
        <v>610.30700683593795</v>
      </c>
      <c r="G27" s="8">
        <v>600.196533203125</v>
      </c>
      <c r="H27" s="8">
        <v>593.67779541015602</v>
      </c>
      <c r="I27" s="8">
        <v>610.29144287109398</v>
      </c>
      <c r="J27" s="8">
        <v>598.192626953125</v>
      </c>
      <c r="K27" s="8">
        <v>667.06140136718795</v>
      </c>
      <c r="L27" s="8">
        <v>669.46063232421898</v>
      </c>
      <c r="M27" s="8">
        <v>678.2841796875</v>
      </c>
      <c r="N27" s="8">
        <v>632.43493652343795</v>
      </c>
      <c r="O27" s="8">
        <v>607.88000488281295</v>
      </c>
      <c r="P27" s="8">
        <v>843.87603759765602</v>
      </c>
      <c r="Q27" s="8">
        <v>921.31994628906295</v>
      </c>
      <c r="R27" s="8">
        <v>940.379150390625</v>
      </c>
      <c r="S27" s="8">
        <v>906.37078857421898</v>
      </c>
      <c r="T27" s="8">
        <v>958.75036621093795</v>
      </c>
      <c r="U27" s="8">
        <v>984.185791015625</v>
      </c>
      <c r="V27" s="8">
        <v>1088.80078125</v>
      </c>
      <c r="W27" s="8">
        <v>1101.80236816406</v>
      </c>
      <c r="X27" s="8">
        <v>955.180908203125</v>
      </c>
      <c r="Y27" s="8">
        <v>1120.00329589844</v>
      </c>
      <c r="Z27" s="8">
        <v>1073.27966308594</v>
      </c>
      <c r="AA27" s="8">
        <v>1018.02899169922</v>
      </c>
      <c r="AB27" s="8">
        <v>792.63586425781295</v>
      </c>
      <c r="AC27" s="8">
        <v>748.908935546875</v>
      </c>
      <c r="AD27" s="8">
        <v>693.34228515625</v>
      </c>
      <c r="AE27" s="8">
        <v>732.80010986328102</v>
      </c>
      <c r="AF27" s="8">
        <v>704.49859619140602</v>
      </c>
      <c r="AG27" s="8">
        <v>720.26519775390602</v>
      </c>
      <c r="AH27" s="8">
        <v>719.55895996093795</v>
      </c>
      <c r="AI27" s="8">
        <v>622.65765380859398</v>
      </c>
      <c r="AJ27" s="8">
        <v>588.98101806640602</v>
      </c>
      <c r="AK27" s="8">
        <v>602.24792480468795</v>
      </c>
      <c r="AL27" s="8">
        <v>634.60748291015602</v>
      </c>
      <c r="AM27" s="8">
        <v>610.60852050781295</v>
      </c>
      <c r="AN27" s="8">
        <v>747.52099609375</v>
      </c>
      <c r="AO27" s="8">
        <v>792.41204833984398</v>
      </c>
      <c r="AP27" s="8">
        <v>863.048583984375</v>
      </c>
      <c r="AQ27" s="8">
        <v>925.13000488281295</v>
      </c>
      <c r="AR27" s="8">
        <v>927.51361083984398</v>
      </c>
      <c r="AS27" s="8">
        <v>874.20227050781295</v>
      </c>
      <c r="AT27" s="8">
        <v>814.8837890625</v>
      </c>
      <c r="AU27" s="8">
        <v>826.03082275390602</v>
      </c>
      <c r="AV27" s="8">
        <v>738.96990966796898</v>
      </c>
      <c r="AW27" s="8">
        <v>633.42541503906295</v>
      </c>
      <c r="AX27" s="8">
        <v>567.34783935546898</v>
      </c>
      <c r="AY27" s="8">
        <v>524.29650878906295</v>
      </c>
    </row>
    <row r="28" spans="1:51">
      <c r="A28" s="1" t="s">
        <v>60</v>
      </c>
      <c r="B28" s="1" t="s">
        <v>28</v>
      </c>
      <c r="C28" s="1" t="s">
        <v>169</v>
      </c>
      <c r="D28" s="8">
        <v>1286.64819335938</v>
      </c>
      <c r="E28" s="8">
        <v>1041.26232910156</v>
      </c>
      <c r="F28" s="8">
        <v>1037.30810546875</v>
      </c>
      <c r="G28" s="8">
        <v>851.74060058593795</v>
      </c>
      <c r="H28" s="8">
        <v>912.23199462890602</v>
      </c>
      <c r="I28" s="8">
        <v>868.78448486328102</v>
      </c>
      <c r="J28" s="8">
        <v>921.01013183593795</v>
      </c>
      <c r="K28" s="8">
        <v>839.6845703125</v>
      </c>
      <c r="L28" s="8">
        <v>928.5810546875</v>
      </c>
      <c r="M28" s="8">
        <v>951.41271972656295</v>
      </c>
      <c r="N28" s="8">
        <v>1137.61828613281</v>
      </c>
      <c r="O28" s="8">
        <v>1342.53063964844</v>
      </c>
      <c r="P28" s="8">
        <v>1395.23681640625</v>
      </c>
      <c r="Q28" s="8">
        <v>1475.25964355469</v>
      </c>
      <c r="R28" s="8">
        <v>1275.00170898438</v>
      </c>
      <c r="S28" s="8">
        <v>1222.20300292969</v>
      </c>
      <c r="T28" s="8">
        <v>1103.23181152344</v>
      </c>
      <c r="U28" s="8">
        <v>1123.29443359375</v>
      </c>
      <c r="V28" s="8">
        <v>1054.15539550781</v>
      </c>
      <c r="W28" s="8">
        <v>1069.337890625</v>
      </c>
      <c r="X28" s="8">
        <v>1027.42822265625</v>
      </c>
      <c r="Y28" s="8">
        <v>1119.67175292969</v>
      </c>
      <c r="Z28" s="8">
        <v>1138.25903320313</v>
      </c>
      <c r="AA28" s="8">
        <v>1107.015625</v>
      </c>
      <c r="AB28" s="8">
        <v>1139.65551757813</v>
      </c>
      <c r="AC28" s="8">
        <v>1239.55334472656</v>
      </c>
      <c r="AD28" s="8">
        <v>1257.58679199219</v>
      </c>
      <c r="AE28" s="8">
        <v>1248.83178710938</v>
      </c>
      <c r="AF28" s="8">
        <v>1081.00964355469</v>
      </c>
      <c r="AG28" s="8">
        <v>1069.98376464844</v>
      </c>
      <c r="AH28" s="8">
        <v>1065.8056640625</v>
      </c>
      <c r="AI28" s="8">
        <v>1153.49462890625</v>
      </c>
      <c r="AJ28" s="8">
        <v>1167.01879882813</v>
      </c>
      <c r="AK28" s="8">
        <v>1173.04711914063</v>
      </c>
      <c r="AL28" s="8">
        <v>1137.71459960938</v>
      </c>
      <c r="AM28" s="8">
        <v>1191.97766113281</v>
      </c>
      <c r="AN28" s="8">
        <v>1127.38928222656</v>
      </c>
      <c r="AO28" s="8">
        <v>1244.94982910156</v>
      </c>
      <c r="AP28" s="8">
        <v>1324.07885742188</v>
      </c>
      <c r="AQ28" s="8">
        <v>1315.81958007813</v>
      </c>
      <c r="AR28" s="8">
        <v>1493.15087890625</v>
      </c>
      <c r="AS28" s="8">
        <v>1503.10070800781</v>
      </c>
      <c r="AT28" s="8">
        <v>1469.64672851563</v>
      </c>
      <c r="AU28" s="8">
        <v>1481.47290039063</v>
      </c>
      <c r="AV28" s="8">
        <v>1359.71862792969</v>
      </c>
      <c r="AW28" s="8">
        <v>1283.48010253906</v>
      </c>
      <c r="AX28" s="8">
        <v>1264.25317382813</v>
      </c>
      <c r="AY28" s="8">
        <v>1181.46691894531</v>
      </c>
    </row>
    <row r="29" spans="1:51">
      <c r="A29" s="1" t="s">
        <v>56</v>
      </c>
      <c r="B29" s="1" t="s">
        <v>16</v>
      </c>
      <c r="C29" s="1" t="s">
        <v>169</v>
      </c>
      <c r="D29" s="8">
        <v>243.91696166992199</v>
      </c>
      <c r="E29" s="8">
        <v>37.055347442627003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329.35223388671898</v>
      </c>
      <c r="O29" s="8">
        <v>452.02014160156301</v>
      </c>
      <c r="P29" s="8">
        <v>623.34771728515602</v>
      </c>
      <c r="Q29" s="8">
        <v>700.691162109375</v>
      </c>
      <c r="R29" s="8">
        <v>666.70819091796898</v>
      </c>
      <c r="S29" s="8">
        <v>597.73767089843795</v>
      </c>
      <c r="T29" s="8">
        <v>533.64093017578102</v>
      </c>
      <c r="U29" s="8">
        <v>518.127685546875</v>
      </c>
      <c r="V29" s="8">
        <v>540.07354736328102</v>
      </c>
      <c r="W29" s="8">
        <v>536.03326416015602</v>
      </c>
      <c r="X29" s="8">
        <v>568.52960205078102</v>
      </c>
      <c r="Y29" s="8">
        <v>0</v>
      </c>
      <c r="Z29" s="8">
        <v>0</v>
      </c>
      <c r="AA29" s="8">
        <v>202.553466796875</v>
      </c>
      <c r="AB29" s="8">
        <v>552.86798095703102</v>
      </c>
      <c r="AC29" s="8">
        <v>550.59375</v>
      </c>
      <c r="AD29" s="8">
        <v>512.53460693359398</v>
      </c>
      <c r="AE29" s="8">
        <v>509.77859497070301</v>
      </c>
      <c r="AF29" s="8">
        <v>454.43902587890602</v>
      </c>
      <c r="AG29" s="8">
        <v>457.96542358398398</v>
      </c>
      <c r="AH29" s="8">
        <v>458.90313720703102</v>
      </c>
      <c r="AI29" s="8">
        <v>455.75912475585898</v>
      </c>
      <c r="AJ29" s="8">
        <v>446.69244384765602</v>
      </c>
      <c r="AK29" s="8">
        <v>453.94085693359398</v>
      </c>
      <c r="AL29" s="8">
        <v>481.63272094726602</v>
      </c>
      <c r="AM29" s="8">
        <v>505.927001953125</v>
      </c>
      <c r="AN29" s="8">
        <v>537.51947021484398</v>
      </c>
      <c r="AO29" s="8">
        <v>621.10382080078102</v>
      </c>
      <c r="AP29" s="8">
        <v>689.42138671875</v>
      </c>
      <c r="AQ29" s="8">
        <v>717.85650634765602</v>
      </c>
      <c r="AR29" s="8">
        <v>836.05358886718795</v>
      </c>
      <c r="AS29" s="8">
        <v>813.93194580078102</v>
      </c>
      <c r="AT29" s="8">
        <v>744.578857421875</v>
      </c>
      <c r="AU29" s="8">
        <v>772.310546875</v>
      </c>
      <c r="AV29" s="8">
        <v>577.40997314453102</v>
      </c>
      <c r="AW29" s="8">
        <v>475.79873657226602</v>
      </c>
      <c r="AX29" s="8">
        <v>399.330810546875</v>
      </c>
      <c r="AY29" s="8">
        <v>332.33651733398398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topLeftCell="AL1" workbookViewId="0">
      <selection activeCell="Z14" sqref="Z14:AB14"/>
    </sheetView>
  </sheetViews>
  <sheetFormatPr baseColWidth="10" defaultColWidth="8.83203125" defaultRowHeight="14" x14ac:dyDescent="0"/>
  <cols>
    <col min="1" max="1" width="20.6640625" bestFit="1" customWidth="1"/>
    <col min="2" max="2" width="39.6640625" customWidth="1"/>
    <col min="3" max="3" width="21.5" bestFit="1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1" t="s">
        <v>151</v>
      </c>
      <c r="B1" s="1" t="s">
        <v>170</v>
      </c>
      <c r="C1" s="1" t="s">
        <v>157</v>
      </c>
      <c r="D1" s="3">
        <v>41277.020833333299</v>
      </c>
      <c r="E1" s="3">
        <v>41277.041666666701</v>
      </c>
      <c r="F1" s="3">
        <v>41277.0625</v>
      </c>
      <c r="G1" s="3">
        <v>41277.083333333299</v>
      </c>
      <c r="H1" s="3">
        <v>41277.104166666701</v>
      </c>
      <c r="I1" s="3">
        <v>41277.125</v>
      </c>
      <c r="J1" s="3">
        <v>41277.145833333299</v>
      </c>
      <c r="K1" s="3">
        <v>41277.166666666701</v>
      </c>
      <c r="L1" s="3">
        <v>41277.1875</v>
      </c>
      <c r="M1" s="3">
        <v>41277.208333333299</v>
      </c>
      <c r="N1" s="3">
        <v>41277.229166666701</v>
      </c>
      <c r="O1" s="3">
        <v>41277.25</v>
      </c>
      <c r="P1" s="3">
        <v>41277.270833333299</v>
      </c>
      <c r="Q1" s="3">
        <v>41277.291666666701</v>
      </c>
      <c r="R1" s="3">
        <v>41277.3125</v>
      </c>
      <c r="S1" s="3">
        <v>41277.333333333299</v>
      </c>
      <c r="T1" s="3">
        <v>41277.354166666701</v>
      </c>
      <c r="U1" s="3">
        <v>41277.375</v>
      </c>
      <c r="V1" s="3">
        <v>41277.395833333299</v>
      </c>
      <c r="W1" s="3">
        <v>41277.416666666701</v>
      </c>
      <c r="X1" s="3">
        <v>41277.4375</v>
      </c>
      <c r="Y1" s="3">
        <v>41277.458333333299</v>
      </c>
      <c r="Z1" s="3">
        <v>41277.479166666701</v>
      </c>
      <c r="AA1" s="3">
        <v>41277.5</v>
      </c>
      <c r="AB1" s="3">
        <v>41277.520833333299</v>
      </c>
      <c r="AC1" s="3">
        <v>41277.541666666701</v>
      </c>
      <c r="AD1" s="3">
        <v>41277.5625</v>
      </c>
      <c r="AE1" s="3">
        <v>41277.583333333299</v>
      </c>
      <c r="AF1" s="3">
        <v>41277.604166666701</v>
      </c>
      <c r="AG1" s="3">
        <v>41277.625</v>
      </c>
      <c r="AH1" s="3">
        <v>41277.645833333299</v>
      </c>
      <c r="AI1" s="3">
        <v>41277.666666666701</v>
      </c>
      <c r="AJ1" s="3">
        <v>41277.6875</v>
      </c>
      <c r="AK1" s="3">
        <v>41277.708333333299</v>
      </c>
      <c r="AL1" s="3">
        <v>41277.729166666701</v>
      </c>
      <c r="AM1" s="3">
        <v>41277.75</v>
      </c>
      <c r="AN1" s="3">
        <v>41277.770833333299</v>
      </c>
      <c r="AO1" s="3">
        <v>41277.791666666701</v>
      </c>
      <c r="AP1" s="3">
        <v>41277.8125</v>
      </c>
      <c r="AQ1" s="3">
        <v>41277.833333333299</v>
      </c>
      <c r="AR1" s="3">
        <v>41277.854166666701</v>
      </c>
      <c r="AS1" s="3">
        <v>41277.875</v>
      </c>
      <c r="AT1" s="3">
        <v>41277.895833333299</v>
      </c>
      <c r="AU1" s="3">
        <v>41277.916666666701</v>
      </c>
      <c r="AV1" s="3">
        <v>41277.9375</v>
      </c>
      <c r="AW1" s="3">
        <v>41277.958333333299</v>
      </c>
      <c r="AX1" s="3">
        <v>41277.979166666701</v>
      </c>
      <c r="AY1" s="3">
        <v>41278</v>
      </c>
    </row>
    <row r="2" spans="1:51">
      <c r="A2" s="4" t="s">
        <v>141</v>
      </c>
      <c r="B2" s="1" t="s">
        <v>36</v>
      </c>
      <c r="C2" s="1" t="s">
        <v>164</v>
      </c>
      <c r="D2" s="7">
        <v>0.70895838737487804</v>
      </c>
      <c r="E2" s="7">
        <v>0.70656943321228005</v>
      </c>
      <c r="F2" s="7">
        <v>0.70486634969711304</v>
      </c>
      <c r="G2" s="7">
        <v>0.70138889551162698</v>
      </c>
      <c r="H2" s="7">
        <v>0.69770836830139205</v>
      </c>
      <c r="I2" s="7">
        <v>0.69179171323776201</v>
      </c>
      <c r="J2" s="7">
        <v>0.690784752368927</v>
      </c>
      <c r="K2" s="7">
        <v>0.68681073188781705</v>
      </c>
      <c r="L2" s="7">
        <v>0.68415105342865001</v>
      </c>
      <c r="M2" s="7">
        <v>0.67983329296112105</v>
      </c>
      <c r="N2" s="7">
        <v>0.67856252193450906</v>
      </c>
      <c r="O2" s="7">
        <v>0.67782109975814797</v>
      </c>
      <c r="P2" s="7">
        <v>0.67880028486251798</v>
      </c>
      <c r="Q2" s="7">
        <v>0.68078124523162797</v>
      </c>
      <c r="R2" s="7">
        <v>0.67924660444259599</v>
      </c>
      <c r="S2" s="7">
        <v>0.68086802959442105</v>
      </c>
      <c r="T2" s="7">
        <v>0.68020832538604703</v>
      </c>
      <c r="U2" s="7">
        <v>0.67864239215850797</v>
      </c>
      <c r="V2" s="7">
        <v>0.67700350284576405</v>
      </c>
      <c r="W2" s="7">
        <v>0.67396181821823098</v>
      </c>
      <c r="X2" s="7">
        <v>0.67541664838790905</v>
      </c>
      <c r="Y2" s="7">
        <v>0.67153990268707298</v>
      </c>
      <c r="Z2" s="7">
        <v>0.67225521802902199</v>
      </c>
      <c r="AA2" s="7">
        <v>0.67041665315628096</v>
      </c>
      <c r="AB2" s="7">
        <v>0.773906350135803</v>
      </c>
      <c r="AC2" s="7">
        <v>1.12784731388092</v>
      </c>
      <c r="AD2" s="7">
        <v>1.4405988454818699</v>
      </c>
      <c r="AE2" s="7">
        <v>1.7425172328948999</v>
      </c>
      <c r="AF2" s="7">
        <v>1.91243040561676</v>
      </c>
      <c r="AG2" s="7">
        <v>1.91003489494324</v>
      </c>
      <c r="AH2" s="7">
        <v>1.9322309494018599</v>
      </c>
      <c r="AI2" s="7">
        <v>1.93711793422699</v>
      </c>
      <c r="AJ2" s="7">
        <v>1.9376649856567401</v>
      </c>
      <c r="AK2" s="7">
        <v>1.9352343082428001</v>
      </c>
      <c r="AL2" s="7">
        <v>1.9391839504241899</v>
      </c>
      <c r="AM2" s="7">
        <v>1.9373263120651201</v>
      </c>
      <c r="AN2" s="7">
        <v>1.9459463357925399</v>
      </c>
      <c r="AO2" s="7">
        <v>1.9456858634948699</v>
      </c>
      <c r="AP2" s="7">
        <v>1.94144952297211</v>
      </c>
      <c r="AQ2" s="7">
        <v>1.9442273378372199</v>
      </c>
      <c r="AR2" s="7">
        <v>1.94769954681396</v>
      </c>
      <c r="AS2" s="7">
        <v>1.9477171897888199</v>
      </c>
      <c r="AT2" s="7">
        <v>1.94437503814697</v>
      </c>
      <c r="AU2" s="7">
        <v>1.9244185686111499</v>
      </c>
      <c r="AV2" s="7">
        <v>1.7524999380111701</v>
      </c>
      <c r="AW2" s="7">
        <v>1.54983329772949</v>
      </c>
      <c r="AX2" s="7">
        <v>1.3977222442627</v>
      </c>
      <c r="AY2" s="7">
        <v>1.38858866691589</v>
      </c>
    </row>
    <row r="3" spans="1:51">
      <c r="A3" s="4" t="s">
        <v>141</v>
      </c>
      <c r="B3" s="5" t="s">
        <v>152</v>
      </c>
      <c r="C3" s="1" t="s">
        <v>165</v>
      </c>
      <c r="D3" s="1" t="s">
        <v>173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142</v>
      </c>
      <c r="B4" s="1" t="s">
        <v>22</v>
      </c>
      <c r="C4" s="1" t="s">
        <v>164</v>
      </c>
      <c r="D4" s="7">
        <v>2.1102101802825901</v>
      </c>
      <c r="E4" s="7">
        <v>2.26464915275574</v>
      </c>
      <c r="F4" s="7">
        <v>2.4333074092864999</v>
      </c>
      <c r="G4" s="7">
        <v>2.62659764289856</v>
      </c>
      <c r="H4" s="7">
        <v>2.8181388378143302</v>
      </c>
      <c r="I4" s="7">
        <v>3.0057499408721902</v>
      </c>
      <c r="J4" s="7">
        <v>3.19122362136841</v>
      </c>
      <c r="K4" s="7">
        <v>3.3719623088836701</v>
      </c>
      <c r="L4" s="7">
        <v>3.5448353290557901</v>
      </c>
      <c r="M4" s="7">
        <v>3.70454001426697</v>
      </c>
      <c r="N4" s="7">
        <v>3.8489413261413601</v>
      </c>
      <c r="O4" s="7">
        <v>3.9934113025665301</v>
      </c>
      <c r="P4" s="7">
        <v>4.0833244323730504</v>
      </c>
      <c r="Q4" s="7">
        <v>4.1267361640930202</v>
      </c>
      <c r="R4" s="7">
        <v>4.1425437927246103</v>
      </c>
      <c r="S4" s="7">
        <v>4.1361374855041504</v>
      </c>
      <c r="T4" s="7">
        <v>4.1295051574706996</v>
      </c>
      <c r="U4" s="7">
        <v>4.1200432777404803</v>
      </c>
      <c r="V4" s="7">
        <v>4.1070833206176802</v>
      </c>
      <c r="W4" s="7">
        <v>4.0759620666503897</v>
      </c>
      <c r="X4" s="7">
        <v>4.0224595069885298</v>
      </c>
      <c r="Y4" s="7">
        <v>3.9486823081970202</v>
      </c>
      <c r="Z4" s="7">
        <v>3.86579370498657</v>
      </c>
      <c r="AA4" s="7">
        <v>3.7775297164917001</v>
      </c>
      <c r="AB4" s="7">
        <v>3.69505715370178</v>
      </c>
      <c r="AC4" s="7">
        <v>3.6147427558898899</v>
      </c>
      <c r="AD4" s="7">
        <v>3.5428004264831499</v>
      </c>
      <c r="AE4" s="7">
        <v>3.47734403610229</v>
      </c>
      <c r="AF4" s="7">
        <v>3.4050958156585698</v>
      </c>
      <c r="AG4" s="7">
        <v>3.30064845085144</v>
      </c>
      <c r="AH4" s="7">
        <v>3.1916322708129901</v>
      </c>
      <c r="AI4" s="7">
        <v>3.0849862098693799</v>
      </c>
      <c r="AJ4" s="7">
        <v>2.98278832435608</v>
      </c>
      <c r="AK4" s="7">
        <v>2.8827364444732702</v>
      </c>
      <c r="AL4" s="7">
        <v>2.7839307785034202</v>
      </c>
      <c r="AM4" s="7">
        <v>2.6966404914856001</v>
      </c>
      <c r="AN4" s="7">
        <v>2.6202869415283199</v>
      </c>
      <c r="AO4" s="7">
        <v>2.5433335304260298</v>
      </c>
      <c r="AP4" s="7">
        <v>2.46355175971985</v>
      </c>
      <c r="AQ4" s="7">
        <v>2.3803508281707799</v>
      </c>
      <c r="AR4" s="7">
        <v>2.30050873756409</v>
      </c>
      <c r="AS4" s="7">
        <v>2.2358644008636501</v>
      </c>
      <c r="AT4" s="7">
        <v>2.2001683712005602</v>
      </c>
      <c r="AU4" s="7">
        <v>2.2274758815765399</v>
      </c>
      <c r="AV4" s="7">
        <v>2.2504096031189</v>
      </c>
      <c r="AW4" s="7">
        <v>2.2740952968597399</v>
      </c>
      <c r="AX4" s="7">
        <v>2.32615065574646</v>
      </c>
      <c r="AY4" s="7">
        <v>2.4048838615417498</v>
      </c>
    </row>
    <row r="5" spans="1:51">
      <c r="A5" s="1" t="s">
        <v>146</v>
      </c>
      <c r="B5" s="1" t="s">
        <v>18</v>
      </c>
      <c r="C5" s="1" t="s">
        <v>164</v>
      </c>
      <c r="D5" s="7">
        <v>2.08532619476318</v>
      </c>
      <c r="E5" s="7">
        <v>2.0904138088226301</v>
      </c>
      <c r="F5" s="7">
        <v>2.29874610900879</v>
      </c>
      <c r="G5" s="7">
        <v>2.77878022193909</v>
      </c>
      <c r="H5" s="7">
        <v>3.2953028678893999</v>
      </c>
      <c r="I5" s="7">
        <v>3.85718894004822</v>
      </c>
      <c r="J5" s="7">
        <v>4.4543623924255398</v>
      </c>
      <c r="K5" s="7">
        <v>5.09954738616943</v>
      </c>
      <c r="L5" s="7">
        <v>5.1807498931884801</v>
      </c>
      <c r="M5" s="7">
        <v>5.18389797210693</v>
      </c>
      <c r="N5" s="7">
        <v>5.1885404586792001</v>
      </c>
      <c r="O5" s="7">
        <v>5.1936187744140598</v>
      </c>
      <c r="P5" s="7">
        <v>5.1967048645019496</v>
      </c>
      <c r="Q5" s="7">
        <v>5.2007031440734899</v>
      </c>
      <c r="R5" s="7">
        <v>5.2039055824279803</v>
      </c>
      <c r="S5" s="7">
        <v>5.2079133987426802</v>
      </c>
      <c r="T5" s="7">
        <v>5.2106289863586399</v>
      </c>
      <c r="U5" s="7">
        <v>5.21435499191284</v>
      </c>
      <c r="V5" s="7">
        <v>5.1443233489990199</v>
      </c>
      <c r="W5" s="7">
        <v>4.8759055137634304</v>
      </c>
      <c r="X5" s="7">
        <v>4.6304812431335396</v>
      </c>
      <c r="Y5" s="7">
        <v>4.4037561416626003</v>
      </c>
      <c r="Z5" s="7">
        <v>4.1791353225707999</v>
      </c>
      <c r="AA5" s="7">
        <v>3.9694652557372998</v>
      </c>
      <c r="AB5" s="7">
        <v>3.76801633834839</v>
      </c>
      <c r="AC5" s="7">
        <v>3.5711982250213601</v>
      </c>
      <c r="AD5" s="7">
        <v>3.3912007808685298</v>
      </c>
      <c r="AE5" s="7">
        <v>3.2400774955749498</v>
      </c>
      <c r="AF5" s="7">
        <v>3.0876402854919398</v>
      </c>
      <c r="AG5" s="7">
        <v>2.94370436668396</v>
      </c>
      <c r="AH5" s="7">
        <v>2.8005602359771702</v>
      </c>
      <c r="AI5" s="7">
        <v>2.6587016582489</v>
      </c>
      <c r="AJ5" s="7">
        <v>2.5148236751556401</v>
      </c>
      <c r="AK5" s="7">
        <v>2.3671281337738002</v>
      </c>
      <c r="AL5" s="7">
        <v>2.1873414516449001</v>
      </c>
      <c r="AM5" s="7">
        <v>2.0477430820465101</v>
      </c>
      <c r="AN5" s="7">
        <v>2.0656430721282999</v>
      </c>
      <c r="AO5" s="7">
        <v>2.0694205760955802</v>
      </c>
      <c r="AP5" s="7">
        <v>2.0725543498992902</v>
      </c>
      <c r="AQ5" s="7">
        <v>2.07586646080017</v>
      </c>
      <c r="AR5" s="7">
        <v>2.0797595977783199</v>
      </c>
      <c r="AS5" s="7">
        <v>2.08290791511536</v>
      </c>
      <c r="AT5" s="7">
        <v>2.0860681533813499</v>
      </c>
      <c r="AU5" s="7">
        <v>2.0906720161438002</v>
      </c>
      <c r="AV5" s="7">
        <v>2.0950376987457302</v>
      </c>
      <c r="AW5" s="7">
        <v>2.1001789569854701</v>
      </c>
      <c r="AX5" s="7">
        <v>2.1048009395599401</v>
      </c>
      <c r="AY5" s="7">
        <v>2.1085262298584002</v>
      </c>
    </row>
    <row r="6" spans="1:51">
      <c r="A6" s="1" t="s">
        <v>146</v>
      </c>
      <c r="B6" s="5" t="s">
        <v>152</v>
      </c>
      <c r="C6" s="1" t="s">
        <v>165</v>
      </c>
      <c r="D6" s="1" t="s">
        <v>162</v>
      </c>
      <c r="E6" s="1" t="s">
        <v>162</v>
      </c>
      <c r="F6" s="1" t="s">
        <v>163</v>
      </c>
      <c r="G6" s="1" t="s">
        <v>163</v>
      </c>
      <c r="H6" s="1" t="s">
        <v>163</v>
      </c>
      <c r="I6" s="1" t="s">
        <v>163</v>
      </c>
      <c r="J6" s="1" t="s">
        <v>163</v>
      </c>
      <c r="K6" s="1" t="s">
        <v>163</v>
      </c>
      <c r="L6" s="1" t="s">
        <v>162</v>
      </c>
      <c r="M6" s="1" t="s">
        <v>162</v>
      </c>
      <c r="N6" s="1" t="s">
        <v>162</v>
      </c>
      <c r="O6" s="1" t="s">
        <v>162</v>
      </c>
      <c r="P6" s="1" t="s">
        <v>162</v>
      </c>
      <c r="Q6" s="1" t="s">
        <v>162</v>
      </c>
      <c r="R6" s="1" t="s">
        <v>162</v>
      </c>
      <c r="S6" s="1" t="s">
        <v>162</v>
      </c>
      <c r="T6" s="1" t="s">
        <v>162</v>
      </c>
      <c r="U6" s="1" t="s">
        <v>162</v>
      </c>
      <c r="V6" s="1" t="s">
        <v>162</v>
      </c>
      <c r="W6" s="1" t="s">
        <v>174</v>
      </c>
      <c r="X6" s="1" t="s">
        <v>174</v>
      </c>
      <c r="Y6" s="1" t="s">
        <v>174</v>
      </c>
      <c r="Z6" s="1" t="s">
        <v>174</v>
      </c>
      <c r="AA6" s="1" t="s">
        <v>174</v>
      </c>
      <c r="AB6" s="1" t="s">
        <v>174</v>
      </c>
      <c r="AC6" s="1" t="s">
        <v>174</v>
      </c>
      <c r="AD6" s="1" t="s">
        <v>174</v>
      </c>
      <c r="AE6" s="1" t="s">
        <v>174</v>
      </c>
      <c r="AF6" s="1" t="s">
        <v>174</v>
      </c>
      <c r="AG6" s="1" t="s">
        <v>174</v>
      </c>
      <c r="AH6" s="1" t="s">
        <v>174</v>
      </c>
      <c r="AI6" s="1" t="s">
        <v>174</v>
      </c>
      <c r="AJ6" s="1" t="s">
        <v>174</v>
      </c>
      <c r="AK6" s="1" t="s">
        <v>174</v>
      </c>
      <c r="AL6" s="1" t="s">
        <v>174</v>
      </c>
      <c r="AM6" s="1" t="s">
        <v>162</v>
      </c>
      <c r="AN6" s="1" t="s">
        <v>162</v>
      </c>
      <c r="AO6" s="1" t="s">
        <v>162</v>
      </c>
      <c r="AP6" s="1" t="s">
        <v>162</v>
      </c>
      <c r="AQ6" s="1" t="s">
        <v>162</v>
      </c>
      <c r="AR6" s="1" t="s">
        <v>162</v>
      </c>
      <c r="AS6" s="1" t="s">
        <v>162</v>
      </c>
      <c r="AT6" s="1" t="s">
        <v>162</v>
      </c>
      <c r="AU6" s="1" t="s">
        <v>162</v>
      </c>
      <c r="AV6" s="1" t="s">
        <v>162</v>
      </c>
      <c r="AW6" s="1" t="s">
        <v>162</v>
      </c>
      <c r="AX6" s="1" t="s">
        <v>162</v>
      </c>
      <c r="AY6" s="1" t="s">
        <v>162</v>
      </c>
    </row>
    <row r="7" spans="1:51">
      <c r="A7" s="1" t="s">
        <v>145</v>
      </c>
      <c r="B7" s="1" t="s">
        <v>20</v>
      </c>
      <c r="C7" s="1" t="s">
        <v>164</v>
      </c>
      <c r="D7" s="7">
        <v>2.7572481632232702</v>
      </c>
      <c r="E7" s="7">
        <v>4.0145745277404803</v>
      </c>
      <c r="F7" s="7">
        <v>4.1449570655822798</v>
      </c>
      <c r="G7" s="7">
        <v>4.1594099998474103</v>
      </c>
      <c r="H7" s="7">
        <v>4.1715192794799796</v>
      </c>
      <c r="I7" s="7">
        <v>4.1898608207702601</v>
      </c>
      <c r="J7" s="7">
        <v>4.2025609016418501</v>
      </c>
      <c r="K7" s="7">
        <v>4.2130761146545401</v>
      </c>
      <c r="L7" s="7">
        <v>4.23221683502197</v>
      </c>
      <c r="M7" s="7">
        <v>4.2410087585449201</v>
      </c>
      <c r="N7" s="7">
        <v>4.2573060989379901</v>
      </c>
      <c r="O7" s="7">
        <v>4.2721371650695801</v>
      </c>
      <c r="P7" s="7">
        <v>4.2838788032531703</v>
      </c>
      <c r="Q7" s="7">
        <v>4.2986736297607404</v>
      </c>
      <c r="R7" s="7">
        <v>4.3128986358642596</v>
      </c>
      <c r="S7" s="7">
        <v>4.3235940933227504</v>
      </c>
      <c r="T7" s="7">
        <v>4.3408751487731898</v>
      </c>
      <c r="U7" s="7">
        <v>4.3545608520507804</v>
      </c>
      <c r="V7" s="7">
        <v>4.3648939132690403</v>
      </c>
      <c r="W7" s="7">
        <v>4.38018703460693</v>
      </c>
      <c r="X7" s="7">
        <v>4.3949007987976101</v>
      </c>
      <c r="Y7" s="7">
        <v>4.4107017517089799</v>
      </c>
      <c r="Z7" s="7">
        <v>4.1966042518615696</v>
      </c>
      <c r="AA7" s="7">
        <v>3.3920729160308798</v>
      </c>
      <c r="AB7" s="7">
        <v>2.4107847213745099</v>
      </c>
      <c r="AC7" s="7">
        <v>1.9665435552596999</v>
      </c>
      <c r="AD7" s="7">
        <v>1.9819028377532999</v>
      </c>
      <c r="AE7" s="7">
        <v>2.0018055438995401</v>
      </c>
      <c r="AF7" s="7">
        <v>2.0126373767852801</v>
      </c>
      <c r="AG7" s="7">
        <v>2.0253818035125701</v>
      </c>
      <c r="AH7" s="7">
        <v>2.0409200191497798</v>
      </c>
      <c r="AI7" s="7">
        <v>2.0562257766723602</v>
      </c>
      <c r="AJ7" s="7">
        <v>2.0717344284057599</v>
      </c>
      <c r="AK7" s="7">
        <v>2.0865733623504599</v>
      </c>
      <c r="AL7" s="7">
        <v>2.1011686325073202</v>
      </c>
      <c r="AM7" s="7">
        <v>2.1125333309173602</v>
      </c>
      <c r="AN7" s="7">
        <v>2.1317014694213898</v>
      </c>
      <c r="AO7" s="7">
        <v>2.1421129703521702</v>
      </c>
      <c r="AP7" s="7">
        <v>2.1565399169921902</v>
      </c>
      <c r="AQ7" s="7">
        <v>2.1702864170074498</v>
      </c>
      <c r="AR7" s="7">
        <v>2.1854305267334002</v>
      </c>
      <c r="AS7" s="7">
        <v>2.2015035152435298</v>
      </c>
      <c r="AT7" s="7">
        <v>2.2167341709136998</v>
      </c>
      <c r="AU7" s="7">
        <v>2.2311215400695801</v>
      </c>
      <c r="AV7" s="7">
        <v>2.2453768253326398</v>
      </c>
      <c r="AW7" s="7">
        <v>2.2588317394256601</v>
      </c>
      <c r="AX7" s="7">
        <v>2.2683124542236301</v>
      </c>
      <c r="AY7" s="7">
        <v>2.2823474407196001</v>
      </c>
    </row>
    <row r="8" spans="1:51">
      <c r="A8" s="1" t="s">
        <v>145</v>
      </c>
      <c r="B8" s="5" t="s">
        <v>152</v>
      </c>
      <c r="C8" s="1" t="s">
        <v>165</v>
      </c>
      <c r="D8" s="1" t="s">
        <v>163</v>
      </c>
      <c r="E8" s="1" t="s">
        <v>163</v>
      </c>
      <c r="F8" s="1" t="s">
        <v>162</v>
      </c>
      <c r="G8" s="1" t="s">
        <v>162</v>
      </c>
      <c r="H8" s="1" t="s">
        <v>162</v>
      </c>
      <c r="I8" s="1" t="s">
        <v>162</v>
      </c>
      <c r="J8" s="1" t="s">
        <v>162</v>
      </c>
      <c r="K8" s="1" t="s">
        <v>162</v>
      </c>
      <c r="L8" s="1" t="s">
        <v>162</v>
      </c>
      <c r="M8" s="1" t="s">
        <v>162</v>
      </c>
      <c r="N8" s="1" t="s">
        <v>162</v>
      </c>
      <c r="O8" s="1" t="s">
        <v>162</v>
      </c>
      <c r="P8" s="1" t="s">
        <v>162</v>
      </c>
      <c r="Q8" s="1" t="s">
        <v>162</v>
      </c>
      <c r="R8" s="1" t="s">
        <v>162</v>
      </c>
      <c r="S8" s="1" t="s">
        <v>162</v>
      </c>
      <c r="T8" s="1" t="s">
        <v>162</v>
      </c>
      <c r="U8" s="1" t="s">
        <v>162</v>
      </c>
      <c r="V8" s="1" t="s">
        <v>162</v>
      </c>
      <c r="W8" s="1" t="s">
        <v>162</v>
      </c>
      <c r="X8" s="1" t="s">
        <v>162</v>
      </c>
      <c r="Y8" s="1" t="s">
        <v>162</v>
      </c>
      <c r="Z8" s="1" t="s">
        <v>174</v>
      </c>
      <c r="AA8" s="1" t="s">
        <v>174</v>
      </c>
      <c r="AB8" s="1" t="s">
        <v>174</v>
      </c>
      <c r="AC8" s="1" t="s">
        <v>174</v>
      </c>
      <c r="AD8" s="1" t="s">
        <v>162</v>
      </c>
      <c r="AE8" s="1" t="s">
        <v>162</v>
      </c>
      <c r="AF8" s="1" t="s">
        <v>162</v>
      </c>
      <c r="AG8" s="1" t="s">
        <v>162</v>
      </c>
      <c r="AH8" s="1" t="s">
        <v>162</v>
      </c>
      <c r="AI8" s="1" t="s">
        <v>162</v>
      </c>
      <c r="AJ8" s="1" t="s">
        <v>162</v>
      </c>
      <c r="AK8" s="1" t="s">
        <v>162</v>
      </c>
      <c r="AL8" s="1" t="s">
        <v>162</v>
      </c>
      <c r="AM8" s="1" t="s">
        <v>162</v>
      </c>
      <c r="AN8" s="1" t="s">
        <v>162</v>
      </c>
      <c r="AO8" s="1" t="s">
        <v>162</v>
      </c>
      <c r="AP8" s="1" t="s">
        <v>162</v>
      </c>
      <c r="AQ8" s="1" t="s">
        <v>162</v>
      </c>
      <c r="AR8" s="1" t="s">
        <v>162</v>
      </c>
      <c r="AS8" s="1" t="s">
        <v>162</v>
      </c>
      <c r="AT8" s="1" t="s">
        <v>162</v>
      </c>
      <c r="AU8" s="1" t="s">
        <v>162</v>
      </c>
      <c r="AV8" s="1" t="s">
        <v>162</v>
      </c>
      <c r="AW8" s="1" t="s">
        <v>162</v>
      </c>
      <c r="AX8" s="1" t="s">
        <v>162</v>
      </c>
      <c r="AY8" s="1" t="s">
        <v>162</v>
      </c>
    </row>
    <row r="9" spans="1:51">
      <c r="A9" s="1" t="s">
        <v>144</v>
      </c>
      <c r="B9" s="1" t="s">
        <v>21</v>
      </c>
      <c r="C9" s="1" t="s">
        <v>164</v>
      </c>
      <c r="D9" s="7">
        <v>2.8717703819274898</v>
      </c>
      <c r="E9" s="7">
        <v>2.8312149047851598</v>
      </c>
      <c r="F9" s="7">
        <v>2.8645482063293501</v>
      </c>
      <c r="G9" s="7">
        <v>2.89565086364746</v>
      </c>
      <c r="H9" s="7">
        <v>2.9261288642883301</v>
      </c>
      <c r="I9" s="7">
        <v>2.95761275291443</v>
      </c>
      <c r="J9" s="7">
        <v>2.9895226955413801</v>
      </c>
      <c r="K9" s="7">
        <v>3.01602411270142</v>
      </c>
      <c r="L9" s="7">
        <v>3.03967213630676</v>
      </c>
      <c r="M9" s="7">
        <v>3.0634357929229701</v>
      </c>
      <c r="N9" s="7">
        <v>3.0847015380859402</v>
      </c>
      <c r="O9" s="7">
        <v>3.1052398681640598</v>
      </c>
      <c r="P9" s="7">
        <v>3.1266424655914302</v>
      </c>
      <c r="Q9" s="7">
        <v>3.1453835964202899</v>
      </c>
      <c r="R9" s="7">
        <v>3.1647880077362101</v>
      </c>
      <c r="S9" s="7">
        <v>3.1823925971984899</v>
      </c>
      <c r="T9" s="7">
        <v>3.2001612186431898</v>
      </c>
      <c r="U9" s="7">
        <v>3.2185750007629399</v>
      </c>
      <c r="V9" s="7">
        <v>3.2372603416442902</v>
      </c>
      <c r="W9" s="7">
        <v>3.2550013065338099</v>
      </c>
      <c r="X9" s="7">
        <v>3.2287902832031299</v>
      </c>
      <c r="Y9" s="7">
        <v>3.0673143863678001</v>
      </c>
      <c r="Z9" s="7">
        <v>2.9797394275665301</v>
      </c>
      <c r="AA9" s="7">
        <v>3.1214547157287602</v>
      </c>
      <c r="AB9" s="7">
        <v>3.3685574531555198</v>
      </c>
      <c r="AC9" s="7">
        <v>3.4822242259979199</v>
      </c>
      <c r="AD9" s="7">
        <v>3.4062135219574001</v>
      </c>
      <c r="AE9" s="7">
        <v>3.3021268844604501</v>
      </c>
      <c r="AF9" s="7">
        <v>3.1910970211029102</v>
      </c>
      <c r="AG9" s="7">
        <v>3.0808696746826199</v>
      </c>
      <c r="AH9" s="7">
        <v>2.9695312976837198</v>
      </c>
      <c r="AI9" s="7">
        <v>2.8572983741760298</v>
      </c>
      <c r="AJ9" s="7">
        <v>2.7803089618682901</v>
      </c>
      <c r="AK9" s="7">
        <v>2.8107967376709002</v>
      </c>
      <c r="AL9" s="7">
        <v>2.8437740802764901</v>
      </c>
      <c r="AM9" s="7">
        <v>2.8753139972686799</v>
      </c>
      <c r="AN9" s="7">
        <v>2.9044022560119598</v>
      </c>
      <c r="AO9" s="7">
        <v>2.93225169181824</v>
      </c>
      <c r="AP9" s="7">
        <v>2.9618995189666699</v>
      </c>
      <c r="AQ9" s="7">
        <v>2.9905767440795898</v>
      </c>
      <c r="AR9" s="7">
        <v>3.0126893520355198</v>
      </c>
      <c r="AS9" s="7">
        <v>3.0327777862548801</v>
      </c>
      <c r="AT9" s="7">
        <v>3.0500690937042201</v>
      </c>
      <c r="AU9" s="7">
        <v>3.06639432907104</v>
      </c>
      <c r="AV9" s="7">
        <v>3.0826733112335201</v>
      </c>
      <c r="AW9" s="7">
        <v>3.0962271690368701</v>
      </c>
      <c r="AX9" s="7">
        <v>3.10949683189392</v>
      </c>
      <c r="AY9" s="7">
        <v>3.12531590461731</v>
      </c>
    </row>
    <row r="10" spans="1:51">
      <c r="A10" s="1" t="s">
        <v>144</v>
      </c>
      <c r="B10" s="5" t="s">
        <v>152</v>
      </c>
      <c r="C10" s="1" t="s">
        <v>165</v>
      </c>
      <c r="D10" s="1" t="s">
        <v>162</v>
      </c>
      <c r="E10" s="1" t="s">
        <v>162</v>
      </c>
      <c r="F10" s="1" t="s">
        <v>162</v>
      </c>
      <c r="G10" s="1" t="s">
        <v>162</v>
      </c>
      <c r="H10" s="1" t="s">
        <v>162</v>
      </c>
      <c r="I10" s="1" t="s">
        <v>162</v>
      </c>
      <c r="J10" s="1" t="s">
        <v>162</v>
      </c>
      <c r="K10" s="1" t="s">
        <v>162</v>
      </c>
      <c r="L10" s="1" t="s">
        <v>162</v>
      </c>
      <c r="M10" s="1" t="s">
        <v>162</v>
      </c>
      <c r="N10" s="1" t="s">
        <v>162</v>
      </c>
      <c r="O10" s="1" t="s">
        <v>162</v>
      </c>
      <c r="P10" s="1" t="s">
        <v>162</v>
      </c>
      <c r="Q10" s="1" t="s">
        <v>162</v>
      </c>
      <c r="R10" s="1" t="s">
        <v>162</v>
      </c>
      <c r="S10" s="1" t="s">
        <v>162</v>
      </c>
      <c r="T10" s="1" t="s">
        <v>162</v>
      </c>
      <c r="U10" s="1" t="s">
        <v>162</v>
      </c>
      <c r="V10" s="1" t="s">
        <v>162</v>
      </c>
      <c r="W10" s="1" t="s">
        <v>174</v>
      </c>
      <c r="X10" s="1" t="s">
        <v>174</v>
      </c>
      <c r="Y10" s="1" t="s">
        <v>174</v>
      </c>
      <c r="Z10" s="1" t="s">
        <v>174</v>
      </c>
      <c r="AA10" s="1" t="s">
        <v>174</v>
      </c>
      <c r="AB10" s="1" t="s">
        <v>174</v>
      </c>
      <c r="AC10" s="1" t="s">
        <v>174</v>
      </c>
      <c r="AD10" s="1" t="s">
        <v>174</v>
      </c>
      <c r="AE10" s="1" t="s">
        <v>174</v>
      </c>
      <c r="AF10" s="1" t="s">
        <v>174</v>
      </c>
      <c r="AG10" s="1" t="s">
        <v>174</v>
      </c>
      <c r="AH10" s="1" t="s">
        <v>174</v>
      </c>
      <c r="AI10" s="1" t="s">
        <v>162</v>
      </c>
      <c r="AJ10" s="1" t="s">
        <v>162</v>
      </c>
      <c r="AK10" s="1" t="s">
        <v>162</v>
      </c>
      <c r="AL10" s="1" t="s">
        <v>162</v>
      </c>
      <c r="AM10" s="1" t="s">
        <v>162</v>
      </c>
      <c r="AN10" s="1" t="s">
        <v>162</v>
      </c>
      <c r="AO10" s="1" t="s">
        <v>162</v>
      </c>
      <c r="AP10" s="1" t="s">
        <v>162</v>
      </c>
      <c r="AQ10" s="1" t="s">
        <v>162</v>
      </c>
      <c r="AR10" s="1" t="s">
        <v>162</v>
      </c>
      <c r="AS10" s="1" t="s">
        <v>162</v>
      </c>
      <c r="AT10" s="1" t="s">
        <v>162</v>
      </c>
      <c r="AU10" s="1" t="s">
        <v>162</v>
      </c>
      <c r="AV10" s="1" t="s">
        <v>162</v>
      </c>
      <c r="AW10" s="1" t="s">
        <v>162</v>
      </c>
      <c r="AX10" s="1" t="s">
        <v>162</v>
      </c>
      <c r="AY10" s="1" t="s">
        <v>162</v>
      </c>
    </row>
    <row r="11" spans="1:51">
      <c r="A11" s="1" t="s">
        <v>138</v>
      </c>
      <c r="B11" s="1" t="s">
        <v>40</v>
      </c>
      <c r="C11" s="1" t="s">
        <v>164</v>
      </c>
      <c r="D11" s="7">
        <v>2.03537154197693</v>
      </c>
      <c r="E11" s="7">
        <v>2.0345382690429701</v>
      </c>
      <c r="F11" s="7">
        <v>2.0341889858245898</v>
      </c>
      <c r="G11" s="7">
        <v>2.03545117378235</v>
      </c>
      <c r="H11" s="7">
        <v>2.0350260734558101</v>
      </c>
      <c r="I11" s="7">
        <v>2.0367271900177002</v>
      </c>
      <c r="J11" s="7">
        <v>2.03567719459534</v>
      </c>
      <c r="K11" s="7">
        <v>2.0361979007720898</v>
      </c>
      <c r="L11" s="7">
        <v>2.0364151000976598</v>
      </c>
      <c r="M11" s="7">
        <v>2.0377776622772199</v>
      </c>
      <c r="N11" s="7">
        <v>2.03646683692932</v>
      </c>
      <c r="O11" s="7">
        <v>2.0347933769226101</v>
      </c>
      <c r="P11" s="7">
        <v>2.0364565849304199</v>
      </c>
      <c r="Q11" s="7">
        <v>2.03646016120911</v>
      </c>
      <c r="R11" s="7">
        <v>2.0345816612243701</v>
      </c>
      <c r="S11" s="7">
        <v>2.0351023674011199</v>
      </c>
      <c r="T11" s="7">
        <v>2.03525686264038</v>
      </c>
      <c r="U11" s="7">
        <v>2.0360190868377699</v>
      </c>
      <c r="V11" s="7">
        <v>2.03457832336426</v>
      </c>
      <c r="W11" s="7">
        <v>2.0352952480316202</v>
      </c>
      <c r="X11" s="7">
        <v>2.0364286899566699</v>
      </c>
      <c r="Y11" s="7">
        <v>2.0338435173034699</v>
      </c>
      <c r="Z11" s="7">
        <v>2.03410744667053</v>
      </c>
      <c r="AA11" s="7">
        <v>2.2427344322204599</v>
      </c>
      <c r="AB11" s="7">
        <v>2.2759253978729199</v>
      </c>
      <c r="AC11" s="7">
        <v>2.2757916450500502</v>
      </c>
      <c r="AD11" s="7">
        <v>2.49698114395142</v>
      </c>
      <c r="AE11" s="7">
        <v>2.7643890380859402</v>
      </c>
      <c r="AF11" s="7">
        <v>2.83528852462769</v>
      </c>
      <c r="AG11" s="7">
        <v>2.8007273674011199</v>
      </c>
      <c r="AH11" s="7">
        <v>2.6903436183929399</v>
      </c>
      <c r="AI11" s="7">
        <v>2.53626561164856</v>
      </c>
      <c r="AJ11" s="7">
        <v>2.3661248683929399</v>
      </c>
      <c r="AK11" s="7">
        <v>2.1948978900909402</v>
      </c>
      <c r="AL11" s="7">
        <v>2.0268821716308598</v>
      </c>
      <c r="AM11" s="7">
        <v>1.86986112594604</v>
      </c>
      <c r="AN11" s="7">
        <v>1.84582448005676</v>
      </c>
      <c r="AO11" s="7">
        <v>1.84550356864929</v>
      </c>
      <c r="AP11" s="7">
        <v>1.84509217739105</v>
      </c>
      <c r="AQ11" s="7">
        <v>1.8450069427490201</v>
      </c>
      <c r="AR11" s="7">
        <v>1.8457881212234499</v>
      </c>
      <c r="AS11" s="7">
        <v>1.84665775299072</v>
      </c>
      <c r="AT11" s="7">
        <v>1.8455278873443599</v>
      </c>
      <c r="AU11" s="7">
        <v>1.84556412696838</v>
      </c>
      <c r="AV11" s="7">
        <v>1.8460590839386</v>
      </c>
      <c r="AW11" s="7">
        <v>1.84681260585785</v>
      </c>
      <c r="AX11" s="7">
        <v>1.8464045524597199</v>
      </c>
      <c r="AY11" s="7">
        <v>1.8456509113311801</v>
      </c>
    </row>
    <row r="12" spans="1:51">
      <c r="A12" s="1" t="s">
        <v>138</v>
      </c>
      <c r="B12" s="5" t="s">
        <v>152</v>
      </c>
      <c r="C12" s="1" t="s">
        <v>165</v>
      </c>
      <c r="D12" s="1" t="s">
        <v>162</v>
      </c>
      <c r="E12" s="1" t="s">
        <v>162</v>
      </c>
      <c r="F12" s="1" t="s">
        <v>162</v>
      </c>
      <c r="G12" s="1" t="s">
        <v>162</v>
      </c>
      <c r="H12" s="1" t="s">
        <v>162</v>
      </c>
      <c r="I12" s="1" t="s">
        <v>162</v>
      </c>
      <c r="J12" s="1" t="s">
        <v>162</v>
      </c>
      <c r="K12" s="1" t="s">
        <v>162</v>
      </c>
      <c r="L12" s="1" t="s">
        <v>162</v>
      </c>
      <c r="M12" s="1" t="s">
        <v>162</v>
      </c>
      <c r="N12" s="1" t="s">
        <v>162</v>
      </c>
      <c r="O12" s="1" t="s">
        <v>162</v>
      </c>
      <c r="P12" s="1" t="s">
        <v>162</v>
      </c>
      <c r="Q12" s="1" t="s">
        <v>162</v>
      </c>
      <c r="R12" s="1" t="s">
        <v>162</v>
      </c>
      <c r="S12" s="1" t="s">
        <v>162</v>
      </c>
      <c r="T12" s="1" t="s">
        <v>162</v>
      </c>
      <c r="U12" s="1" t="s">
        <v>162</v>
      </c>
      <c r="V12" s="1" t="s">
        <v>162</v>
      </c>
      <c r="W12" s="1" t="s">
        <v>162</v>
      </c>
      <c r="X12" s="1" t="s">
        <v>162</v>
      </c>
      <c r="Y12" s="1" t="s">
        <v>162</v>
      </c>
      <c r="Z12" s="1" t="s">
        <v>162</v>
      </c>
      <c r="AA12" s="1" t="s">
        <v>171</v>
      </c>
      <c r="AB12" s="1" t="s">
        <v>171</v>
      </c>
      <c r="AC12" s="1" t="s">
        <v>171</v>
      </c>
      <c r="AD12" s="1" t="s">
        <v>171</v>
      </c>
      <c r="AE12" s="1" t="s">
        <v>171</v>
      </c>
      <c r="AF12" s="1" t="s">
        <v>171</v>
      </c>
      <c r="AG12" s="1" t="s">
        <v>171</v>
      </c>
      <c r="AH12" s="1" t="s">
        <v>171</v>
      </c>
      <c r="AI12" s="1" t="s">
        <v>171</v>
      </c>
      <c r="AJ12" s="1" t="s">
        <v>171</v>
      </c>
      <c r="AK12" s="1" t="s">
        <v>171</v>
      </c>
      <c r="AL12" s="1" t="s">
        <v>171</v>
      </c>
      <c r="AM12" s="1" t="s">
        <v>171</v>
      </c>
      <c r="AN12" s="1" t="s">
        <v>162</v>
      </c>
      <c r="AO12" s="1" t="s">
        <v>162</v>
      </c>
      <c r="AP12" s="1" t="s">
        <v>162</v>
      </c>
      <c r="AQ12" s="1" t="s">
        <v>162</v>
      </c>
      <c r="AR12" s="1" t="s">
        <v>162</v>
      </c>
      <c r="AS12" s="1" t="s">
        <v>162</v>
      </c>
      <c r="AT12" s="1" t="s">
        <v>162</v>
      </c>
      <c r="AU12" s="1" t="s">
        <v>162</v>
      </c>
      <c r="AV12" s="1" t="s">
        <v>162</v>
      </c>
      <c r="AW12" s="1" t="s">
        <v>162</v>
      </c>
      <c r="AX12" s="1" t="s">
        <v>162</v>
      </c>
      <c r="AY12" s="1" t="s">
        <v>162</v>
      </c>
    </row>
    <row r="13" spans="1:51">
      <c r="A13" s="1" t="s">
        <v>143</v>
      </c>
      <c r="B13" s="1" t="s">
        <v>30</v>
      </c>
      <c r="C13" s="1" t="s">
        <v>164</v>
      </c>
      <c r="D13" s="7">
        <v>4.9066648483276403</v>
      </c>
      <c r="E13" s="7">
        <v>5.01434373855591</v>
      </c>
      <c r="F13" s="7">
        <v>5.0131649971008301</v>
      </c>
      <c r="G13" s="7">
        <v>5.0116105079650897</v>
      </c>
      <c r="H13" s="7">
        <v>5.0128612518310502</v>
      </c>
      <c r="I13" s="7">
        <v>5.0204105377197301</v>
      </c>
      <c r="J13" s="7">
        <v>5.0087909698486301</v>
      </c>
      <c r="K13" s="7">
        <v>5.0105795860290501</v>
      </c>
      <c r="L13" s="7">
        <v>5.0150065422058097</v>
      </c>
      <c r="M13" s="7">
        <v>5.0109119415283203</v>
      </c>
      <c r="N13" s="7">
        <v>5.0140671730041504</v>
      </c>
      <c r="O13" s="7">
        <v>5.00990915298462</v>
      </c>
      <c r="P13" s="7">
        <v>5.0149188041687003</v>
      </c>
      <c r="Q13" s="7">
        <v>5.0121574401855504</v>
      </c>
      <c r="R13" s="7">
        <v>4.9246683120727504</v>
      </c>
      <c r="S13" s="7">
        <v>4.5734000205993697</v>
      </c>
      <c r="T13" s="7">
        <v>4.2259778976440403</v>
      </c>
      <c r="U13" s="7">
        <v>3.9050962924957302</v>
      </c>
      <c r="V13" s="7">
        <v>3.5957469940185498</v>
      </c>
      <c r="W13" s="7">
        <v>3.3127017021179199</v>
      </c>
      <c r="X13" s="7">
        <v>3.03616547584534</v>
      </c>
      <c r="Y13" s="7">
        <v>2.7647387981414799</v>
      </c>
      <c r="Z13" s="7">
        <v>2.4827184677124001</v>
      </c>
      <c r="AA13" s="7">
        <v>2.2005155086517298</v>
      </c>
      <c r="AB13" s="7">
        <v>1.91035676002502</v>
      </c>
      <c r="AC13" s="7">
        <v>1.6493753194809</v>
      </c>
      <c r="AD13" s="7">
        <v>1.61739242076874</v>
      </c>
      <c r="AE13" s="7">
        <v>1.62356412410736</v>
      </c>
      <c r="AF13" s="7">
        <v>1.6193604469299301</v>
      </c>
      <c r="AG13" s="7">
        <v>1.6178582906723</v>
      </c>
      <c r="AH13" s="7">
        <v>1.61865699291229</v>
      </c>
      <c r="AI13" s="7">
        <v>1.6201590299606301</v>
      </c>
      <c r="AJ13" s="7">
        <v>1.62240433692932</v>
      </c>
      <c r="AK13" s="7">
        <v>1.6215636730194101</v>
      </c>
      <c r="AL13" s="7">
        <v>1.6201399564743</v>
      </c>
      <c r="AM13" s="7">
        <v>1.6197304725646999</v>
      </c>
      <c r="AN13" s="7">
        <v>1.62081718444824</v>
      </c>
      <c r="AO13" s="7">
        <v>1.62051546573639</v>
      </c>
      <c r="AP13" s="7">
        <v>1.6237976551055899</v>
      </c>
      <c r="AQ13" s="7">
        <v>1.62138891220093</v>
      </c>
      <c r="AR13" s="7">
        <v>1.62366735935211</v>
      </c>
      <c r="AS13" s="7">
        <v>1.6198658943176301</v>
      </c>
      <c r="AT13" s="7">
        <v>1.6205762624740601</v>
      </c>
      <c r="AU13" s="7">
        <v>1.6144313812255899</v>
      </c>
      <c r="AV13" s="7">
        <v>2.0045104026794398</v>
      </c>
      <c r="AW13" s="7">
        <v>2.8330926895141602</v>
      </c>
      <c r="AX13" s="7">
        <v>3.6516573429107702</v>
      </c>
      <c r="AY13" s="7">
        <v>4.45223093032837</v>
      </c>
    </row>
    <row r="14" spans="1:51">
      <c r="A14" s="1" t="s">
        <v>143</v>
      </c>
      <c r="B14" s="5" t="s">
        <v>152</v>
      </c>
      <c r="C14" s="1" t="s">
        <v>165</v>
      </c>
      <c r="D14" s="1" t="s">
        <v>163</v>
      </c>
      <c r="E14" s="1" t="s">
        <v>162</v>
      </c>
      <c r="F14" s="1" t="s">
        <v>162</v>
      </c>
      <c r="G14" s="1" t="s">
        <v>162</v>
      </c>
      <c r="H14" s="1" t="s">
        <v>162</v>
      </c>
      <c r="I14" s="1" t="s">
        <v>162</v>
      </c>
      <c r="J14" s="1" t="s">
        <v>162</v>
      </c>
      <c r="K14" s="1" t="s">
        <v>162</v>
      </c>
      <c r="L14" s="1" t="s">
        <v>162</v>
      </c>
      <c r="M14" s="1" t="s">
        <v>162</v>
      </c>
      <c r="N14" s="1" t="s">
        <v>162</v>
      </c>
      <c r="O14" s="1" t="s">
        <v>162</v>
      </c>
      <c r="P14" s="1" t="s">
        <v>162</v>
      </c>
      <c r="Q14" s="1" t="s">
        <v>162</v>
      </c>
      <c r="R14" s="1" t="s">
        <v>174</v>
      </c>
      <c r="S14" s="1" t="s">
        <v>174</v>
      </c>
      <c r="T14" s="1" t="s">
        <v>174</v>
      </c>
      <c r="U14" s="1" t="s">
        <v>174</v>
      </c>
      <c r="V14" s="1" t="s">
        <v>174</v>
      </c>
      <c r="W14" s="1" t="s">
        <v>174</v>
      </c>
      <c r="X14" s="1" t="s">
        <v>174</v>
      </c>
      <c r="Y14" s="1" t="s">
        <v>174</v>
      </c>
      <c r="Z14" s="1" t="s">
        <v>174</v>
      </c>
      <c r="AA14" s="1" t="s">
        <v>174</v>
      </c>
      <c r="AB14" s="1" t="s">
        <v>174</v>
      </c>
      <c r="AC14" s="1" t="s">
        <v>162</v>
      </c>
      <c r="AD14" s="1" t="s">
        <v>162</v>
      </c>
      <c r="AE14" s="1" t="s">
        <v>162</v>
      </c>
      <c r="AF14" s="1" t="s">
        <v>162</v>
      </c>
      <c r="AG14" s="1" t="s">
        <v>162</v>
      </c>
      <c r="AH14" s="1" t="s">
        <v>162</v>
      </c>
      <c r="AI14" s="1" t="s">
        <v>162</v>
      </c>
      <c r="AJ14" s="1" t="s">
        <v>162</v>
      </c>
      <c r="AK14" s="1" t="s">
        <v>162</v>
      </c>
      <c r="AL14" s="1" t="s">
        <v>162</v>
      </c>
      <c r="AM14" s="1" t="s">
        <v>162</v>
      </c>
      <c r="AN14" s="1" t="s">
        <v>162</v>
      </c>
      <c r="AO14" s="1" t="s">
        <v>162</v>
      </c>
      <c r="AP14" s="1" t="s">
        <v>162</v>
      </c>
      <c r="AQ14" s="1" t="s">
        <v>162</v>
      </c>
      <c r="AR14" s="1" t="s">
        <v>162</v>
      </c>
      <c r="AS14" s="1" t="s">
        <v>162</v>
      </c>
      <c r="AT14" s="1" t="s">
        <v>162</v>
      </c>
      <c r="AU14" s="1" t="s">
        <v>162</v>
      </c>
      <c r="AV14" s="1" t="s">
        <v>163</v>
      </c>
      <c r="AW14" s="1" t="s">
        <v>163</v>
      </c>
      <c r="AX14" s="1" t="s">
        <v>163</v>
      </c>
      <c r="AY14" s="1" t="s">
        <v>163</v>
      </c>
    </row>
    <row r="15" spans="1:51">
      <c r="A15" s="4" t="s">
        <v>140</v>
      </c>
      <c r="B15" s="1" t="s">
        <v>47</v>
      </c>
      <c r="C15" s="1" t="s">
        <v>164</v>
      </c>
      <c r="D15" s="7">
        <v>1.3560209274292001</v>
      </c>
      <c r="E15" s="7">
        <v>1.41028308868408</v>
      </c>
      <c r="F15" s="7">
        <v>1.75614750385284</v>
      </c>
      <c r="G15" s="7">
        <v>1.96004366874695</v>
      </c>
      <c r="H15" s="7">
        <v>2.1834547519683798</v>
      </c>
      <c r="I15" s="7">
        <v>2.4497740268707302</v>
      </c>
      <c r="J15" s="7">
        <v>2.73822045326233</v>
      </c>
      <c r="K15" s="7">
        <v>3.0826995372772199</v>
      </c>
      <c r="L15" s="7">
        <v>3.5875782966613801</v>
      </c>
      <c r="M15" s="7">
        <v>4.1953382492065403</v>
      </c>
      <c r="N15" s="7">
        <v>4.8182206153869602</v>
      </c>
      <c r="O15" s="7">
        <v>5.2910799980163601</v>
      </c>
      <c r="P15" s="7">
        <v>5.5731992721557599</v>
      </c>
      <c r="Q15" s="7">
        <v>5.5903458595275897</v>
      </c>
      <c r="R15" s="7">
        <v>5.4628491401672399</v>
      </c>
      <c r="S15" s="7">
        <v>5.3328928947448704</v>
      </c>
      <c r="T15" s="7">
        <v>5.1866574287414604</v>
      </c>
      <c r="U15" s="7">
        <v>5.0133647918701199</v>
      </c>
      <c r="V15" s="7">
        <v>4.8854718208312997</v>
      </c>
      <c r="W15" s="7">
        <v>4.8648209571838397</v>
      </c>
      <c r="X15" s="7">
        <v>4.8787050247192401</v>
      </c>
      <c r="Y15" s="7">
        <v>5.0125484466552699</v>
      </c>
      <c r="Z15" s="7">
        <v>5.1435713768005398</v>
      </c>
      <c r="AA15" s="7">
        <v>5.2047190666198704</v>
      </c>
      <c r="AB15" s="7">
        <v>5.16517877578735</v>
      </c>
      <c r="AC15" s="7">
        <v>4.8018684387206996</v>
      </c>
      <c r="AD15" s="7">
        <v>4.4200396537780797</v>
      </c>
      <c r="AE15" s="7">
        <v>4.2235541343689</v>
      </c>
      <c r="AF15" s="7">
        <v>4.1907415390014604</v>
      </c>
      <c r="AG15" s="7">
        <v>4.3860092163085902</v>
      </c>
      <c r="AH15" s="7">
        <v>4.6043939590454102</v>
      </c>
      <c r="AI15" s="7">
        <v>4.8747849464416504</v>
      </c>
      <c r="AJ15" s="7">
        <v>5.1346879005432102</v>
      </c>
      <c r="AK15" s="7">
        <v>5.3394079208373997</v>
      </c>
      <c r="AL15" s="7">
        <v>5.53558349609375</v>
      </c>
      <c r="AM15" s="7">
        <v>5.6324391365051296</v>
      </c>
      <c r="AN15" s="7">
        <v>5.4452538490295401</v>
      </c>
      <c r="AO15" s="7">
        <v>5.1672496795654297</v>
      </c>
      <c r="AP15" s="7">
        <v>4.7700181007385298</v>
      </c>
      <c r="AQ15" s="7">
        <v>4.2543039321899396</v>
      </c>
      <c r="AR15" s="7">
        <v>3.7446818351745601</v>
      </c>
      <c r="AS15" s="7">
        <v>3.3214232921600302</v>
      </c>
      <c r="AT15" s="7">
        <v>3.0097727775573699</v>
      </c>
      <c r="AU15" s="7">
        <v>2.7635464668273899</v>
      </c>
      <c r="AV15" s="7">
        <v>2.6097745895385702</v>
      </c>
      <c r="AW15" s="7">
        <v>2.4388854503631601</v>
      </c>
      <c r="AX15" s="7">
        <v>2.3868370056152299</v>
      </c>
      <c r="AY15" s="7">
        <v>2.3377223014831499</v>
      </c>
    </row>
    <row r="16" spans="1:51">
      <c r="A16" s="4" t="s">
        <v>140</v>
      </c>
      <c r="B16" s="5" t="s">
        <v>152</v>
      </c>
      <c r="C16" s="1" t="s">
        <v>165</v>
      </c>
      <c r="D16" s="1" t="s">
        <v>171</v>
      </c>
      <c r="E16" s="1" t="s">
        <v>171</v>
      </c>
      <c r="F16" s="1" t="s">
        <v>171</v>
      </c>
      <c r="G16" s="1" t="s">
        <v>171</v>
      </c>
      <c r="H16" s="1" t="s">
        <v>171</v>
      </c>
      <c r="I16" s="1" t="s">
        <v>171</v>
      </c>
      <c r="J16" s="1" t="s">
        <v>171</v>
      </c>
      <c r="K16" s="1" t="s">
        <v>171</v>
      </c>
      <c r="L16" s="1" t="s">
        <v>171</v>
      </c>
      <c r="M16" s="1" t="s">
        <v>171</v>
      </c>
      <c r="N16" s="1" t="s">
        <v>171</v>
      </c>
      <c r="O16" s="1" t="s">
        <v>171</v>
      </c>
      <c r="P16" s="1" t="s">
        <v>171</v>
      </c>
      <c r="Q16" s="1" t="s">
        <v>171</v>
      </c>
      <c r="R16" s="1" t="s">
        <v>171</v>
      </c>
      <c r="S16" s="1" t="s">
        <v>171</v>
      </c>
      <c r="T16" s="1" t="s">
        <v>171</v>
      </c>
      <c r="U16" s="1" t="s">
        <v>171</v>
      </c>
      <c r="V16" s="1" t="s">
        <v>171</v>
      </c>
      <c r="W16" s="1" t="s">
        <v>171</v>
      </c>
      <c r="X16" s="1" t="s">
        <v>171</v>
      </c>
      <c r="Y16" s="1" t="s">
        <v>171</v>
      </c>
      <c r="Z16" s="1" t="s">
        <v>171</v>
      </c>
      <c r="AA16" s="1" t="s">
        <v>162</v>
      </c>
      <c r="AB16" s="1" t="s">
        <v>162</v>
      </c>
      <c r="AC16" s="1" t="s">
        <v>162</v>
      </c>
      <c r="AD16" s="1" t="s">
        <v>162</v>
      </c>
      <c r="AE16" s="1" t="s">
        <v>162</v>
      </c>
      <c r="AF16" s="1" t="s">
        <v>162</v>
      </c>
      <c r="AG16" s="1" t="s">
        <v>162</v>
      </c>
      <c r="AH16" s="1" t="s">
        <v>162</v>
      </c>
      <c r="AI16" s="1" t="s">
        <v>162</v>
      </c>
      <c r="AJ16" s="1" t="s">
        <v>162</v>
      </c>
      <c r="AK16" s="1" t="s">
        <v>162</v>
      </c>
      <c r="AL16" s="1" t="s">
        <v>162</v>
      </c>
      <c r="AM16" s="1" t="s">
        <v>162</v>
      </c>
      <c r="AN16" s="1" t="s">
        <v>171</v>
      </c>
      <c r="AO16" s="1" t="s">
        <v>171</v>
      </c>
      <c r="AP16" s="1" t="s">
        <v>171</v>
      </c>
      <c r="AQ16" s="1" t="s">
        <v>171</v>
      </c>
      <c r="AR16" s="1" t="s">
        <v>171</v>
      </c>
      <c r="AS16" s="1" t="s">
        <v>171</v>
      </c>
      <c r="AT16" s="1" t="s">
        <v>171</v>
      </c>
      <c r="AU16" s="1" t="s">
        <v>171</v>
      </c>
      <c r="AV16" s="1" t="s">
        <v>171</v>
      </c>
      <c r="AW16" s="1" t="s">
        <v>171</v>
      </c>
      <c r="AX16" s="1" t="s">
        <v>171</v>
      </c>
      <c r="AY16" s="1" t="s">
        <v>171</v>
      </c>
    </row>
    <row r="17" spans="1:51">
      <c r="A17" s="1" t="s">
        <v>172</v>
      </c>
      <c r="B17" s="6" t="s">
        <v>166</v>
      </c>
      <c r="C17" s="1" t="s">
        <v>167</v>
      </c>
      <c r="D17" s="9">
        <v>3368.2535095214835</v>
      </c>
      <c r="E17" s="9">
        <v>3370.3336334228497</v>
      </c>
      <c r="F17" s="9">
        <v>2498.6206970214826</v>
      </c>
      <c r="G17" s="9">
        <v>2455.1429748535179</v>
      </c>
      <c r="H17" s="9">
        <v>1902.2575073242137</v>
      </c>
      <c r="I17" s="9">
        <v>1598.1711730956979</v>
      </c>
      <c r="J17" s="9">
        <v>1452.3914184570253</v>
      </c>
      <c r="K17" s="9">
        <v>1443.7117614746094</v>
      </c>
      <c r="L17" s="9">
        <v>1518.1527099609364</v>
      </c>
      <c r="M17" s="9">
        <v>1667.9174194335951</v>
      </c>
      <c r="N17" s="9">
        <v>1800.7186889648406</v>
      </c>
      <c r="O17" s="9">
        <v>1497.8570280075046</v>
      </c>
      <c r="P17" s="9">
        <v>1857.5224230289455</v>
      </c>
      <c r="Q17" s="9">
        <v>1999.3914536237662</v>
      </c>
      <c r="R17" s="9">
        <v>2006.4368692636519</v>
      </c>
      <c r="S17" s="9">
        <v>2646.1037055253955</v>
      </c>
      <c r="T17" s="9">
        <v>2793.754516601557</v>
      </c>
      <c r="U17" s="9">
        <v>2740.2720336914072</v>
      </c>
      <c r="V17" s="9">
        <v>2525.0904541015625</v>
      </c>
      <c r="W17" s="9">
        <v>2473.5742492675818</v>
      </c>
      <c r="X17" s="9">
        <v>2397.8160400390625</v>
      </c>
      <c r="Y17" s="9">
        <v>2532.4816589355464</v>
      </c>
      <c r="Z17" s="9">
        <v>2914.8240661621053</v>
      </c>
      <c r="AA17" s="9">
        <v>3191.7364807128924</v>
      </c>
      <c r="AB17" s="9">
        <v>3242.7766418457004</v>
      </c>
      <c r="AC17" s="9">
        <v>3214.8915405273374</v>
      </c>
      <c r="AD17" s="9">
        <v>2849.1576232910111</v>
      </c>
      <c r="AE17" s="9">
        <v>2804.8540344238236</v>
      </c>
      <c r="AF17" s="9">
        <v>2746.2862243652362</v>
      </c>
      <c r="AG17" s="9">
        <v>2786.4070129394549</v>
      </c>
      <c r="AH17" s="9">
        <v>2163.6386108398374</v>
      </c>
      <c r="AI17" s="9">
        <v>2205.7059020996121</v>
      </c>
      <c r="AJ17" s="9">
        <v>1830.063659667966</v>
      </c>
      <c r="AK17" s="9">
        <v>1926.0896606445283</v>
      </c>
      <c r="AL17" s="9">
        <v>2188.8725891113263</v>
      </c>
      <c r="AM17" s="9">
        <v>2559.429016113284</v>
      </c>
      <c r="AN17" s="9">
        <v>2633.3327636718723</v>
      </c>
      <c r="AO17" s="9">
        <v>3041.3911743164062</v>
      </c>
      <c r="AP17" s="9">
        <v>3248.9472045898438</v>
      </c>
      <c r="AQ17" s="9">
        <v>3209.3724670410147</v>
      </c>
      <c r="AR17" s="9">
        <v>3105.236694335933</v>
      </c>
      <c r="AS17" s="9">
        <v>2987.0314331054701</v>
      </c>
      <c r="AT17" s="9">
        <v>2978.7712707519504</v>
      </c>
      <c r="AU17" s="9">
        <v>3214.8127136230464</v>
      </c>
      <c r="AV17" s="9">
        <v>3212.2390747070326</v>
      </c>
      <c r="AW17" s="9">
        <v>2720.964324951166</v>
      </c>
      <c r="AX17" s="9">
        <v>2433.8592834472602</v>
      </c>
      <c r="AY17" s="9">
        <v>2890.8251037597679</v>
      </c>
    </row>
    <row r="18" spans="1:51">
      <c r="A18" s="1" t="s">
        <v>148</v>
      </c>
      <c r="B18" s="1" t="s">
        <v>64</v>
      </c>
      <c r="C18" s="1" t="s">
        <v>167</v>
      </c>
      <c r="D18" s="8">
        <v>816.94519042968795</v>
      </c>
      <c r="E18" s="8">
        <v>611.95611572265602</v>
      </c>
      <c r="F18" s="8">
        <v>337.70980834960898</v>
      </c>
      <c r="G18" s="8">
        <v>323.53805541992199</v>
      </c>
      <c r="H18" s="8">
        <v>325.66839599609398</v>
      </c>
      <c r="I18" s="8">
        <v>323.1015625</v>
      </c>
      <c r="J18" s="8">
        <v>328.27877807617199</v>
      </c>
      <c r="K18" s="8">
        <v>350.42645263671898</v>
      </c>
      <c r="L18" s="8">
        <v>392.12997436523398</v>
      </c>
      <c r="M18" s="8">
        <v>419.5625</v>
      </c>
      <c r="N18" s="8">
        <v>503.27163696289102</v>
      </c>
      <c r="O18" s="8">
        <v>599.00152587890602</v>
      </c>
      <c r="P18" s="8">
        <v>717.08483886718795</v>
      </c>
      <c r="Q18" s="8">
        <v>771.44641113281295</v>
      </c>
      <c r="R18" s="8">
        <v>781.17999267578102</v>
      </c>
      <c r="S18" s="8">
        <v>747.67791748046898</v>
      </c>
      <c r="T18" s="8">
        <v>743.859130859375</v>
      </c>
      <c r="U18" s="8">
        <v>752.61560058593795</v>
      </c>
      <c r="V18" s="8">
        <v>727.60162353515602</v>
      </c>
      <c r="W18" s="8">
        <v>711.10021972656295</v>
      </c>
      <c r="X18" s="8">
        <v>717.83795166015602</v>
      </c>
      <c r="Y18" s="8">
        <v>1017.02966308594</v>
      </c>
      <c r="Z18" s="8">
        <v>994.886962890625</v>
      </c>
      <c r="AA18" s="8">
        <v>987.2626953125</v>
      </c>
      <c r="AB18" s="8">
        <v>986.50891113281295</v>
      </c>
      <c r="AC18" s="8">
        <v>967.71331787109398</v>
      </c>
      <c r="AD18" s="8">
        <v>933.53900146484398</v>
      </c>
      <c r="AE18" s="8">
        <v>928.355224609375</v>
      </c>
      <c r="AF18" s="8">
        <v>1217.5849609375</v>
      </c>
      <c r="AG18" s="8">
        <v>1209.12976074219</v>
      </c>
      <c r="AH18" s="8">
        <v>1195.23461914063</v>
      </c>
      <c r="AI18" s="8">
        <v>1188.77770996094</v>
      </c>
      <c r="AJ18" s="8">
        <v>1188.52124023438</v>
      </c>
      <c r="AK18" s="8">
        <v>1193.931640625</v>
      </c>
      <c r="AL18" s="8">
        <v>1207.36254882813</v>
      </c>
      <c r="AM18" s="8">
        <v>970.95404052734398</v>
      </c>
      <c r="AN18" s="8">
        <v>1024.26477050781</v>
      </c>
      <c r="AO18" s="8">
        <v>1069.23608398438</v>
      </c>
      <c r="AP18" s="8">
        <v>1142.07446289063</v>
      </c>
      <c r="AQ18" s="8">
        <v>1178.91015625</v>
      </c>
      <c r="AR18" s="8">
        <v>1130.21557617188</v>
      </c>
      <c r="AS18" s="8">
        <v>1070.99914550781</v>
      </c>
      <c r="AT18" s="8">
        <v>728.44189453125</v>
      </c>
      <c r="AU18" s="8">
        <v>817.12384033203102</v>
      </c>
      <c r="AV18" s="8">
        <v>918.162109375</v>
      </c>
      <c r="AW18" s="8">
        <v>862.34783935546898</v>
      </c>
      <c r="AX18" s="8">
        <v>780.52679443359398</v>
      </c>
      <c r="AY18" s="8">
        <v>732.91973876953102</v>
      </c>
    </row>
    <row r="19" spans="1:51">
      <c r="A19" s="1" t="s">
        <v>58</v>
      </c>
      <c r="B19" s="1" t="s">
        <v>62</v>
      </c>
      <c r="C19" s="1" t="s">
        <v>168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</row>
    <row r="20" spans="1:51">
      <c r="A20" s="1" t="s">
        <v>59</v>
      </c>
      <c r="B20" s="1" t="s">
        <v>63</v>
      </c>
      <c r="C20" s="1" t="s">
        <v>168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</row>
    <row r="21" spans="1:51">
      <c r="A21" s="1" t="s">
        <v>52</v>
      </c>
      <c r="B21" s="1" t="s">
        <v>5</v>
      </c>
      <c r="C21" s="1" t="s">
        <v>168</v>
      </c>
      <c r="D21" s="8">
        <v>2935.71362304688</v>
      </c>
      <c r="E21" s="8">
        <v>2915.84448242188</v>
      </c>
      <c r="F21" s="8">
        <v>2866.65356445313</v>
      </c>
      <c r="G21" s="8">
        <v>2870.75317382813</v>
      </c>
      <c r="H21" s="8">
        <v>2836.91137695313</v>
      </c>
      <c r="I21" s="8">
        <v>2804.8876953125</v>
      </c>
      <c r="J21" s="8">
        <v>2791.01147460938</v>
      </c>
      <c r="K21" s="8">
        <v>2771.72924804688</v>
      </c>
      <c r="L21" s="8">
        <v>2754.34765625</v>
      </c>
      <c r="M21" s="8">
        <v>2728.0400390625</v>
      </c>
      <c r="N21" s="8">
        <v>2683.01293945313</v>
      </c>
      <c r="O21" s="8">
        <v>2678.11450195313</v>
      </c>
      <c r="P21" s="8">
        <v>2702.73681640625</v>
      </c>
      <c r="Q21" s="8">
        <v>2715.36547851563</v>
      </c>
      <c r="R21" s="8">
        <v>2732.17626953125</v>
      </c>
      <c r="S21" s="8">
        <v>2729.1630859375</v>
      </c>
      <c r="T21" s="8">
        <v>2728.07788085938</v>
      </c>
      <c r="U21" s="8">
        <v>2734.39916992188</v>
      </c>
      <c r="V21" s="8">
        <v>2731.47998046875</v>
      </c>
      <c r="W21" s="8">
        <v>2729.08276367188</v>
      </c>
      <c r="X21" s="8">
        <v>2722.48876953125</v>
      </c>
      <c r="Y21" s="8">
        <v>2726.26196289063</v>
      </c>
      <c r="Z21" s="8">
        <v>2759.33154296875</v>
      </c>
      <c r="AA21" s="8">
        <v>2723.66674804688</v>
      </c>
      <c r="AB21" s="8">
        <v>2757.7509765625</v>
      </c>
      <c r="AC21" s="8">
        <v>2794.05810546875</v>
      </c>
      <c r="AD21" s="8">
        <v>2782.83935546875</v>
      </c>
      <c r="AE21" s="8">
        <v>2768.78662109375</v>
      </c>
      <c r="AF21" s="8">
        <v>2768.11791992188</v>
      </c>
      <c r="AG21" s="8">
        <v>2766.82958984375</v>
      </c>
      <c r="AH21" s="8">
        <v>2707.16796875</v>
      </c>
      <c r="AI21" s="8">
        <v>2699.08618164063</v>
      </c>
      <c r="AJ21" s="8">
        <v>2696.65942382813</v>
      </c>
      <c r="AK21" s="8">
        <v>2687.79223632813</v>
      </c>
      <c r="AL21" s="8">
        <v>2695.01489257813</v>
      </c>
      <c r="AM21" s="8">
        <v>2706.91552734375</v>
      </c>
      <c r="AN21" s="8">
        <v>2728.68334960938</v>
      </c>
      <c r="AO21" s="8">
        <v>2739.75927734375</v>
      </c>
      <c r="AP21" s="8">
        <v>2756.80249023438</v>
      </c>
      <c r="AQ21" s="8">
        <v>2774.9619140625</v>
      </c>
      <c r="AR21" s="8">
        <v>2834.53491210938</v>
      </c>
      <c r="AS21" s="8">
        <v>2829.55932617188</v>
      </c>
      <c r="AT21" s="8">
        <v>2841.25659179688</v>
      </c>
      <c r="AU21" s="8">
        <v>2871.02880859375</v>
      </c>
      <c r="AV21" s="8">
        <v>2868.6845703125</v>
      </c>
      <c r="AW21" s="8">
        <v>2857.99047851563</v>
      </c>
      <c r="AX21" s="8">
        <v>2886.439453125</v>
      </c>
      <c r="AY21" s="8">
        <v>2910.9326171875</v>
      </c>
    </row>
    <row r="22" spans="1:51">
      <c r="A22" s="1" t="s">
        <v>53</v>
      </c>
      <c r="B22" s="1" t="s">
        <v>12</v>
      </c>
      <c r="C22" s="1" t="s">
        <v>168</v>
      </c>
      <c r="D22" s="8">
        <v>8217.775390625</v>
      </c>
      <c r="E22" s="8">
        <v>8209.154296875</v>
      </c>
      <c r="F22" s="8">
        <v>8038.18603515625</v>
      </c>
      <c r="G22" s="8">
        <v>7967.52197265625</v>
      </c>
      <c r="H22" s="8">
        <v>7955.35595703125</v>
      </c>
      <c r="I22" s="8">
        <v>7991.80712890625</v>
      </c>
      <c r="J22" s="8">
        <v>7980.98828125</v>
      </c>
      <c r="K22" s="8">
        <v>7956.57080078125</v>
      </c>
      <c r="L22" s="8">
        <v>7976.1865234375</v>
      </c>
      <c r="M22" s="8">
        <v>8177.51806640625</v>
      </c>
      <c r="N22" s="8">
        <v>8275.1123046875</v>
      </c>
      <c r="O22" s="8">
        <v>8279.3671875</v>
      </c>
      <c r="P22" s="8">
        <v>8293.30859375</v>
      </c>
      <c r="Q22" s="8">
        <v>8282.681640625</v>
      </c>
      <c r="R22" s="8">
        <v>8232.1591796875</v>
      </c>
      <c r="S22" s="8">
        <v>8244.6884765625</v>
      </c>
      <c r="T22" s="8">
        <v>8272.4716796875</v>
      </c>
      <c r="U22" s="8">
        <v>8271.3125</v>
      </c>
      <c r="V22" s="8">
        <v>8231.7314453125</v>
      </c>
      <c r="W22" s="8">
        <v>8235.232421875</v>
      </c>
      <c r="X22" s="8">
        <v>8243.1572265625</v>
      </c>
      <c r="Y22" s="8">
        <v>8225.0390625</v>
      </c>
      <c r="Z22" s="8">
        <v>8246.7509765625</v>
      </c>
      <c r="AA22" s="8">
        <v>8266.2080078125</v>
      </c>
      <c r="AB22" s="8">
        <v>8288.23046875</v>
      </c>
      <c r="AC22" s="8">
        <v>8296.083984375</v>
      </c>
      <c r="AD22" s="8">
        <v>8276.5</v>
      </c>
      <c r="AE22" s="8">
        <v>8278.548828125</v>
      </c>
      <c r="AF22" s="8">
        <v>8256.0810546875</v>
      </c>
      <c r="AG22" s="8">
        <v>8244.7568359375</v>
      </c>
      <c r="AH22" s="8">
        <v>8234.099609375</v>
      </c>
      <c r="AI22" s="8">
        <v>8221.814453125</v>
      </c>
      <c r="AJ22" s="8">
        <v>8235.111328125</v>
      </c>
      <c r="AK22" s="8">
        <v>8242.76953125</v>
      </c>
      <c r="AL22" s="8">
        <v>8068.19140625</v>
      </c>
      <c r="AM22" s="8">
        <v>7768.724609375</v>
      </c>
      <c r="AN22" s="8">
        <v>7778.390625</v>
      </c>
      <c r="AO22" s="8">
        <v>7774.46826171875</v>
      </c>
      <c r="AP22" s="8">
        <v>7783.9697265625</v>
      </c>
      <c r="AQ22" s="8">
        <v>7784.7314453125</v>
      </c>
      <c r="AR22" s="8">
        <v>7760.5791015625</v>
      </c>
      <c r="AS22" s="8">
        <v>7730.8759765625</v>
      </c>
      <c r="AT22" s="8">
        <v>7758.333984375</v>
      </c>
      <c r="AU22" s="8">
        <v>7735.8603515625</v>
      </c>
      <c r="AV22" s="8">
        <v>7752.07470703125</v>
      </c>
      <c r="AW22" s="8">
        <v>7735.92626953125</v>
      </c>
      <c r="AX22" s="8">
        <v>7875.072265625</v>
      </c>
      <c r="AY22" s="8">
        <v>7987.95654296875</v>
      </c>
    </row>
    <row r="23" spans="1:51">
      <c r="A23" s="1" t="s">
        <v>54</v>
      </c>
      <c r="B23" s="1" t="s">
        <v>13</v>
      </c>
      <c r="C23" s="1" t="s">
        <v>168</v>
      </c>
      <c r="D23" s="8">
        <v>2468.314453125</v>
      </c>
      <c r="E23" s="8">
        <v>2470.3623046875</v>
      </c>
      <c r="F23" s="8">
        <v>2495.04516601563</v>
      </c>
      <c r="G23" s="8">
        <v>2474.49584960938</v>
      </c>
      <c r="H23" s="8">
        <v>2473.66845703125</v>
      </c>
      <c r="I23" s="8">
        <v>2474.73217773438</v>
      </c>
      <c r="J23" s="8">
        <v>2476.90771484375</v>
      </c>
      <c r="K23" s="8">
        <v>2469.3857421875</v>
      </c>
      <c r="L23" s="8">
        <v>2470.08081054688</v>
      </c>
      <c r="M23" s="8">
        <v>2481.25073242188</v>
      </c>
      <c r="N23" s="8">
        <v>2510.3896484375</v>
      </c>
      <c r="O23" s="8">
        <v>2507.61450195313</v>
      </c>
      <c r="P23" s="8">
        <v>2509.85620117188</v>
      </c>
      <c r="Q23" s="8">
        <v>2507.18823242188</v>
      </c>
      <c r="R23" s="8">
        <v>2498.33544921875</v>
      </c>
      <c r="S23" s="8">
        <v>2508.23486328125</v>
      </c>
      <c r="T23" s="8">
        <v>2508.478515625</v>
      </c>
      <c r="U23" s="8">
        <v>2506.9833984375</v>
      </c>
      <c r="V23" s="8">
        <v>2501.45458984375</v>
      </c>
      <c r="W23" s="8">
        <v>2495.22680664063</v>
      </c>
      <c r="X23" s="8">
        <v>2505.75439453125</v>
      </c>
      <c r="Y23" s="8">
        <v>2487.50219726563</v>
      </c>
      <c r="Z23" s="8">
        <v>2476.02270507813</v>
      </c>
      <c r="AA23" s="8">
        <v>2498.98022460938</v>
      </c>
      <c r="AB23" s="8">
        <v>2513.50146484375</v>
      </c>
      <c r="AC23" s="8">
        <v>2499.21997070313</v>
      </c>
      <c r="AD23" s="8">
        <v>2494.59716796875</v>
      </c>
      <c r="AE23" s="8">
        <v>2508.42309570313</v>
      </c>
      <c r="AF23" s="8">
        <v>2485.23046875</v>
      </c>
      <c r="AG23" s="8">
        <v>2476.33935546875</v>
      </c>
      <c r="AH23" s="8">
        <v>2476.8486328125</v>
      </c>
      <c r="AI23" s="8">
        <v>2485.01928710938</v>
      </c>
      <c r="AJ23" s="8">
        <v>2492.27587890625</v>
      </c>
      <c r="AK23" s="8">
        <v>2485.75317382813</v>
      </c>
      <c r="AL23" s="8">
        <v>2498.73852539063</v>
      </c>
      <c r="AM23" s="8">
        <v>2489.03369140625</v>
      </c>
      <c r="AN23" s="8">
        <v>2503.4462890625</v>
      </c>
      <c r="AO23" s="8">
        <v>2515.8759765625</v>
      </c>
      <c r="AP23" s="8">
        <v>2515.796875</v>
      </c>
      <c r="AQ23" s="8">
        <v>2512.95043945313</v>
      </c>
      <c r="AR23" s="8">
        <v>2495.115234375</v>
      </c>
      <c r="AS23" s="8">
        <v>2488.09814453125</v>
      </c>
      <c r="AT23" s="8">
        <v>2486.95043945313</v>
      </c>
      <c r="AU23" s="8">
        <v>2506.75854492188</v>
      </c>
      <c r="AV23" s="8">
        <v>2480.81762695313</v>
      </c>
      <c r="AW23" s="8">
        <v>2473.71362304688</v>
      </c>
      <c r="AX23" s="8">
        <v>2481.70043945313</v>
      </c>
      <c r="AY23" s="8">
        <v>2481.05395507813</v>
      </c>
    </row>
    <row r="24" spans="1:51">
      <c r="A24" s="1" t="s">
        <v>51</v>
      </c>
      <c r="B24" s="1" t="s">
        <v>3</v>
      </c>
      <c r="C24" s="1" t="s">
        <v>168</v>
      </c>
      <c r="D24" s="8">
        <v>2818.94287109375</v>
      </c>
      <c r="E24" s="8">
        <v>2807.11547851563</v>
      </c>
      <c r="F24" s="8">
        <v>2786.29370117188</v>
      </c>
      <c r="G24" s="8">
        <v>2752.07495117188</v>
      </c>
      <c r="H24" s="8">
        <v>2815.91552734375</v>
      </c>
      <c r="I24" s="8">
        <v>2805.08374023438</v>
      </c>
      <c r="J24" s="8">
        <v>2800.3369140625</v>
      </c>
      <c r="K24" s="8">
        <v>2798.66918945313</v>
      </c>
      <c r="L24" s="8">
        <v>2784.49487304688</v>
      </c>
      <c r="M24" s="8">
        <v>2770.94555664063</v>
      </c>
      <c r="N24" s="8">
        <v>2800.61279296875</v>
      </c>
      <c r="O24" s="8">
        <v>2807.36767578125</v>
      </c>
      <c r="P24" s="8">
        <v>2823.14794921875</v>
      </c>
      <c r="Q24" s="8">
        <v>2823.73999023438</v>
      </c>
      <c r="R24" s="8">
        <v>2797.85961914063</v>
      </c>
      <c r="S24" s="8">
        <v>2825.47509765625</v>
      </c>
      <c r="T24" s="8">
        <v>2826.58422851563</v>
      </c>
      <c r="U24" s="8">
        <v>2833.83056640625</v>
      </c>
      <c r="V24" s="8">
        <v>2813.23120117188</v>
      </c>
      <c r="W24" s="8">
        <v>2815.15991210938</v>
      </c>
      <c r="X24" s="8">
        <v>2798.86352539063</v>
      </c>
      <c r="Y24" s="8">
        <v>2792.46435546875</v>
      </c>
      <c r="Z24" s="8">
        <v>2785.34741210938</v>
      </c>
      <c r="AA24" s="8">
        <v>2794.42822265625</v>
      </c>
      <c r="AB24" s="8">
        <v>2821.1337890625</v>
      </c>
      <c r="AC24" s="8">
        <v>2843.11791992188</v>
      </c>
      <c r="AD24" s="8">
        <v>2797.24194335938</v>
      </c>
      <c r="AE24" s="8">
        <v>2809.5009765625</v>
      </c>
      <c r="AF24" s="8">
        <v>2786.11791992188</v>
      </c>
      <c r="AG24" s="8">
        <v>2781.7412109375</v>
      </c>
      <c r="AH24" s="8">
        <v>2768.1142578125</v>
      </c>
      <c r="AI24" s="8">
        <v>2758.94287109375</v>
      </c>
      <c r="AJ24" s="8">
        <v>2815.18017578125</v>
      </c>
      <c r="AK24" s="8">
        <v>2799.3037109375</v>
      </c>
      <c r="AL24" s="8">
        <v>2763.8212890625</v>
      </c>
      <c r="AM24" s="8">
        <v>2793.79736328125</v>
      </c>
      <c r="AN24" s="8">
        <v>2816.74609375</v>
      </c>
      <c r="AO24" s="8">
        <v>2805.95166015625</v>
      </c>
      <c r="AP24" s="8">
        <v>2855.65795898438</v>
      </c>
      <c r="AQ24" s="8">
        <v>2828.04663085938</v>
      </c>
      <c r="AR24" s="8">
        <v>2807.93237304688</v>
      </c>
      <c r="AS24" s="8">
        <v>2833.1455078125</v>
      </c>
      <c r="AT24" s="8">
        <v>2851.62548828125</v>
      </c>
      <c r="AU24" s="8">
        <v>2830.85107421875</v>
      </c>
      <c r="AV24" s="8">
        <v>2811.80346679688</v>
      </c>
      <c r="AW24" s="8">
        <v>2792.77099609375</v>
      </c>
      <c r="AX24" s="8">
        <v>2791.96166992188</v>
      </c>
      <c r="AY24" s="8">
        <v>2785.03540039063</v>
      </c>
    </row>
    <row r="25" spans="1:51">
      <c r="A25" s="1" t="s">
        <v>55</v>
      </c>
      <c r="B25" s="1" t="s">
        <v>15</v>
      </c>
      <c r="C25" s="1" t="s">
        <v>169</v>
      </c>
      <c r="D25" s="8">
        <v>453.51943969726602</v>
      </c>
      <c r="E25" s="8">
        <v>483.069580078125</v>
      </c>
      <c r="F25" s="8">
        <v>475.59924316406301</v>
      </c>
      <c r="G25" s="8">
        <v>483.86965942382801</v>
      </c>
      <c r="H25" s="8">
        <v>494.76153564453102</v>
      </c>
      <c r="I25" s="8">
        <v>508.01104736328102</v>
      </c>
      <c r="J25" s="8">
        <v>519.44445800781295</v>
      </c>
      <c r="K25" s="8">
        <v>552.11395263671898</v>
      </c>
      <c r="L25" s="8">
        <v>570.11267089843795</v>
      </c>
      <c r="M25" s="8">
        <v>598.44860839843795</v>
      </c>
      <c r="N25" s="8">
        <v>605.76690673828102</v>
      </c>
      <c r="O25" s="8">
        <v>615.17205810546898</v>
      </c>
      <c r="P25" s="8">
        <v>612.85900878906295</v>
      </c>
      <c r="Q25" s="8">
        <v>603.13586425781295</v>
      </c>
      <c r="R25" s="8">
        <v>601.19927978515602</v>
      </c>
      <c r="S25" s="8">
        <v>591.504150390625</v>
      </c>
      <c r="T25" s="8">
        <v>589.06707763671898</v>
      </c>
      <c r="U25" s="8">
        <v>583.59014892578102</v>
      </c>
      <c r="V25" s="8">
        <v>592.21789550781295</v>
      </c>
      <c r="W25" s="8">
        <v>590.56695556640602</v>
      </c>
      <c r="X25" s="8">
        <v>617.77697753906295</v>
      </c>
      <c r="Y25" s="8">
        <v>624.79559326171898</v>
      </c>
      <c r="Z25" s="8">
        <v>634.70654296875</v>
      </c>
      <c r="AA25" s="8">
        <v>638.88189697265602</v>
      </c>
      <c r="AB25" s="8">
        <v>637.38293457031295</v>
      </c>
      <c r="AC25" s="8">
        <v>685.20269775390602</v>
      </c>
      <c r="AD25" s="8">
        <v>783.251220703125</v>
      </c>
      <c r="AE25" s="8">
        <v>793.39538574218795</v>
      </c>
      <c r="AF25" s="8">
        <v>800.60101318359398</v>
      </c>
      <c r="AG25" s="8">
        <v>801.84661865234398</v>
      </c>
      <c r="AH25" s="8">
        <v>808.49835205078102</v>
      </c>
      <c r="AI25" s="8">
        <v>813.57177734375</v>
      </c>
      <c r="AJ25" s="8">
        <v>894.87945556640602</v>
      </c>
      <c r="AK25" s="8">
        <v>895.97747802734398</v>
      </c>
      <c r="AL25" s="8">
        <v>898.32025146484398</v>
      </c>
      <c r="AM25" s="8">
        <v>881.74353027343795</v>
      </c>
      <c r="AN25" s="8">
        <v>871.03857421875</v>
      </c>
      <c r="AO25" s="8">
        <v>857.71490478515602</v>
      </c>
      <c r="AP25" s="8">
        <v>839.73614501953102</v>
      </c>
      <c r="AQ25" s="8">
        <v>822.3759765625</v>
      </c>
      <c r="AR25" s="8">
        <v>739.09942626953102</v>
      </c>
      <c r="AS25" s="8">
        <v>736.28759765625</v>
      </c>
      <c r="AT25" s="8">
        <v>729.47326660156295</v>
      </c>
      <c r="AU25" s="8">
        <v>732.2099609375</v>
      </c>
      <c r="AV25" s="8">
        <v>721.85363769531295</v>
      </c>
      <c r="AW25" s="8">
        <v>726.95050048828102</v>
      </c>
      <c r="AX25" s="8">
        <v>725.887451171875</v>
      </c>
      <c r="AY25" s="8">
        <v>725.18957519531295</v>
      </c>
    </row>
    <row r="26" spans="1:51">
      <c r="A26" s="1" t="s">
        <v>61</v>
      </c>
      <c r="B26" s="6" t="s">
        <v>153</v>
      </c>
      <c r="C26" s="1" t="s">
        <v>169</v>
      </c>
      <c r="D26" s="9">
        <v>1570.8710937500009</v>
      </c>
      <c r="E26" s="9">
        <v>1621.5693054199219</v>
      </c>
      <c r="F26" s="9">
        <v>1439.8710021972661</v>
      </c>
      <c r="G26" s="9">
        <v>1465.5647888183598</v>
      </c>
      <c r="H26" s="9">
        <v>1503.926635742187</v>
      </c>
      <c r="I26" s="9">
        <v>1526.5627746582029</v>
      </c>
      <c r="J26" s="9">
        <v>1551.9689025878911</v>
      </c>
      <c r="K26" s="9">
        <v>1587.2358093261719</v>
      </c>
      <c r="L26" s="9">
        <v>1682.3643493652351</v>
      </c>
      <c r="M26" s="9">
        <v>1105.9623107910161</v>
      </c>
      <c r="N26" s="9">
        <v>1108.105590820312</v>
      </c>
      <c r="O26" s="9">
        <v>882.77355670928955</v>
      </c>
      <c r="P26" s="9">
        <v>881.57120490074203</v>
      </c>
      <c r="Q26" s="9">
        <v>877.98275291919708</v>
      </c>
      <c r="R26" s="9">
        <v>876.37245690822579</v>
      </c>
      <c r="S26" s="9">
        <v>875.67882621288277</v>
      </c>
      <c r="T26" s="9">
        <v>1187.91455078125</v>
      </c>
      <c r="U26" s="9">
        <v>1186.4761352539069</v>
      </c>
      <c r="V26" s="9">
        <v>1230.4869689941411</v>
      </c>
      <c r="W26" s="9">
        <v>1242.0112609863281</v>
      </c>
      <c r="X26" s="9">
        <v>1280.3163146972649</v>
      </c>
      <c r="Y26" s="9">
        <v>1277.7172546386719</v>
      </c>
      <c r="Z26" s="9">
        <v>1247.1835021972661</v>
      </c>
      <c r="AA26" s="9">
        <v>1254.4541320800781</v>
      </c>
      <c r="AB26" s="9">
        <v>1912.4717712402341</v>
      </c>
      <c r="AC26" s="9">
        <v>2016.9208984375009</v>
      </c>
      <c r="AD26" s="9">
        <v>1675.1803894042971</v>
      </c>
      <c r="AE26" s="9">
        <v>1669.0959777832029</v>
      </c>
      <c r="AF26" s="9">
        <v>1656.997253417969</v>
      </c>
      <c r="AG26" s="9">
        <v>1632.4816589355471</v>
      </c>
      <c r="AH26" s="9">
        <v>1612.7781677246101</v>
      </c>
      <c r="AI26" s="9">
        <v>1575.6631774902339</v>
      </c>
      <c r="AJ26" s="9">
        <v>1535.2777709960938</v>
      </c>
      <c r="AK26" s="9">
        <v>1506.1288757324221</v>
      </c>
      <c r="AL26" s="9">
        <v>1478.6097717285149</v>
      </c>
      <c r="AM26" s="9">
        <v>1709.126892089844</v>
      </c>
      <c r="AN26" s="9">
        <v>1984.7254028320319</v>
      </c>
      <c r="AO26" s="9">
        <v>1946.028381347656</v>
      </c>
      <c r="AP26" s="9">
        <v>1899.377746582031</v>
      </c>
      <c r="AQ26" s="9">
        <v>1853.949493408204</v>
      </c>
      <c r="AR26" s="9">
        <v>1806.7012329101569</v>
      </c>
      <c r="AS26" s="9">
        <v>1696.638305664063</v>
      </c>
      <c r="AT26" s="9">
        <v>1674.1050109863279</v>
      </c>
      <c r="AU26" s="9">
        <v>1666.6807556152348</v>
      </c>
      <c r="AV26" s="9">
        <v>1634.485229492188</v>
      </c>
      <c r="AW26" s="9">
        <v>1633.4342346191411</v>
      </c>
      <c r="AX26" s="9">
        <v>1598.5551452636719</v>
      </c>
      <c r="AY26" s="9">
        <v>1596.990600585938</v>
      </c>
    </row>
    <row r="27" spans="1:51">
      <c r="A27" s="1" t="s">
        <v>57</v>
      </c>
      <c r="B27" s="1" t="s">
        <v>19</v>
      </c>
      <c r="C27" s="1" t="s">
        <v>169</v>
      </c>
      <c r="D27" s="8">
        <v>424.54437255859398</v>
      </c>
      <c r="E27" s="8">
        <v>390.33724975585898</v>
      </c>
      <c r="F27" s="8">
        <v>429.59020996093801</v>
      </c>
      <c r="G27" s="8">
        <v>442.35848999023398</v>
      </c>
      <c r="H27" s="8">
        <v>427.97937011718801</v>
      </c>
      <c r="I27" s="8">
        <v>445.93298339843801</v>
      </c>
      <c r="J27" s="8">
        <v>442.63540649414102</v>
      </c>
      <c r="K27" s="8">
        <v>435.06640625</v>
      </c>
      <c r="L27" s="8">
        <v>444.28140258789102</v>
      </c>
      <c r="M27" s="8">
        <v>493.89175415039102</v>
      </c>
      <c r="N27" s="8">
        <v>469.63928222656301</v>
      </c>
      <c r="O27" s="8">
        <v>462.55551147460898</v>
      </c>
      <c r="P27" s="8">
        <v>721.107177734375</v>
      </c>
      <c r="Q27" s="8">
        <v>787.11663818359398</v>
      </c>
      <c r="R27" s="8">
        <v>838.19537353515602</v>
      </c>
      <c r="S27" s="8">
        <v>836.03796386718795</v>
      </c>
      <c r="T27" s="8">
        <v>951.71301269531295</v>
      </c>
      <c r="U27" s="8">
        <v>911.73693847656295</v>
      </c>
      <c r="V27" s="8">
        <v>969.42883300781295</v>
      </c>
      <c r="W27" s="8">
        <v>988.55218505859398</v>
      </c>
      <c r="X27" s="8">
        <v>865.45617675781295</v>
      </c>
      <c r="Y27" s="8">
        <v>909.90051269531295</v>
      </c>
      <c r="Z27" s="8">
        <v>820.16198730468795</v>
      </c>
      <c r="AA27" s="8">
        <v>827.71966552734398</v>
      </c>
      <c r="AB27" s="8">
        <v>672.40478515625</v>
      </c>
      <c r="AC27" s="8">
        <v>652.66778564453102</v>
      </c>
      <c r="AD27" s="8">
        <v>626.00665283203102</v>
      </c>
      <c r="AE27" s="8">
        <v>609.81182861328102</v>
      </c>
      <c r="AF27" s="8">
        <v>624.196533203125</v>
      </c>
      <c r="AG27" s="8">
        <v>646.81353759765602</v>
      </c>
      <c r="AH27" s="8">
        <v>637.71575927734398</v>
      </c>
      <c r="AI27" s="8">
        <v>629.30767822265602</v>
      </c>
      <c r="AJ27" s="8">
        <v>651.86541748046898</v>
      </c>
      <c r="AK27" s="8">
        <v>607.2490234375</v>
      </c>
      <c r="AL27" s="8">
        <v>615.68621826171898</v>
      </c>
      <c r="AM27" s="8">
        <v>641.21612548828102</v>
      </c>
      <c r="AN27" s="8">
        <v>665.37115478515602</v>
      </c>
      <c r="AO27" s="8">
        <v>690.63262939453102</v>
      </c>
      <c r="AP27" s="8">
        <v>827.30712890625</v>
      </c>
      <c r="AQ27" s="8">
        <v>901.11334228515602</v>
      </c>
      <c r="AR27" s="8">
        <v>828.8095703125</v>
      </c>
      <c r="AS27" s="8">
        <v>775.14739990234398</v>
      </c>
      <c r="AT27" s="8">
        <v>740.31768798828102</v>
      </c>
      <c r="AU27" s="8">
        <v>736.22497558593795</v>
      </c>
      <c r="AV27" s="8">
        <v>642.40814208984398</v>
      </c>
      <c r="AW27" s="8">
        <v>546.22888183593795</v>
      </c>
      <c r="AX27" s="8">
        <v>471.68841552734398</v>
      </c>
      <c r="AY27" s="8">
        <v>431.47683715820301</v>
      </c>
    </row>
    <row r="28" spans="1:51">
      <c r="A28" s="1" t="s">
        <v>60</v>
      </c>
      <c r="B28" s="1" t="s">
        <v>28</v>
      </c>
      <c r="C28" s="1" t="s">
        <v>169</v>
      </c>
      <c r="D28" s="8">
        <v>1362.95458984375</v>
      </c>
      <c r="E28" s="8">
        <v>1237.86120605469</v>
      </c>
      <c r="F28" s="8">
        <v>1196.20068359375</v>
      </c>
      <c r="G28" s="8">
        <v>1116.04895019531</v>
      </c>
      <c r="H28" s="8">
        <v>1126.52172851563</v>
      </c>
      <c r="I28" s="8">
        <v>1076.57983398438</v>
      </c>
      <c r="J28" s="8">
        <v>1114.76342773438</v>
      </c>
      <c r="K28" s="8">
        <v>1123.23388671875</v>
      </c>
      <c r="L28" s="8">
        <v>1157.74072265625</v>
      </c>
      <c r="M28" s="8">
        <v>1148.87463378906</v>
      </c>
      <c r="N28" s="8">
        <v>1258.93640136719</v>
      </c>
      <c r="O28" s="8">
        <v>1449.25964355469</v>
      </c>
      <c r="P28" s="8">
        <v>1445.08056640625</v>
      </c>
      <c r="Q28" s="8">
        <v>1462.54272460938</v>
      </c>
      <c r="R28" s="8">
        <v>1321.49377441406</v>
      </c>
      <c r="S28" s="8">
        <v>1287.57946777344</v>
      </c>
      <c r="T28" s="8">
        <v>1144.40209960938</v>
      </c>
      <c r="U28" s="8">
        <v>1154.15295410156</v>
      </c>
      <c r="V28" s="8">
        <v>1022.24249267578</v>
      </c>
      <c r="W28" s="8">
        <v>1003.85540771484</v>
      </c>
      <c r="X28" s="8">
        <v>969.24285888671898</v>
      </c>
      <c r="Y28" s="8">
        <v>1032.9716796875</v>
      </c>
      <c r="Z28" s="8">
        <v>1023.90875244141</v>
      </c>
      <c r="AA28" s="8">
        <v>1028.29895019531</v>
      </c>
      <c r="AB28" s="8">
        <v>1117.14831542969</v>
      </c>
      <c r="AC28" s="8">
        <v>1199.00805664063</v>
      </c>
      <c r="AD28" s="8">
        <v>1201.21215820313</v>
      </c>
      <c r="AE28" s="8">
        <v>1234.70483398438</v>
      </c>
      <c r="AF28" s="8">
        <v>1216.44348144531</v>
      </c>
      <c r="AG28" s="8">
        <v>1233.38146972656</v>
      </c>
      <c r="AH28" s="8">
        <v>1228.56665039063</v>
      </c>
      <c r="AI28" s="8">
        <v>1229.75939941406</v>
      </c>
      <c r="AJ28" s="8">
        <v>1230.03698730469</v>
      </c>
      <c r="AK28" s="8">
        <v>1320.47937011719</v>
      </c>
      <c r="AL28" s="8">
        <v>1333.03112792969</v>
      </c>
      <c r="AM28" s="8">
        <v>1329.75500488281</v>
      </c>
      <c r="AN28" s="8">
        <v>1325.34362792969</v>
      </c>
      <c r="AO28" s="8">
        <v>1401.1064453125</v>
      </c>
      <c r="AP28" s="8">
        <v>1503.93310546875</v>
      </c>
      <c r="AQ28" s="8">
        <v>1478.56884765625</v>
      </c>
      <c r="AR28" s="8">
        <v>1456.09948730469</v>
      </c>
      <c r="AS28" s="8">
        <v>1449.42590332031</v>
      </c>
      <c r="AT28" s="8">
        <v>1425.37194824219</v>
      </c>
      <c r="AU28" s="8">
        <v>1402.88330078125</v>
      </c>
      <c r="AV28" s="8">
        <v>1379.71887207031</v>
      </c>
      <c r="AW28" s="8">
        <v>1316.06372070313</v>
      </c>
      <c r="AX28" s="8">
        <v>1277.04174804688</v>
      </c>
      <c r="AY28" s="8">
        <v>1194.01184082031</v>
      </c>
    </row>
    <row r="29" spans="1:51">
      <c r="A29" s="1" t="s">
        <v>56</v>
      </c>
      <c r="B29" s="1" t="s">
        <v>16</v>
      </c>
      <c r="C29" s="1" t="s">
        <v>169</v>
      </c>
      <c r="D29" s="8">
        <v>287.47857666015602</v>
      </c>
      <c r="E29" s="8">
        <v>205.584884643555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331.28869628906301</v>
      </c>
      <c r="O29" s="8">
        <v>438.24597167968801</v>
      </c>
      <c r="P29" s="8">
        <v>597.337158203125</v>
      </c>
      <c r="Q29" s="8">
        <v>656.56103515625</v>
      </c>
      <c r="R29" s="8">
        <v>650.1376953125</v>
      </c>
      <c r="S29" s="8">
        <v>616.33905029296898</v>
      </c>
      <c r="T29" s="8">
        <v>545.26788330078102</v>
      </c>
      <c r="U29" s="8">
        <v>536.86163330078102</v>
      </c>
      <c r="V29" s="8">
        <v>476.03579711914102</v>
      </c>
      <c r="W29" s="8">
        <v>462.81005859375</v>
      </c>
      <c r="X29" s="8">
        <v>511.82327270507801</v>
      </c>
      <c r="Y29" s="8">
        <v>558.2314453125</v>
      </c>
      <c r="Z29" s="8">
        <v>551.46661376953102</v>
      </c>
      <c r="AA29" s="8">
        <v>539.81951904296898</v>
      </c>
      <c r="AB29" s="8">
        <v>583.99377441406295</v>
      </c>
      <c r="AC29" s="8">
        <v>579.01702880859398</v>
      </c>
      <c r="AD29" s="8">
        <v>509.22076416015602</v>
      </c>
      <c r="AE29" s="8">
        <v>508.149658203125</v>
      </c>
      <c r="AF29" s="8">
        <v>496.28555297851602</v>
      </c>
      <c r="AG29" s="8">
        <v>506.71130371093801</v>
      </c>
      <c r="AH29" s="8">
        <v>500.11886596679699</v>
      </c>
      <c r="AI29" s="8">
        <v>489.94030761718801</v>
      </c>
      <c r="AJ29" s="8">
        <v>501.839599609375</v>
      </c>
      <c r="AK29" s="8">
        <v>508.59561157226602</v>
      </c>
      <c r="AL29" s="8">
        <v>523.49810791015602</v>
      </c>
      <c r="AM29" s="8">
        <v>518.58050537109398</v>
      </c>
      <c r="AN29" s="8">
        <v>555.7119140625</v>
      </c>
      <c r="AO29" s="8">
        <v>614.80322265625</v>
      </c>
      <c r="AP29" s="8">
        <v>708.53070068359398</v>
      </c>
      <c r="AQ29" s="8">
        <v>748.332763671875</v>
      </c>
      <c r="AR29" s="8">
        <v>715.78796386718795</v>
      </c>
      <c r="AS29" s="8">
        <v>663.14025878906295</v>
      </c>
      <c r="AT29" s="8">
        <v>640.80065917968795</v>
      </c>
      <c r="AU29" s="8">
        <v>622.59747314453102</v>
      </c>
      <c r="AV29" s="8">
        <v>559.09875488281295</v>
      </c>
      <c r="AW29" s="8">
        <v>506.35345458984398</v>
      </c>
      <c r="AX29" s="8">
        <v>399.18426513671898</v>
      </c>
      <c r="AY29" s="8">
        <v>347.23455810546898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workbookViewId="0">
      <selection activeCell="C10" sqref="C10"/>
    </sheetView>
  </sheetViews>
  <sheetFormatPr baseColWidth="10" defaultColWidth="8.83203125" defaultRowHeight="14" x14ac:dyDescent="0"/>
  <cols>
    <col min="1" max="1" width="20.6640625" bestFit="1" customWidth="1"/>
    <col min="2" max="2" width="39.6640625" customWidth="1"/>
    <col min="3" max="3" width="21.5" bestFit="1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1" t="s">
        <v>151</v>
      </c>
      <c r="B1" s="1" t="s">
        <v>170</v>
      </c>
      <c r="C1" s="1" t="s">
        <v>157</v>
      </c>
      <c r="D1" s="3">
        <v>41277.020833333299</v>
      </c>
      <c r="E1" s="3">
        <v>41277.041666666701</v>
      </c>
      <c r="F1" s="3">
        <v>41277.0625</v>
      </c>
      <c r="G1" s="3">
        <v>41277.083333333299</v>
      </c>
      <c r="H1" s="3">
        <v>41277.104166666701</v>
      </c>
      <c r="I1" s="3">
        <v>41277.125</v>
      </c>
      <c r="J1" s="3">
        <v>41277.145833333299</v>
      </c>
      <c r="K1" s="3">
        <v>41277.166666666701</v>
      </c>
      <c r="L1" s="3">
        <v>41277.1875</v>
      </c>
      <c r="M1" s="3">
        <v>41277.208333333299</v>
      </c>
      <c r="N1" s="3">
        <v>41277.229166666701</v>
      </c>
      <c r="O1" s="3">
        <v>41277.25</v>
      </c>
      <c r="P1" s="3">
        <v>41277.270833333299</v>
      </c>
      <c r="Q1" s="3">
        <v>41277.291666666701</v>
      </c>
      <c r="R1" s="3">
        <v>41277.3125</v>
      </c>
      <c r="S1" s="3">
        <v>41277.333333333299</v>
      </c>
      <c r="T1" s="3">
        <v>41277.354166666701</v>
      </c>
      <c r="U1" s="3">
        <v>41277.375</v>
      </c>
      <c r="V1" s="3">
        <v>41277.395833333299</v>
      </c>
      <c r="W1" s="3">
        <v>41277.416666666701</v>
      </c>
      <c r="X1" s="3">
        <v>41277.4375</v>
      </c>
      <c r="Y1" s="3">
        <v>41277.458333333299</v>
      </c>
      <c r="Z1" s="3">
        <v>41277.479166666701</v>
      </c>
      <c r="AA1" s="3">
        <v>41277.5</v>
      </c>
      <c r="AB1" s="3">
        <v>41277.520833333299</v>
      </c>
      <c r="AC1" s="3">
        <v>41277.541666666701</v>
      </c>
      <c r="AD1" s="3">
        <v>41277.5625</v>
      </c>
      <c r="AE1" s="3">
        <v>41277.583333333299</v>
      </c>
      <c r="AF1" s="3">
        <v>41277.604166666701</v>
      </c>
      <c r="AG1" s="3">
        <v>41277.625</v>
      </c>
      <c r="AH1" s="3">
        <v>41277.645833333299</v>
      </c>
      <c r="AI1" s="3">
        <v>41277.666666666701</v>
      </c>
      <c r="AJ1" s="3">
        <v>41277.6875</v>
      </c>
      <c r="AK1" s="3">
        <v>41277.708333333299</v>
      </c>
      <c r="AL1" s="3">
        <v>41277.729166666701</v>
      </c>
      <c r="AM1" s="3">
        <v>41277.75</v>
      </c>
      <c r="AN1" s="3">
        <v>41277.770833333299</v>
      </c>
      <c r="AO1" s="3">
        <v>41277.791666666701</v>
      </c>
      <c r="AP1" s="3">
        <v>41277.8125</v>
      </c>
      <c r="AQ1" s="3">
        <v>41277.833333333299</v>
      </c>
      <c r="AR1" s="3">
        <v>41277.854166666701</v>
      </c>
      <c r="AS1" s="3">
        <v>41277.875</v>
      </c>
      <c r="AT1" s="3">
        <v>41277.895833333299</v>
      </c>
      <c r="AU1" s="3">
        <v>41277.916666666701</v>
      </c>
      <c r="AV1" s="3">
        <v>41277.9375</v>
      </c>
      <c r="AW1" s="3">
        <v>41277.958333333299</v>
      </c>
      <c r="AX1" s="3">
        <v>41277.979166666701</v>
      </c>
      <c r="AY1" s="3">
        <v>41278</v>
      </c>
    </row>
    <row r="2" spans="1:51">
      <c r="A2" s="4" t="s">
        <v>141</v>
      </c>
      <c r="B2" s="1" t="s">
        <v>36</v>
      </c>
      <c r="C2" s="1" t="s">
        <v>164</v>
      </c>
      <c r="D2" s="7">
        <v>3.0069048404693599</v>
      </c>
      <c r="E2" s="7">
        <v>2.9581148624420202</v>
      </c>
      <c r="F2" s="7">
        <v>2.95902442932129</v>
      </c>
      <c r="G2" s="7">
        <v>2.9597623348236102</v>
      </c>
      <c r="H2" s="7">
        <v>2.9592084884643599</v>
      </c>
      <c r="I2" s="7">
        <v>2.96085429191589</v>
      </c>
      <c r="J2" s="7">
        <v>2.9596354961395299</v>
      </c>
      <c r="K2" s="7">
        <v>2.9634828567504901</v>
      </c>
      <c r="L2" s="7">
        <v>2.9603228569030802</v>
      </c>
      <c r="M2" s="7">
        <v>2.9632933139800999</v>
      </c>
      <c r="N2" s="7">
        <v>2.9675452709197998</v>
      </c>
      <c r="O2" s="7">
        <v>2.96653485298157</v>
      </c>
      <c r="P2" s="7">
        <v>2.9679791927337602</v>
      </c>
      <c r="Q2" s="7">
        <v>2.9721040725707999</v>
      </c>
      <c r="R2" s="7">
        <v>2.9758143424987802</v>
      </c>
      <c r="S2" s="7">
        <v>2.9770536422729501</v>
      </c>
      <c r="T2" s="7">
        <v>2.9767396450042698</v>
      </c>
      <c r="U2" s="7">
        <v>2.98010206222534</v>
      </c>
      <c r="V2" s="7">
        <v>2.98068404197693</v>
      </c>
      <c r="W2" s="7">
        <v>2.9857950210571298</v>
      </c>
      <c r="X2" s="7">
        <v>2.9823698997497599</v>
      </c>
      <c r="Y2" s="7">
        <v>2.9893715381622301</v>
      </c>
      <c r="Z2" s="7">
        <v>2.98722219467163</v>
      </c>
      <c r="AA2" s="7">
        <v>2.9823660850524898</v>
      </c>
      <c r="AB2" s="7">
        <v>2.9809601306915301</v>
      </c>
      <c r="AC2" s="7">
        <v>2.9796597957611102</v>
      </c>
      <c r="AD2" s="7">
        <v>2.9765882492065399</v>
      </c>
      <c r="AE2" s="7">
        <v>2.9746301174163801</v>
      </c>
      <c r="AF2" s="7">
        <v>2.9659512042999299</v>
      </c>
      <c r="AG2" s="7">
        <v>2.96895480155945</v>
      </c>
      <c r="AH2" s="7">
        <v>2.9698956012725799</v>
      </c>
      <c r="AI2" s="7">
        <v>2.9662795066833501</v>
      </c>
      <c r="AJ2" s="7">
        <v>2.96511626243591</v>
      </c>
      <c r="AK2" s="7">
        <v>2.9605691432952899</v>
      </c>
      <c r="AL2" s="7">
        <v>2.9583644866943399</v>
      </c>
      <c r="AM2" s="7">
        <v>2.95834183692932</v>
      </c>
      <c r="AN2" s="7">
        <v>2.9583368301391602</v>
      </c>
      <c r="AO2" s="7">
        <v>2.9553663730621298</v>
      </c>
      <c r="AP2" s="7">
        <v>2.95073437690735</v>
      </c>
      <c r="AQ2" s="7">
        <v>2.9507603645324698</v>
      </c>
      <c r="AR2" s="7">
        <v>2.94992876052856</v>
      </c>
      <c r="AS2" s="7">
        <v>2.8263053894043</v>
      </c>
      <c r="AT2" s="7">
        <v>2.63373947143555</v>
      </c>
      <c r="AU2" s="7">
        <v>2.4344999790191699</v>
      </c>
      <c r="AV2" s="7">
        <v>2.2377414703369101</v>
      </c>
      <c r="AW2" s="7">
        <v>2.0544028282165501</v>
      </c>
      <c r="AX2" s="7">
        <v>2.0129859447479199</v>
      </c>
      <c r="AY2" s="7">
        <v>2.0126023292541499</v>
      </c>
    </row>
    <row r="3" spans="1:51">
      <c r="A3" s="4" t="s">
        <v>141</v>
      </c>
      <c r="B3" s="5" t="s">
        <v>152</v>
      </c>
      <c r="C3" s="1" t="s">
        <v>165</v>
      </c>
      <c r="D3" s="1" t="s">
        <v>173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 t="s">
        <v>142</v>
      </c>
      <c r="B4" s="1" t="s">
        <v>22</v>
      </c>
      <c r="C4" s="1" t="s">
        <v>164</v>
      </c>
      <c r="D4" s="7">
        <v>2.5279510021209699</v>
      </c>
      <c r="E4" s="7">
        <v>2.6594099998474099</v>
      </c>
      <c r="F4" s="7">
        <v>2.7650692462921098</v>
      </c>
      <c r="G4" s="7">
        <v>2.8434114456176798</v>
      </c>
      <c r="H4" s="7">
        <v>2.96844577789307</v>
      </c>
      <c r="I4" s="7">
        <v>3.1281595230102499</v>
      </c>
      <c r="J4" s="7">
        <v>3.2909288406372101</v>
      </c>
      <c r="K4" s="7">
        <v>3.4478297233581499</v>
      </c>
      <c r="L4" s="7">
        <v>3.5888199806213401</v>
      </c>
      <c r="M4" s="7">
        <v>3.7149217128753702</v>
      </c>
      <c r="N4" s="7">
        <v>3.8178124427795401</v>
      </c>
      <c r="O4" s="7">
        <v>3.9080376625061</v>
      </c>
      <c r="P4" s="7">
        <v>3.9717879295349099</v>
      </c>
      <c r="Q4" s="7">
        <v>3.98644971847534</v>
      </c>
      <c r="R4" s="7">
        <v>3.9726648330688499</v>
      </c>
      <c r="S4" s="7">
        <v>3.9447324275970499</v>
      </c>
      <c r="T4" s="7">
        <v>3.91677045822144</v>
      </c>
      <c r="U4" s="7">
        <v>3.8809773921966602</v>
      </c>
      <c r="V4" s="7">
        <v>3.8381142616271999</v>
      </c>
      <c r="W4" s="7">
        <v>3.7882883548736599</v>
      </c>
      <c r="X4" s="7">
        <v>3.6840441226959202</v>
      </c>
      <c r="Y4" s="7">
        <v>3.5287783145904501</v>
      </c>
      <c r="Z4" s="7">
        <v>3.3743362426757799</v>
      </c>
      <c r="AA4" s="7">
        <v>3.2300677299499498</v>
      </c>
      <c r="AB4" s="7">
        <v>3.0941231250762899</v>
      </c>
      <c r="AC4" s="7">
        <v>2.96788883209229</v>
      </c>
      <c r="AD4" s="7">
        <v>2.8118646144866899</v>
      </c>
      <c r="AE4" s="7">
        <v>2.7458403110504199</v>
      </c>
      <c r="AF4" s="7">
        <v>2.71196508407593</v>
      </c>
      <c r="AG4" s="7">
        <v>2.6768994331359899</v>
      </c>
      <c r="AH4" s="7">
        <v>2.63936114311218</v>
      </c>
      <c r="AI4" s="7">
        <v>2.6185958385467498</v>
      </c>
      <c r="AJ4" s="7">
        <v>2.5910346508026101</v>
      </c>
      <c r="AK4" s="7">
        <v>2.5438191890716602</v>
      </c>
      <c r="AL4" s="7">
        <v>2.48869800567627</v>
      </c>
      <c r="AM4" s="7">
        <v>2.4281077384948699</v>
      </c>
      <c r="AN4" s="7">
        <v>2.3588714599609402</v>
      </c>
      <c r="AO4" s="7">
        <v>2.2781512737274201</v>
      </c>
      <c r="AP4" s="7">
        <v>2.19051194190979</v>
      </c>
      <c r="AQ4" s="7">
        <v>2.1014668941497798</v>
      </c>
      <c r="AR4" s="7">
        <v>2.0201041698455802</v>
      </c>
      <c r="AS4" s="7">
        <v>1.9823871850967401</v>
      </c>
      <c r="AT4" s="7">
        <v>1.9730294942855799</v>
      </c>
      <c r="AU4" s="7">
        <v>1.95541656017303</v>
      </c>
      <c r="AV4" s="7">
        <v>1.94672739505768</v>
      </c>
      <c r="AW4" s="7">
        <v>1.95585930347443</v>
      </c>
      <c r="AX4" s="7">
        <v>1.9686040878295901</v>
      </c>
      <c r="AY4" s="7">
        <v>1.98337161540985</v>
      </c>
    </row>
    <row r="5" spans="1:51">
      <c r="A5" s="1" t="s">
        <v>146</v>
      </c>
      <c r="B5" s="1" t="s">
        <v>18</v>
      </c>
      <c r="C5" s="1" t="s">
        <v>164</v>
      </c>
      <c r="D5" s="7">
        <v>2.0812015533447301</v>
      </c>
      <c r="E5" s="7">
        <v>2.0847692489624001</v>
      </c>
      <c r="F5" s="7">
        <v>2.3290679454803498</v>
      </c>
      <c r="G5" s="7">
        <v>2.8974983692169198</v>
      </c>
      <c r="H5" s="7">
        <v>3.4635565280914302</v>
      </c>
      <c r="I5" s="7">
        <v>4.0204482078552202</v>
      </c>
      <c r="J5" s="7">
        <v>4.6152534484863299</v>
      </c>
      <c r="K5" s="7">
        <v>5.0772061347961399</v>
      </c>
      <c r="L5" s="7">
        <v>5.0855903625488299</v>
      </c>
      <c r="M5" s="7">
        <v>5.0890130996704102</v>
      </c>
      <c r="N5" s="7">
        <v>5.0932908058166504</v>
      </c>
      <c r="O5" s="7">
        <v>5.0978913307189897</v>
      </c>
      <c r="P5" s="7">
        <v>5.1029858589172399</v>
      </c>
      <c r="Q5" s="7">
        <v>5.1072511672973597</v>
      </c>
      <c r="R5" s="7">
        <v>5.11081790924072</v>
      </c>
      <c r="S5" s="7">
        <v>5.1148447990417498</v>
      </c>
      <c r="T5" s="7">
        <v>5.1172194480895996</v>
      </c>
      <c r="U5" s="7">
        <v>5.1201610565185502</v>
      </c>
      <c r="V5" s="7">
        <v>5.1236114501953098</v>
      </c>
      <c r="W5" s="7">
        <v>5.1304798126220703</v>
      </c>
      <c r="X5" s="7">
        <v>4.9658985137939498</v>
      </c>
      <c r="Y5" s="7">
        <v>4.6838469505310103</v>
      </c>
      <c r="Z5" s="7">
        <v>4.41925001144409</v>
      </c>
      <c r="AA5" s="7">
        <v>4.1670613288879403</v>
      </c>
      <c r="AB5" s="7">
        <v>3.9217338562011701</v>
      </c>
      <c r="AC5" s="7">
        <v>3.68172979354858</v>
      </c>
      <c r="AD5" s="7">
        <v>3.4471631050109899</v>
      </c>
      <c r="AE5" s="7">
        <v>3.2324526309967001</v>
      </c>
      <c r="AF5" s="7">
        <v>3.0779488086700399</v>
      </c>
      <c r="AG5" s="7">
        <v>3.01156425476074</v>
      </c>
      <c r="AH5" s="7">
        <v>2.9408209323883101</v>
      </c>
      <c r="AI5" s="7">
        <v>2.8769083023071298</v>
      </c>
      <c r="AJ5" s="7">
        <v>2.82123470306396</v>
      </c>
      <c r="AK5" s="7">
        <v>2.7577433586120601</v>
      </c>
      <c r="AL5" s="7">
        <v>2.6829235553741499</v>
      </c>
      <c r="AM5" s="7">
        <v>2.5982081890106201</v>
      </c>
      <c r="AN5" s="7">
        <v>2.4239861965179399</v>
      </c>
      <c r="AO5" s="7">
        <v>2.17292356491089</v>
      </c>
      <c r="AP5" s="7">
        <v>2.0402636528015101</v>
      </c>
      <c r="AQ5" s="7">
        <v>2.05129170417786</v>
      </c>
      <c r="AR5" s="7">
        <v>2.0549945831298801</v>
      </c>
      <c r="AS5" s="7">
        <v>2.05827784538269</v>
      </c>
      <c r="AT5" s="7">
        <v>2.0611319541931201</v>
      </c>
      <c r="AU5" s="7">
        <v>2.0654847621917698</v>
      </c>
      <c r="AV5" s="7">
        <v>2.06876921653748</v>
      </c>
      <c r="AW5" s="7">
        <v>2.0728719234466602</v>
      </c>
      <c r="AX5" s="7">
        <v>2.0767009258270299</v>
      </c>
      <c r="AY5" s="7">
        <v>2.0801568031311</v>
      </c>
    </row>
    <row r="6" spans="1:51">
      <c r="A6" s="1" t="s">
        <v>146</v>
      </c>
      <c r="B6" s="5" t="s">
        <v>152</v>
      </c>
      <c r="C6" s="1" t="s">
        <v>165</v>
      </c>
      <c r="D6" s="1" t="s">
        <v>162</v>
      </c>
      <c r="E6" s="1" t="s">
        <v>162</v>
      </c>
      <c r="F6" s="1" t="s">
        <v>163</v>
      </c>
      <c r="G6" s="1" t="s">
        <v>163</v>
      </c>
      <c r="H6" s="1" t="s">
        <v>163</v>
      </c>
      <c r="I6" s="1" t="s">
        <v>163</v>
      </c>
      <c r="J6" s="1" t="s">
        <v>163</v>
      </c>
      <c r="K6" s="1" t="s">
        <v>163</v>
      </c>
      <c r="L6" s="1" t="s">
        <v>162</v>
      </c>
      <c r="M6" s="1" t="s">
        <v>162</v>
      </c>
      <c r="N6" s="1" t="s">
        <v>162</v>
      </c>
      <c r="O6" s="1" t="s">
        <v>162</v>
      </c>
      <c r="P6" s="1" t="s">
        <v>162</v>
      </c>
      <c r="Q6" s="1" t="s">
        <v>162</v>
      </c>
      <c r="R6" s="1" t="s">
        <v>162</v>
      </c>
      <c r="S6" s="1" t="s">
        <v>162</v>
      </c>
      <c r="T6" s="1" t="s">
        <v>162</v>
      </c>
      <c r="U6" s="1" t="s">
        <v>162</v>
      </c>
      <c r="V6" s="1" t="s">
        <v>162</v>
      </c>
      <c r="W6" s="1" t="s">
        <v>162</v>
      </c>
      <c r="X6" s="1" t="s">
        <v>174</v>
      </c>
      <c r="Y6" s="1" t="s">
        <v>174</v>
      </c>
      <c r="Z6" s="1" t="s">
        <v>174</v>
      </c>
      <c r="AA6" s="1" t="s">
        <v>174</v>
      </c>
      <c r="AB6" s="1" t="s">
        <v>174</v>
      </c>
      <c r="AC6" s="1" t="s">
        <v>174</v>
      </c>
      <c r="AD6" s="1" t="s">
        <v>174</v>
      </c>
      <c r="AE6" s="1" t="s">
        <v>174</v>
      </c>
      <c r="AF6" s="1" t="s">
        <v>174</v>
      </c>
      <c r="AG6" s="1" t="s">
        <v>174</v>
      </c>
      <c r="AH6" s="1" t="s">
        <v>174</v>
      </c>
      <c r="AI6" s="1" t="s">
        <v>174</v>
      </c>
      <c r="AJ6" s="1" t="s">
        <v>174</v>
      </c>
      <c r="AK6" s="1" t="s">
        <v>174</v>
      </c>
      <c r="AL6" s="1" t="s">
        <v>174</v>
      </c>
      <c r="AM6" s="1" t="s">
        <v>174</v>
      </c>
      <c r="AN6" s="1" t="s">
        <v>174</v>
      </c>
      <c r="AO6" s="1" t="s">
        <v>174</v>
      </c>
      <c r="AP6" s="1" t="s">
        <v>174</v>
      </c>
      <c r="AQ6" s="1" t="s">
        <v>162</v>
      </c>
      <c r="AR6" s="1" t="s">
        <v>162</v>
      </c>
      <c r="AS6" s="1" t="s">
        <v>162</v>
      </c>
      <c r="AT6" s="1" t="s">
        <v>162</v>
      </c>
      <c r="AU6" s="1" t="s">
        <v>162</v>
      </c>
      <c r="AV6" s="1" t="s">
        <v>162</v>
      </c>
      <c r="AW6" s="1" t="s">
        <v>162</v>
      </c>
      <c r="AX6" s="1" t="s">
        <v>162</v>
      </c>
      <c r="AY6" s="1" t="s">
        <v>162</v>
      </c>
    </row>
    <row r="7" spans="1:51">
      <c r="A7" s="1" t="s">
        <v>145</v>
      </c>
      <c r="B7" s="1" t="s">
        <v>20</v>
      </c>
      <c r="C7" s="1" t="s">
        <v>164</v>
      </c>
      <c r="D7" s="7">
        <v>2.4884724617004399</v>
      </c>
      <c r="E7" s="7">
        <v>3.5042622089386</v>
      </c>
      <c r="F7" s="7">
        <v>4.09651899337769</v>
      </c>
      <c r="G7" s="7">
        <v>4.1164932250976598</v>
      </c>
      <c r="H7" s="7">
        <v>4.1254949569702104</v>
      </c>
      <c r="I7" s="7">
        <v>4.1444878578186</v>
      </c>
      <c r="J7" s="7">
        <v>4.15612840652466</v>
      </c>
      <c r="K7" s="7">
        <v>4.1686549186706499</v>
      </c>
      <c r="L7" s="7">
        <v>4.1898431777954102</v>
      </c>
      <c r="M7" s="7">
        <v>4.2021007537841797</v>
      </c>
      <c r="N7" s="7">
        <v>4.2143406867981001</v>
      </c>
      <c r="O7" s="7">
        <v>4.2337937355041504</v>
      </c>
      <c r="P7" s="7">
        <v>4.2434549331665004</v>
      </c>
      <c r="Q7" s="7">
        <v>4.2573523521423304</v>
      </c>
      <c r="R7" s="7">
        <v>4.2713470458984402</v>
      </c>
      <c r="S7" s="7">
        <v>4.2786808013915998</v>
      </c>
      <c r="T7" s="7">
        <v>4.2965526580810502</v>
      </c>
      <c r="U7" s="7">
        <v>4.3056683540344203</v>
      </c>
      <c r="V7" s="7">
        <v>4.3170590400695801</v>
      </c>
      <c r="W7" s="7">
        <v>4.3296651840209996</v>
      </c>
      <c r="X7" s="7">
        <v>4.3105635643005398</v>
      </c>
      <c r="Y7" s="7">
        <v>3.5628645420074498</v>
      </c>
      <c r="Z7" s="7">
        <v>2.5639197826385498</v>
      </c>
      <c r="AA7" s="7">
        <v>1.97093069553375</v>
      </c>
      <c r="AB7" s="7">
        <v>1.9781684875488299</v>
      </c>
      <c r="AC7" s="7">
        <v>1.9951978921890301</v>
      </c>
      <c r="AD7" s="7">
        <v>2.0077362060546902</v>
      </c>
      <c r="AE7" s="7">
        <v>2.0218245983123802</v>
      </c>
      <c r="AF7" s="7">
        <v>2.0344860553741499</v>
      </c>
      <c r="AG7" s="7">
        <v>2.0454185009002699</v>
      </c>
      <c r="AH7" s="7">
        <v>2.06622385978699</v>
      </c>
      <c r="AI7" s="7">
        <v>2.0777013301849401</v>
      </c>
      <c r="AJ7" s="7">
        <v>2.09020328521729</v>
      </c>
      <c r="AK7" s="7">
        <v>2.1060259342193599</v>
      </c>
      <c r="AL7" s="7">
        <v>2.1208178997039799</v>
      </c>
      <c r="AM7" s="7">
        <v>2.13407278060913</v>
      </c>
      <c r="AN7" s="7">
        <v>2.1474757194518999</v>
      </c>
      <c r="AO7" s="7">
        <v>2.1650364398956299</v>
      </c>
      <c r="AP7" s="7">
        <v>2.1726958751678498</v>
      </c>
      <c r="AQ7" s="7">
        <v>2.1946318149566699</v>
      </c>
      <c r="AR7" s="7">
        <v>2.2068819999694802</v>
      </c>
      <c r="AS7" s="7">
        <v>2.2210521697997998</v>
      </c>
      <c r="AT7" s="7">
        <v>2.2392916679382302</v>
      </c>
      <c r="AU7" s="7">
        <v>2.24815797805786</v>
      </c>
      <c r="AV7" s="7">
        <v>2.2629234790802002</v>
      </c>
      <c r="AW7" s="7">
        <v>2.27545118331909</v>
      </c>
      <c r="AX7" s="7">
        <v>2.28562355041504</v>
      </c>
      <c r="AY7" s="7">
        <v>2.3057343959808398</v>
      </c>
    </row>
    <row r="8" spans="1:51">
      <c r="A8" s="1" t="s">
        <v>145</v>
      </c>
      <c r="B8" s="5" t="s">
        <v>152</v>
      </c>
      <c r="C8" s="1" t="s">
        <v>165</v>
      </c>
      <c r="D8" s="1" t="s">
        <v>163</v>
      </c>
      <c r="E8" s="1" t="s">
        <v>163</v>
      </c>
      <c r="F8" s="1" t="s">
        <v>163</v>
      </c>
      <c r="G8" s="1" t="s">
        <v>162</v>
      </c>
      <c r="H8" s="1" t="s">
        <v>162</v>
      </c>
      <c r="I8" s="1" t="s">
        <v>162</v>
      </c>
      <c r="J8" s="1" t="s">
        <v>162</v>
      </c>
      <c r="K8" s="1" t="s">
        <v>162</v>
      </c>
      <c r="L8" s="1" t="s">
        <v>162</v>
      </c>
      <c r="M8" s="1" t="s">
        <v>162</v>
      </c>
      <c r="N8" s="1" t="s">
        <v>162</v>
      </c>
      <c r="O8" s="1" t="s">
        <v>162</v>
      </c>
      <c r="P8" s="1" t="s">
        <v>162</v>
      </c>
      <c r="Q8" s="1" t="s">
        <v>162</v>
      </c>
      <c r="R8" s="1" t="s">
        <v>162</v>
      </c>
      <c r="S8" s="1" t="s">
        <v>162</v>
      </c>
      <c r="T8" s="1" t="s">
        <v>162</v>
      </c>
      <c r="U8" s="1" t="s">
        <v>162</v>
      </c>
      <c r="V8" s="1" t="s">
        <v>162</v>
      </c>
      <c r="W8" s="1" t="s">
        <v>162</v>
      </c>
      <c r="X8" s="1" t="s">
        <v>162</v>
      </c>
      <c r="Y8" s="1" t="s">
        <v>174</v>
      </c>
      <c r="Z8" s="1" t="s">
        <v>174</v>
      </c>
      <c r="AA8" s="1" t="s">
        <v>174</v>
      </c>
      <c r="AB8" s="1" t="s">
        <v>162</v>
      </c>
      <c r="AC8" s="1" t="s">
        <v>162</v>
      </c>
      <c r="AD8" s="1" t="s">
        <v>162</v>
      </c>
      <c r="AE8" s="1" t="s">
        <v>162</v>
      </c>
      <c r="AF8" s="1" t="s">
        <v>162</v>
      </c>
      <c r="AG8" s="1" t="s">
        <v>162</v>
      </c>
      <c r="AH8" s="1" t="s">
        <v>162</v>
      </c>
      <c r="AI8" s="1" t="s">
        <v>162</v>
      </c>
      <c r="AJ8" s="1" t="s">
        <v>162</v>
      </c>
      <c r="AK8" s="1" t="s">
        <v>162</v>
      </c>
      <c r="AL8" s="1" t="s">
        <v>162</v>
      </c>
      <c r="AM8" s="1" t="s">
        <v>162</v>
      </c>
      <c r="AN8" s="1" t="s">
        <v>162</v>
      </c>
      <c r="AO8" s="1" t="s">
        <v>162</v>
      </c>
      <c r="AP8" s="1" t="s">
        <v>162</v>
      </c>
      <c r="AQ8" s="1" t="s">
        <v>162</v>
      </c>
      <c r="AR8" s="1" t="s">
        <v>162</v>
      </c>
      <c r="AS8" s="1" t="s">
        <v>162</v>
      </c>
      <c r="AT8" s="1" t="s">
        <v>162</v>
      </c>
      <c r="AU8" s="1" t="s">
        <v>162</v>
      </c>
      <c r="AV8" s="1" t="s">
        <v>162</v>
      </c>
      <c r="AW8" s="1" t="s">
        <v>162</v>
      </c>
      <c r="AX8" s="1" t="s">
        <v>162</v>
      </c>
      <c r="AY8" s="1" t="s">
        <v>162</v>
      </c>
    </row>
    <row r="9" spans="1:51">
      <c r="A9" s="1" t="s">
        <v>144</v>
      </c>
      <c r="B9" s="1" t="s">
        <v>21</v>
      </c>
      <c r="C9" s="1" t="s">
        <v>164</v>
      </c>
      <c r="D9" s="7">
        <v>2.7826564311981201</v>
      </c>
      <c r="E9" s="7">
        <v>2.7134637832641602</v>
      </c>
      <c r="F9" s="7">
        <v>2.6811285018920898</v>
      </c>
      <c r="G9" s="7">
        <v>2.6981074810028098</v>
      </c>
      <c r="H9" s="7">
        <v>2.7140188217163099</v>
      </c>
      <c r="I9" s="7">
        <v>2.7295138835907</v>
      </c>
      <c r="J9" s="7">
        <v>2.7416319847106898</v>
      </c>
      <c r="K9" s="7">
        <v>2.7527778148651101</v>
      </c>
      <c r="L9" s="7">
        <v>2.7642707824707</v>
      </c>
      <c r="M9" s="7">
        <v>2.7754254341125502</v>
      </c>
      <c r="N9" s="7">
        <v>2.7869966030120898</v>
      </c>
      <c r="O9" s="7">
        <v>2.7974739074707</v>
      </c>
      <c r="P9" s="7">
        <v>2.8082032203674299</v>
      </c>
      <c r="Q9" s="7">
        <v>2.8170142173767099</v>
      </c>
      <c r="R9" s="7">
        <v>2.8236160278320299</v>
      </c>
      <c r="S9" s="7">
        <v>2.8291442394256601</v>
      </c>
      <c r="T9" s="7">
        <v>2.8347623348236102</v>
      </c>
      <c r="U9" s="7">
        <v>2.8408784866332999</v>
      </c>
      <c r="V9" s="7">
        <v>2.8465847969055198</v>
      </c>
      <c r="W9" s="7">
        <v>2.8525800704956099</v>
      </c>
      <c r="X9" s="7">
        <v>2.8228075504303001</v>
      </c>
      <c r="Y9" s="7">
        <v>2.9443280696868901</v>
      </c>
      <c r="Z9" s="7">
        <v>3.1896543502807599</v>
      </c>
      <c r="AA9" s="7">
        <v>3.3378543853759801</v>
      </c>
      <c r="AB9" s="7">
        <v>3.25490474700928</v>
      </c>
      <c r="AC9" s="7">
        <v>3.1456997394561799</v>
      </c>
      <c r="AD9" s="7">
        <v>3.0055727958679199</v>
      </c>
      <c r="AE9" s="7">
        <v>2.8940765857696502</v>
      </c>
      <c r="AF9" s="7">
        <v>2.8145623207092298</v>
      </c>
      <c r="AG9" s="7">
        <v>2.8208353519439702</v>
      </c>
      <c r="AH9" s="7">
        <v>2.8297710418701199</v>
      </c>
      <c r="AI9" s="7">
        <v>2.8330490589141801</v>
      </c>
      <c r="AJ9" s="7">
        <v>2.8340141773223899</v>
      </c>
      <c r="AK9" s="7">
        <v>2.8345255851745601</v>
      </c>
      <c r="AL9" s="7">
        <v>2.8342239856720002</v>
      </c>
      <c r="AM9" s="7">
        <v>2.8339653015136701</v>
      </c>
      <c r="AN9" s="7">
        <v>2.8323888778686501</v>
      </c>
      <c r="AO9" s="7">
        <v>2.83324146270752</v>
      </c>
      <c r="AP9" s="7">
        <v>2.8331596851348899</v>
      </c>
      <c r="AQ9" s="7">
        <v>2.8315780162811302</v>
      </c>
      <c r="AR9" s="7">
        <v>2.8315174579620401</v>
      </c>
      <c r="AS9" s="7">
        <v>2.8309617042541499</v>
      </c>
      <c r="AT9" s="7">
        <v>2.83086109161377</v>
      </c>
      <c r="AU9" s="7">
        <v>2.8296251296997101</v>
      </c>
      <c r="AV9" s="7">
        <v>2.8293383121490501</v>
      </c>
      <c r="AW9" s="7">
        <v>2.8294653892517099</v>
      </c>
      <c r="AX9" s="7">
        <v>2.8288002014160201</v>
      </c>
      <c r="AY9" s="7">
        <v>2.82844114303589</v>
      </c>
    </row>
    <row r="10" spans="1:51">
      <c r="A10" s="1" t="s">
        <v>144</v>
      </c>
      <c r="B10" s="5" t="s">
        <v>152</v>
      </c>
      <c r="C10" s="1" t="s">
        <v>165</v>
      </c>
      <c r="D10" s="1" t="s">
        <v>162</v>
      </c>
      <c r="E10" s="1" t="s">
        <v>162</v>
      </c>
      <c r="F10" s="1" t="s">
        <v>162</v>
      </c>
      <c r="G10" s="1" t="s">
        <v>162</v>
      </c>
      <c r="H10" s="1" t="s">
        <v>162</v>
      </c>
      <c r="I10" s="1" t="s">
        <v>162</v>
      </c>
      <c r="J10" s="1" t="s">
        <v>162</v>
      </c>
      <c r="K10" s="1" t="s">
        <v>162</v>
      </c>
      <c r="L10" s="1" t="s">
        <v>162</v>
      </c>
      <c r="M10" s="1" t="s">
        <v>162</v>
      </c>
      <c r="N10" s="1" t="s">
        <v>162</v>
      </c>
      <c r="O10" s="1" t="s">
        <v>162</v>
      </c>
      <c r="P10" s="1" t="s">
        <v>162</v>
      </c>
      <c r="Q10" s="1" t="s">
        <v>162</v>
      </c>
      <c r="R10" s="1" t="s">
        <v>162</v>
      </c>
      <c r="S10" s="1" t="s">
        <v>162</v>
      </c>
      <c r="T10" s="1" t="s">
        <v>162</v>
      </c>
      <c r="U10" s="1" t="s">
        <v>162</v>
      </c>
      <c r="V10" s="1" t="s">
        <v>162</v>
      </c>
      <c r="W10" s="1" t="s">
        <v>162</v>
      </c>
      <c r="X10" s="1" t="s">
        <v>162</v>
      </c>
      <c r="Y10" s="1" t="s">
        <v>174</v>
      </c>
      <c r="Z10" s="1" t="s">
        <v>174</v>
      </c>
      <c r="AA10" s="1" t="s">
        <v>174</v>
      </c>
      <c r="AB10" s="1" t="s">
        <v>174</v>
      </c>
      <c r="AC10" s="1" t="s">
        <v>174</v>
      </c>
      <c r="AD10" s="1" t="s">
        <v>174</v>
      </c>
      <c r="AE10" s="1" t="s">
        <v>174</v>
      </c>
      <c r="AF10" s="1" t="s">
        <v>174</v>
      </c>
      <c r="AG10" s="1" t="s">
        <v>162</v>
      </c>
      <c r="AH10" s="1" t="s">
        <v>162</v>
      </c>
      <c r="AI10" s="1" t="s">
        <v>162</v>
      </c>
      <c r="AJ10" s="1" t="s">
        <v>162</v>
      </c>
      <c r="AK10" s="1" t="s">
        <v>162</v>
      </c>
      <c r="AL10" s="1" t="s">
        <v>162</v>
      </c>
      <c r="AM10" s="1" t="s">
        <v>162</v>
      </c>
      <c r="AN10" s="1" t="s">
        <v>162</v>
      </c>
      <c r="AO10" s="1" t="s">
        <v>162</v>
      </c>
      <c r="AP10" s="1" t="s">
        <v>162</v>
      </c>
      <c r="AQ10" s="1" t="s">
        <v>162</v>
      </c>
      <c r="AR10" s="1" t="s">
        <v>162</v>
      </c>
      <c r="AS10" s="1" t="s">
        <v>162</v>
      </c>
      <c r="AT10" s="1" t="s">
        <v>162</v>
      </c>
      <c r="AU10" s="1" t="s">
        <v>162</v>
      </c>
      <c r="AV10" s="1" t="s">
        <v>162</v>
      </c>
      <c r="AW10" s="1" t="s">
        <v>162</v>
      </c>
      <c r="AX10" s="1" t="s">
        <v>162</v>
      </c>
      <c r="AY10" s="1" t="s">
        <v>162</v>
      </c>
    </row>
    <row r="11" spans="1:51">
      <c r="A11" s="1" t="s">
        <v>138</v>
      </c>
      <c r="B11" s="1" t="s">
        <v>40</v>
      </c>
      <c r="C11" s="1" t="s">
        <v>164</v>
      </c>
      <c r="D11" s="7">
        <v>1.84724652767181</v>
      </c>
      <c r="E11" s="7">
        <v>1.8476493358612101</v>
      </c>
      <c r="F11" s="7">
        <v>1.89470994472504</v>
      </c>
      <c r="G11" s="7">
        <v>2.2990851402282702</v>
      </c>
      <c r="H11" s="7">
        <v>2.74959373474121</v>
      </c>
      <c r="I11" s="7">
        <v>3.1811792850494398</v>
      </c>
      <c r="J11" s="7">
        <v>3.6209809780120898</v>
      </c>
      <c r="K11" s="7">
        <v>4.04569435119629</v>
      </c>
      <c r="L11" s="7">
        <v>4.44136714935303</v>
      </c>
      <c r="M11" s="7">
        <v>4.5139408111572301</v>
      </c>
      <c r="N11" s="7">
        <v>4.5124268531799299</v>
      </c>
      <c r="O11" s="7">
        <v>4.5131063461303702</v>
      </c>
      <c r="P11" s="7">
        <v>4.5137782096862802</v>
      </c>
      <c r="Q11" s="7">
        <v>4.5130071640014604</v>
      </c>
      <c r="R11" s="7">
        <v>4.5129375457763699</v>
      </c>
      <c r="S11" s="7">
        <v>4.5132379531860396</v>
      </c>
      <c r="T11" s="7">
        <v>4.5127711296081499</v>
      </c>
      <c r="U11" s="7">
        <v>4.5128989219665501</v>
      </c>
      <c r="V11" s="7">
        <v>4.5116305351257298</v>
      </c>
      <c r="W11" s="7">
        <v>4.5135622024536097</v>
      </c>
      <c r="X11" s="7">
        <v>4.5123872756957999</v>
      </c>
      <c r="Y11" s="7">
        <v>4.5140552520751998</v>
      </c>
      <c r="Z11" s="7">
        <v>4.5140037536621103</v>
      </c>
      <c r="AA11" s="7">
        <v>4.5129494667053196</v>
      </c>
      <c r="AB11" s="7">
        <v>4.5129652023315403</v>
      </c>
      <c r="AC11" s="7">
        <v>4.51340627670288</v>
      </c>
      <c r="AD11" s="7">
        <v>4.5136818885803196</v>
      </c>
      <c r="AE11" s="7">
        <v>4.5128073692321804</v>
      </c>
      <c r="AF11" s="7">
        <v>4.43025875091553</v>
      </c>
      <c r="AG11" s="7">
        <v>4.1589670181274396</v>
      </c>
      <c r="AH11" s="7">
        <v>3.8947899341583301</v>
      </c>
      <c r="AI11" s="7">
        <v>3.64311647415161</v>
      </c>
      <c r="AJ11" s="7">
        <v>3.3999722003936799</v>
      </c>
      <c r="AK11" s="7">
        <v>3.1878783702850302</v>
      </c>
      <c r="AL11" s="7">
        <v>2.9998071193695099</v>
      </c>
      <c r="AM11" s="7">
        <v>2.82798099517822</v>
      </c>
      <c r="AN11" s="7">
        <v>2.6595675945282</v>
      </c>
      <c r="AO11" s="7">
        <v>2.5015921592712398</v>
      </c>
      <c r="AP11" s="7">
        <v>2.34868240356445</v>
      </c>
      <c r="AQ11" s="7">
        <v>2.1956112384796098</v>
      </c>
      <c r="AR11" s="7">
        <v>2.0446648597717298</v>
      </c>
      <c r="AS11" s="7">
        <v>1.90340948104858</v>
      </c>
      <c r="AT11" s="7">
        <v>1.8365519046783401</v>
      </c>
      <c r="AU11" s="7">
        <v>1.84033679962158</v>
      </c>
      <c r="AV11" s="7">
        <v>1.83987152576447</v>
      </c>
      <c r="AW11" s="7">
        <v>1.83864593505859</v>
      </c>
      <c r="AX11" s="7">
        <v>1.84113729000092</v>
      </c>
      <c r="AY11" s="7">
        <v>1.84073781967163</v>
      </c>
    </row>
    <row r="12" spans="1:51">
      <c r="A12" s="1" t="s">
        <v>138</v>
      </c>
      <c r="B12" s="5" t="s">
        <v>152</v>
      </c>
      <c r="C12" s="1" t="s">
        <v>165</v>
      </c>
      <c r="D12" s="1" t="s">
        <v>162</v>
      </c>
      <c r="E12" s="1" t="s">
        <v>162</v>
      </c>
      <c r="F12" s="1" t="s">
        <v>162</v>
      </c>
      <c r="G12" s="1" t="s">
        <v>163</v>
      </c>
      <c r="H12" s="1" t="s">
        <v>163</v>
      </c>
      <c r="I12" s="1" t="s">
        <v>163</v>
      </c>
      <c r="J12" s="1" t="s">
        <v>163</v>
      </c>
      <c r="K12" s="1" t="s">
        <v>163</v>
      </c>
      <c r="L12" s="1" t="s">
        <v>163</v>
      </c>
      <c r="M12" s="1" t="s">
        <v>162</v>
      </c>
      <c r="N12" s="1" t="s">
        <v>162</v>
      </c>
      <c r="O12" s="1" t="s">
        <v>162</v>
      </c>
      <c r="P12" s="1" t="s">
        <v>162</v>
      </c>
      <c r="Q12" s="1" t="s">
        <v>162</v>
      </c>
      <c r="R12" s="1" t="s">
        <v>162</v>
      </c>
      <c r="S12" s="1" t="s">
        <v>162</v>
      </c>
      <c r="T12" s="1" t="s">
        <v>162</v>
      </c>
      <c r="U12" s="1" t="s">
        <v>162</v>
      </c>
      <c r="V12" s="1" t="s">
        <v>162</v>
      </c>
      <c r="W12" s="1" t="s">
        <v>162</v>
      </c>
      <c r="X12" s="1" t="s">
        <v>162</v>
      </c>
      <c r="Y12" s="1" t="s">
        <v>162</v>
      </c>
      <c r="Z12" s="1" t="s">
        <v>162</v>
      </c>
      <c r="AA12" s="1" t="s">
        <v>162</v>
      </c>
      <c r="AB12" s="1" t="s">
        <v>162</v>
      </c>
      <c r="AC12" s="1" t="s">
        <v>162</v>
      </c>
      <c r="AD12" s="1" t="s">
        <v>162</v>
      </c>
      <c r="AE12" s="1" t="s">
        <v>162</v>
      </c>
      <c r="AF12" s="1" t="s">
        <v>174</v>
      </c>
      <c r="AG12" s="1" t="s">
        <v>174</v>
      </c>
      <c r="AH12" s="1" t="s">
        <v>174</v>
      </c>
      <c r="AI12" s="1" t="s">
        <v>174</v>
      </c>
      <c r="AJ12" s="1" t="s">
        <v>174</v>
      </c>
      <c r="AK12" s="1" t="s">
        <v>174</v>
      </c>
      <c r="AL12" s="1" t="s">
        <v>174</v>
      </c>
      <c r="AM12" s="1" t="s">
        <v>174</v>
      </c>
      <c r="AN12" s="1" t="s">
        <v>174</v>
      </c>
      <c r="AO12" s="1" t="s">
        <v>174</v>
      </c>
      <c r="AP12" s="1" t="s">
        <v>174</v>
      </c>
      <c r="AQ12" s="1" t="s">
        <v>174</v>
      </c>
      <c r="AR12" s="1" t="s">
        <v>174</v>
      </c>
      <c r="AS12" s="1" t="s">
        <v>162</v>
      </c>
      <c r="AT12" s="1" t="s">
        <v>162</v>
      </c>
      <c r="AU12" s="1" t="s">
        <v>162</v>
      </c>
      <c r="AV12" s="1" t="s">
        <v>162</v>
      </c>
      <c r="AW12" s="1" t="s">
        <v>162</v>
      </c>
      <c r="AX12" s="1" t="s">
        <v>162</v>
      </c>
      <c r="AY12" s="1" t="s">
        <v>162</v>
      </c>
    </row>
    <row r="13" spans="1:51">
      <c r="A13" s="1" t="s">
        <v>143</v>
      </c>
      <c r="B13" s="1" t="s">
        <v>30</v>
      </c>
      <c r="C13" s="1" t="s">
        <v>164</v>
      </c>
      <c r="D13" s="7">
        <v>5.0089573860168501</v>
      </c>
      <c r="E13" s="7">
        <v>5.0192952156066903</v>
      </c>
      <c r="F13" s="7">
        <v>5.0153551101684597</v>
      </c>
      <c r="G13" s="7">
        <v>5.0136570930481001</v>
      </c>
      <c r="H13" s="7">
        <v>5.0145106315612802</v>
      </c>
      <c r="I13" s="7">
        <v>5.01963233947754</v>
      </c>
      <c r="J13" s="7">
        <v>5.0172038078308097</v>
      </c>
      <c r="K13" s="7">
        <v>5.0153369903564498</v>
      </c>
      <c r="L13" s="7">
        <v>5.0132889747619602</v>
      </c>
      <c r="M13" s="7">
        <v>5.0169978141784703</v>
      </c>
      <c r="N13" s="7">
        <v>5.0180907249450701</v>
      </c>
      <c r="O13" s="7">
        <v>5.0172653198242196</v>
      </c>
      <c r="P13" s="7">
        <v>5.01910400390625</v>
      </c>
      <c r="Q13" s="7">
        <v>5.0214142799377397</v>
      </c>
      <c r="R13" s="7">
        <v>4.9261999130248997</v>
      </c>
      <c r="S13" s="7">
        <v>4.5555777549743697</v>
      </c>
      <c r="T13" s="7">
        <v>4.1931681632995597</v>
      </c>
      <c r="U13" s="7">
        <v>3.85276579856873</v>
      </c>
      <c r="V13" s="7">
        <v>3.5227062702178999</v>
      </c>
      <c r="W13" s="7">
        <v>3.22627830505371</v>
      </c>
      <c r="X13" s="7">
        <v>2.91570019721985</v>
      </c>
      <c r="Y13" s="7">
        <v>2.6095943450927699</v>
      </c>
      <c r="Z13" s="7">
        <v>2.29865598678589</v>
      </c>
      <c r="AA13" s="7">
        <v>1.9780200719833401</v>
      </c>
      <c r="AB13" s="7">
        <v>1.69648432731628</v>
      </c>
      <c r="AC13" s="7">
        <v>1.6572294235229501</v>
      </c>
      <c r="AD13" s="7">
        <v>1.65152776241302</v>
      </c>
      <c r="AE13" s="7">
        <v>1.65819644927979</v>
      </c>
      <c r="AF13" s="7">
        <v>1.6566810607910201</v>
      </c>
      <c r="AG13" s="7">
        <v>1.65155708789825</v>
      </c>
      <c r="AH13" s="7">
        <v>1.6563570499420199</v>
      </c>
      <c r="AI13" s="7">
        <v>1.65665423870087</v>
      </c>
      <c r="AJ13" s="7">
        <v>1.6547002792358401</v>
      </c>
      <c r="AK13" s="7">
        <v>1.65456831455231</v>
      </c>
      <c r="AL13" s="7">
        <v>1.65435743331909</v>
      </c>
      <c r="AM13" s="7">
        <v>1.66007912158966</v>
      </c>
      <c r="AN13" s="7">
        <v>1.65700972080231</v>
      </c>
      <c r="AO13" s="7">
        <v>1.65472960472107</v>
      </c>
      <c r="AP13" s="7">
        <v>1.65743708610535</v>
      </c>
      <c r="AQ13" s="7">
        <v>1.65940237045288</v>
      </c>
      <c r="AR13" s="7">
        <v>1.6570177078247099</v>
      </c>
      <c r="AS13" s="7">
        <v>1.6648081541061399</v>
      </c>
      <c r="AT13" s="7">
        <v>1.6654917001724201</v>
      </c>
      <c r="AU13" s="7">
        <v>1.66318655014038</v>
      </c>
      <c r="AV13" s="7">
        <v>2.05482721328735</v>
      </c>
      <c r="AW13" s="7">
        <v>2.90965056419373</v>
      </c>
      <c r="AX13" s="7">
        <v>3.7256562709808398</v>
      </c>
      <c r="AY13" s="7">
        <v>4.51784324645996</v>
      </c>
    </row>
    <row r="14" spans="1:51">
      <c r="A14" s="1" t="s">
        <v>143</v>
      </c>
      <c r="B14" s="5" t="s">
        <v>152</v>
      </c>
      <c r="C14" s="1" t="s">
        <v>165</v>
      </c>
      <c r="D14" s="1" t="s">
        <v>162</v>
      </c>
      <c r="E14" s="1" t="s">
        <v>162</v>
      </c>
      <c r="F14" s="1" t="s">
        <v>162</v>
      </c>
      <c r="G14" s="1" t="s">
        <v>162</v>
      </c>
      <c r="H14" s="1" t="s">
        <v>162</v>
      </c>
      <c r="I14" s="1" t="s">
        <v>162</v>
      </c>
      <c r="J14" s="1" t="s">
        <v>162</v>
      </c>
      <c r="K14" s="1" t="s">
        <v>162</v>
      </c>
      <c r="L14" s="1" t="s">
        <v>162</v>
      </c>
      <c r="M14" s="1" t="s">
        <v>162</v>
      </c>
      <c r="N14" s="1" t="s">
        <v>162</v>
      </c>
      <c r="O14" s="1" t="s">
        <v>162</v>
      </c>
      <c r="P14" s="1" t="s">
        <v>162</v>
      </c>
      <c r="Q14" s="1" t="s">
        <v>162</v>
      </c>
      <c r="R14" s="1" t="s">
        <v>174</v>
      </c>
      <c r="S14" s="1" t="s">
        <v>174</v>
      </c>
      <c r="T14" s="1" t="s">
        <v>174</v>
      </c>
      <c r="U14" s="1" t="s">
        <v>174</v>
      </c>
      <c r="V14" s="1" t="s">
        <v>174</v>
      </c>
      <c r="W14" s="1" t="s">
        <v>174</v>
      </c>
      <c r="X14" s="1" t="s">
        <v>174</v>
      </c>
      <c r="Y14" s="1" t="s">
        <v>174</v>
      </c>
      <c r="Z14" s="1" t="s">
        <v>174</v>
      </c>
      <c r="AA14" s="1" t="s">
        <v>174</v>
      </c>
      <c r="AB14" s="1" t="s">
        <v>174</v>
      </c>
      <c r="AC14" s="1" t="s">
        <v>162</v>
      </c>
      <c r="AD14" s="1" t="s">
        <v>162</v>
      </c>
      <c r="AE14" s="1" t="s">
        <v>162</v>
      </c>
      <c r="AF14" s="1" t="s">
        <v>162</v>
      </c>
      <c r="AG14" s="1" t="s">
        <v>162</v>
      </c>
      <c r="AH14" s="1" t="s">
        <v>162</v>
      </c>
      <c r="AI14" s="1" t="s">
        <v>162</v>
      </c>
      <c r="AJ14" s="1" t="s">
        <v>162</v>
      </c>
      <c r="AK14" s="1" t="s">
        <v>162</v>
      </c>
      <c r="AL14" s="1" t="s">
        <v>162</v>
      </c>
      <c r="AM14" s="1" t="s">
        <v>162</v>
      </c>
      <c r="AN14" s="1" t="s">
        <v>162</v>
      </c>
      <c r="AO14" s="1" t="s">
        <v>162</v>
      </c>
      <c r="AP14" s="1" t="s">
        <v>162</v>
      </c>
      <c r="AQ14" s="1" t="s">
        <v>162</v>
      </c>
      <c r="AR14" s="1" t="s">
        <v>162</v>
      </c>
      <c r="AS14" s="1" t="s">
        <v>162</v>
      </c>
      <c r="AT14" s="1" t="s">
        <v>162</v>
      </c>
      <c r="AU14" s="1" t="s">
        <v>162</v>
      </c>
      <c r="AV14" s="1" t="s">
        <v>163</v>
      </c>
      <c r="AW14" s="1" t="s">
        <v>163</v>
      </c>
      <c r="AX14" s="1" t="s">
        <v>163</v>
      </c>
      <c r="AY14" s="1" t="s">
        <v>163</v>
      </c>
    </row>
    <row r="15" spans="1:51">
      <c r="A15" s="4" t="s">
        <v>140</v>
      </c>
      <c r="B15" s="1" t="s">
        <v>47</v>
      </c>
      <c r="C15" s="1" t="s">
        <v>164</v>
      </c>
      <c r="D15" s="7">
        <v>2.8913700580596902</v>
      </c>
      <c r="E15" s="7">
        <v>3.0706441402435298</v>
      </c>
      <c r="F15" s="7">
        <v>3.2804534435272199</v>
      </c>
      <c r="G15" s="7">
        <v>3.3424377441406299</v>
      </c>
      <c r="H15" s="7">
        <v>3.4320712089538601</v>
      </c>
      <c r="I15" s="7">
        <v>3.5480294227600102</v>
      </c>
      <c r="J15" s="7">
        <v>3.69843721389771</v>
      </c>
      <c r="K15" s="7">
        <v>3.9692568778991699</v>
      </c>
      <c r="L15" s="7">
        <v>4.4147691726684597</v>
      </c>
      <c r="M15" s="7">
        <v>5.0369319915771502</v>
      </c>
      <c r="N15" s="7">
        <v>5.6125464439392099</v>
      </c>
      <c r="O15" s="7">
        <v>6.0238313674926802</v>
      </c>
      <c r="P15" s="7">
        <v>6.1897726058959996</v>
      </c>
      <c r="Q15" s="7">
        <v>6.0170364379882804</v>
      </c>
      <c r="R15" s="7">
        <v>5.6335396766662598</v>
      </c>
      <c r="S15" s="7">
        <v>5.2913489341735804</v>
      </c>
      <c r="T15" s="7">
        <v>4.9978523254394496</v>
      </c>
      <c r="U15" s="7">
        <v>4.7160692214965803</v>
      </c>
      <c r="V15" s="7">
        <v>4.4650835990905797</v>
      </c>
      <c r="W15" s="7">
        <v>4.2329444885253897</v>
      </c>
      <c r="X15" s="7">
        <v>4.0460462570190403</v>
      </c>
      <c r="Y15" s="7">
        <v>4.0052952766418501</v>
      </c>
      <c r="Z15" s="7">
        <v>3.9518785476684601</v>
      </c>
      <c r="AA15" s="7">
        <v>3.8989791870117201</v>
      </c>
      <c r="AB15" s="7">
        <v>3.8093922138214098</v>
      </c>
      <c r="AC15" s="7">
        <v>3.6159753799438499</v>
      </c>
      <c r="AD15" s="7">
        <v>3.4965867996215798</v>
      </c>
      <c r="AE15" s="7">
        <v>3.3932049274444598</v>
      </c>
      <c r="AF15" s="7">
        <v>3.3302030563354501</v>
      </c>
      <c r="AG15" s="7">
        <v>3.4051494598388699</v>
      </c>
      <c r="AH15" s="7">
        <v>3.52164578437805</v>
      </c>
      <c r="AI15" s="7">
        <v>3.65768218040466</v>
      </c>
      <c r="AJ15" s="7">
        <v>3.8402636051178001</v>
      </c>
      <c r="AK15" s="7">
        <v>4.0407590866088903</v>
      </c>
      <c r="AL15" s="7">
        <v>4.22204494476318</v>
      </c>
      <c r="AM15" s="7">
        <v>4.3741164207458496</v>
      </c>
      <c r="AN15" s="7">
        <v>4.4808015823364302</v>
      </c>
      <c r="AO15" s="7">
        <v>4.5190486907959002</v>
      </c>
      <c r="AP15" s="7">
        <v>4.4134659767150897</v>
      </c>
      <c r="AQ15" s="7">
        <v>4.0692319869995099</v>
      </c>
      <c r="AR15" s="7">
        <v>3.7132081985473602</v>
      </c>
      <c r="AS15" s="7">
        <v>3.5611667633056601</v>
      </c>
      <c r="AT15" s="7">
        <v>3.5415244102478001</v>
      </c>
      <c r="AU15" s="7">
        <v>3.3955225944518999</v>
      </c>
      <c r="AV15" s="7">
        <v>3.2010395526886</v>
      </c>
      <c r="AW15" s="7">
        <v>2.9647049903869598</v>
      </c>
      <c r="AX15" s="7">
        <v>2.7195055484771702</v>
      </c>
      <c r="AY15" s="7">
        <v>2.5853211879730198</v>
      </c>
    </row>
    <row r="16" spans="1:51">
      <c r="A16" s="4" t="s">
        <v>140</v>
      </c>
      <c r="B16" s="5" t="s">
        <v>152</v>
      </c>
      <c r="C16" s="1" t="s">
        <v>165</v>
      </c>
      <c r="D16" s="1" t="s">
        <v>171</v>
      </c>
      <c r="E16" s="1" t="s">
        <v>171</v>
      </c>
      <c r="F16" s="1" t="s">
        <v>171</v>
      </c>
      <c r="G16" s="1" t="s">
        <v>171</v>
      </c>
      <c r="H16" s="1" t="s">
        <v>171</v>
      </c>
      <c r="I16" s="1" t="s">
        <v>171</v>
      </c>
      <c r="J16" s="1" t="s">
        <v>171</v>
      </c>
      <c r="K16" s="1" t="s">
        <v>171</v>
      </c>
      <c r="L16" s="1" t="s">
        <v>171</v>
      </c>
      <c r="M16" s="1" t="s">
        <v>171</v>
      </c>
      <c r="N16" s="1" t="s">
        <v>171</v>
      </c>
      <c r="O16" s="1" t="s">
        <v>171</v>
      </c>
      <c r="P16" s="1" t="s">
        <v>171</v>
      </c>
      <c r="Q16" s="1" t="s">
        <v>171</v>
      </c>
      <c r="R16" s="1" t="s">
        <v>171</v>
      </c>
      <c r="S16" s="1" t="s">
        <v>171</v>
      </c>
      <c r="T16" s="1" t="s">
        <v>171</v>
      </c>
      <c r="U16" s="1" t="s">
        <v>171</v>
      </c>
      <c r="V16" s="1" t="s">
        <v>171</v>
      </c>
      <c r="W16" s="1" t="s">
        <v>171</v>
      </c>
      <c r="X16" s="1" t="s">
        <v>171</v>
      </c>
      <c r="Y16" s="1" t="s">
        <v>171</v>
      </c>
      <c r="Z16" s="1" t="s">
        <v>171</v>
      </c>
      <c r="AA16" s="1" t="s">
        <v>171</v>
      </c>
      <c r="AB16" s="1" t="s">
        <v>171</v>
      </c>
      <c r="AC16" s="1" t="s">
        <v>171</v>
      </c>
      <c r="AD16" s="1" t="s">
        <v>171</v>
      </c>
      <c r="AE16" s="1" t="s">
        <v>171</v>
      </c>
      <c r="AF16" s="1" t="s">
        <v>171</v>
      </c>
      <c r="AG16" s="1" t="s">
        <v>171</v>
      </c>
      <c r="AH16" s="1" t="s">
        <v>171</v>
      </c>
      <c r="AI16" s="1" t="s">
        <v>171</v>
      </c>
      <c r="AJ16" s="1" t="s">
        <v>171</v>
      </c>
      <c r="AK16" s="1" t="s">
        <v>171</v>
      </c>
      <c r="AL16" s="1" t="s">
        <v>171</v>
      </c>
      <c r="AM16" s="1" t="s">
        <v>171</v>
      </c>
      <c r="AN16" s="1" t="s">
        <v>171</v>
      </c>
      <c r="AO16" s="1" t="s">
        <v>171</v>
      </c>
      <c r="AP16" s="1" t="s">
        <v>171</v>
      </c>
      <c r="AQ16" s="1" t="s">
        <v>171</v>
      </c>
      <c r="AR16" s="1" t="s">
        <v>171</v>
      </c>
      <c r="AS16" s="1" t="s">
        <v>171</v>
      </c>
      <c r="AT16" s="1" t="s">
        <v>171</v>
      </c>
      <c r="AU16" s="1" t="s">
        <v>171</v>
      </c>
      <c r="AV16" s="1" t="s">
        <v>171</v>
      </c>
      <c r="AW16" s="1" t="s">
        <v>171</v>
      </c>
      <c r="AX16" s="1" t="s">
        <v>171</v>
      </c>
      <c r="AY16" s="1" t="s">
        <v>171</v>
      </c>
    </row>
    <row r="17" spans="1:51">
      <c r="A17" s="1" t="s">
        <v>172</v>
      </c>
      <c r="B17" s="6" t="s">
        <v>166</v>
      </c>
      <c r="C17" s="1" t="s">
        <v>167</v>
      </c>
      <c r="D17" s="9">
        <v>2754.366363525392</v>
      </c>
      <c r="E17" s="9">
        <v>2223.0017089843718</v>
      </c>
      <c r="F17" s="9">
        <v>1851.9529418945292</v>
      </c>
      <c r="G17" s="9">
        <v>1218.7290039062473</v>
      </c>
      <c r="H17" s="9">
        <v>1459.069946289062</v>
      </c>
      <c r="I17" s="9">
        <v>1437.7265319824196</v>
      </c>
      <c r="J17" s="9">
        <v>1435.938293457031</v>
      </c>
      <c r="K17" s="9">
        <v>1477.0357971191343</v>
      </c>
      <c r="L17" s="9">
        <v>1342.1369339227704</v>
      </c>
      <c r="M17" s="9">
        <v>1688.9263006448739</v>
      </c>
      <c r="N17" s="9">
        <v>1538.3275690078731</v>
      </c>
      <c r="O17" s="9">
        <v>1486.863970279697</v>
      </c>
      <c r="P17" s="9">
        <v>1850.2200087308852</v>
      </c>
      <c r="Q17" s="9">
        <v>2165.269057989115</v>
      </c>
      <c r="R17" s="9">
        <v>2864.3197264671276</v>
      </c>
      <c r="S17" s="9">
        <v>2750.3929851055173</v>
      </c>
      <c r="T17" s="9">
        <v>2920.8504462242154</v>
      </c>
      <c r="U17" s="9">
        <v>2896.2829306125668</v>
      </c>
      <c r="V17" s="9">
        <v>2854.1724987030025</v>
      </c>
      <c r="W17" s="9">
        <v>2678.7666625976581</v>
      </c>
      <c r="X17" s="9">
        <v>2538.060638427728</v>
      </c>
      <c r="Y17" s="9">
        <v>3097.6393737792905</v>
      </c>
      <c r="Z17" s="9">
        <v>3049.6917114257835</v>
      </c>
      <c r="AA17" s="9">
        <v>3432.0698547363263</v>
      </c>
      <c r="AB17" s="9">
        <v>3386.1690979003879</v>
      </c>
      <c r="AC17" s="9">
        <v>3348.0978088378884</v>
      </c>
      <c r="AD17" s="9">
        <v>3145.055938720704</v>
      </c>
      <c r="AE17" s="9">
        <v>2953.0360412597602</v>
      </c>
      <c r="AF17" s="9">
        <v>2416.7115478515634</v>
      </c>
      <c r="AG17" s="9">
        <v>1915.0982971191361</v>
      </c>
      <c r="AH17" s="9">
        <v>1923.6180725097597</v>
      </c>
      <c r="AI17" s="9">
        <v>1592.6373291015623</v>
      </c>
      <c r="AJ17" s="9">
        <v>1515.8119506835956</v>
      </c>
      <c r="AK17" s="9">
        <v>1387.2256164550809</v>
      </c>
      <c r="AL17" s="9">
        <v>1385.2185363769472</v>
      </c>
      <c r="AM17" s="9">
        <v>1473.2959899902371</v>
      </c>
      <c r="AN17" s="9">
        <v>2046.1297302246116</v>
      </c>
      <c r="AO17" s="9">
        <v>2266.3333435058566</v>
      </c>
      <c r="AP17" s="9">
        <v>3093.7110290527339</v>
      </c>
      <c r="AQ17" s="9">
        <v>3332.7221984863286</v>
      </c>
      <c r="AR17" s="9">
        <v>3242.4942321777271</v>
      </c>
      <c r="AS17" s="9">
        <v>3106.3996887206999</v>
      </c>
      <c r="AT17" s="9">
        <v>3847.7366638183566</v>
      </c>
      <c r="AU17" s="9">
        <v>3764.0539245605446</v>
      </c>
      <c r="AV17" s="9">
        <v>3889.4287719726535</v>
      </c>
      <c r="AW17" s="9">
        <v>3445.167907714846</v>
      </c>
      <c r="AX17" s="9">
        <v>3352.9217529296843</v>
      </c>
      <c r="AY17" s="9">
        <v>3152.4432983398428</v>
      </c>
    </row>
    <row r="18" spans="1:51">
      <c r="A18" s="1" t="s">
        <v>148</v>
      </c>
      <c r="B18" s="1" t="s">
        <v>64</v>
      </c>
      <c r="C18" s="1" t="s">
        <v>167</v>
      </c>
      <c r="D18" s="8">
        <v>750.81689453125</v>
      </c>
      <c r="E18" s="8">
        <v>720.92413330078102</v>
      </c>
      <c r="F18" s="8">
        <v>696.775146484375</v>
      </c>
      <c r="G18" s="8">
        <v>592.41876220703102</v>
      </c>
      <c r="H18" s="8">
        <v>323.26730346679699</v>
      </c>
      <c r="I18" s="8">
        <v>330.35458374023398</v>
      </c>
      <c r="J18" s="8">
        <v>330.31185913085898</v>
      </c>
      <c r="K18" s="8">
        <v>344.34216308593801</v>
      </c>
      <c r="L18" s="8">
        <v>387.78121948242199</v>
      </c>
      <c r="M18" s="8">
        <v>423.57116699218801</v>
      </c>
      <c r="N18" s="8">
        <v>499.72991943359398</v>
      </c>
      <c r="O18" s="8">
        <v>601.13671875</v>
      </c>
      <c r="P18" s="8">
        <v>758.65057373046898</v>
      </c>
      <c r="Q18" s="8">
        <v>832.99426269531295</v>
      </c>
      <c r="R18" s="8">
        <v>807.90545654296898</v>
      </c>
      <c r="S18" s="8">
        <v>752.2958984375</v>
      </c>
      <c r="T18" s="8">
        <v>748.48052978515602</v>
      </c>
      <c r="U18" s="8">
        <v>745.98577880859398</v>
      </c>
      <c r="V18" s="8">
        <v>723.68634033203102</v>
      </c>
      <c r="W18" s="8">
        <v>1032.41162109375</v>
      </c>
      <c r="X18" s="8">
        <v>1208.68713378906</v>
      </c>
      <c r="Y18" s="8">
        <v>1364.00170898438</v>
      </c>
      <c r="Z18" s="8">
        <v>1329.583984375</v>
      </c>
      <c r="AA18" s="8">
        <v>1328.5830078125</v>
      </c>
      <c r="AB18" s="8">
        <v>1301.130859375</v>
      </c>
      <c r="AC18" s="8">
        <v>1215.88464355469</v>
      </c>
      <c r="AD18" s="8">
        <v>974.81884765625</v>
      </c>
      <c r="AE18" s="8">
        <v>961.893310546875</v>
      </c>
      <c r="AF18" s="8">
        <v>939.70935058593795</v>
      </c>
      <c r="AG18" s="8">
        <v>951.13812255859398</v>
      </c>
      <c r="AH18" s="8">
        <v>870.861572265625</v>
      </c>
      <c r="AI18" s="8">
        <v>731.70812988281295</v>
      </c>
      <c r="AJ18" s="8">
        <v>903.243408203125</v>
      </c>
      <c r="AK18" s="8">
        <v>925.83605957031295</v>
      </c>
      <c r="AL18" s="8">
        <v>990.02685546875</v>
      </c>
      <c r="AM18" s="8">
        <v>990.88555908203102</v>
      </c>
      <c r="AN18" s="8">
        <v>1029.56091308594</v>
      </c>
      <c r="AO18" s="8">
        <v>1086.90588378906</v>
      </c>
      <c r="AP18" s="8">
        <v>1171.77453613281</v>
      </c>
      <c r="AQ18" s="8">
        <v>1163.30639648438</v>
      </c>
      <c r="AR18" s="8">
        <v>894.97204589843795</v>
      </c>
      <c r="AS18" s="8">
        <v>810.75427246093795</v>
      </c>
      <c r="AT18" s="8">
        <v>1132.97863769531</v>
      </c>
      <c r="AU18" s="8">
        <v>1080.73217773438</v>
      </c>
      <c r="AV18" s="8">
        <v>998.94781494140602</v>
      </c>
      <c r="AW18" s="8">
        <v>933.84649658203102</v>
      </c>
      <c r="AX18" s="8">
        <v>1124.10168457031</v>
      </c>
      <c r="AY18" s="8">
        <v>1033.47473144531</v>
      </c>
    </row>
    <row r="19" spans="1:51">
      <c r="A19" s="1" t="s">
        <v>58</v>
      </c>
      <c r="B19" s="1" t="s">
        <v>62</v>
      </c>
      <c r="C19" s="1" t="s">
        <v>168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</row>
    <row r="20" spans="1:51">
      <c r="A20" s="1" t="s">
        <v>59</v>
      </c>
      <c r="B20" s="1" t="s">
        <v>63</v>
      </c>
      <c r="C20" s="1" t="s">
        <v>168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</row>
    <row r="21" spans="1:51">
      <c r="A21" s="1" t="s">
        <v>52</v>
      </c>
      <c r="B21" s="1" t="s">
        <v>5</v>
      </c>
      <c r="C21" s="1" t="s">
        <v>168</v>
      </c>
      <c r="D21" s="8">
        <v>2831.513671875</v>
      </c>
      <c r="E21" s="8">
        <v>2805.04174804688</v>
      </c>
      <c r="F21" s="8">
        <v>2796.14721679688</v>
      </c>
      <c r="G21" s="8">
        <v>2795.80444335938</v>
      </c>
      <c r="H21" s="8">
        <v>2790.86547851563</v>
      </c>
      <c r="I21" s="8">
        <v>2787.27294921875</v>
      </c>
      <c r="J21" s="8">
        <v>2781.43627929688</v>
      </c>
      <c r="K21" s="8">
        <v>2773.45361328125</v>
      </c>
      <c r="L21" s="8">
        <v>2713.21899414063</v>
      </c>
      <c r="M21" s="8">
        <v>2647.87353515625</v>
      </c>
      <c r="N21" s="8">
        <v>2638.04052734375</v>
      </c>
      <c r="O21" s="8">
        <v>2624.18798828125</v>
      </c>
      <c r="P21" s="8">
        <v>2632.29638671875</v>
      </c>
      <c r="Q21" s="8">
        <v>2657.44995117188</v>
      </c>
      <c r="R21" s="8">
        <v>2688.146484375</v>
      </c>
      <c r="S21" s="8">
        <v>2705.78857421875</v>
      </c>
      <c r="T21" s="8">
        <v>2730.55029296875</v>
      </c>
      <c r="U21" s="8">
        <v>2735.79907226563</v>
      </c>
      <c r="V21" s="8">
        <v>2739.31079101563</v>
      </c>
      <c r="W21" s="8">
        <v>2762.68139648438</v>
      </c>
      <c r="X21" s="8">
        <v>2787.25366210938</v>
      </c>
      <c r="Y21" s="8">
        <v>2805.11962890625</v>
      </c>
      <c r="Z21" s="8">
        <v>2793.04174804688</v>
      </c>
      <c r="AA21" s="8">
        <v>2790.97778320313</v>
      </c>
      <c r="AB21" s="8">
        <v>2790.47216796875</v>
      </c>
      <c r="AC21" s="8">
        <v>2787.234375</v>
      </c>
      <c r="AD21" s="8">
        <v>2823.45239257813</v>
      </c>
      <c r="AE21" s="8">
        <v>2835.81396484375</v>
      </c>
      <c r="AF21" s="8">
        <v>2795.14013671875</v>
      </c>
      <c r="AG21" s="8">
        <v>2753.63305664063</v>
      </c>
      <c r="AH21" s="8">
        <v>2750.23461914063</v>
      </c>
      <c r="AI21" s="8">
        <v>2747.52172851563</v>
      </c>
      <c r="AJ21" s="8">
        <v>2745.58862304688</v>
      </c>
      <c r="AK21" s="8">
        <v>2744.5791015625</v>
      </c>
      <c r="AL21" s="8">
        <v>2745.28662109375</v>
      </c>
      <c r="AM21" s="8">
        <v>2741.65966796875</v>
      </c>
      <c r="AN21" s="8">
        <v>2695.916015625</v>
      </c>
      <c r="AO21" s="8">
        <v>2712.02661132813</v>
      </c>
      <c r="AP21" s="8">
        <v>2766.1044921875</v>
      </c>
      <c r="AQ21" s="8">
        <v>2777.5439453125</v>
      </c>
      <c r="AR21" s="8">
        <v>2787.705078125</v>
      </c>
      <c r="AS21" s="8">
        <v>2781.60327148438</v>
      </c>
      <c r="AT21" s="8">
        <v>2825.04052734375</v>
      </c>
      <c r="AU21" s="8">
        <v>2830.927734375</v>
      </c>
      <c r="AV21" s="8">
        <v>2878.18115234375</v>
      </c>
      <c r="AW21" s="8">
        <v>2853.60034179688</v>
      </c>
      <c r="AX21" s="8">
        <v>2874.64794921875</v>
      </c>
      <c r="AY21" s="8">
        <v>2865.28149414063</v>
      </c>
    </row>
    <row r="22" spans="1:51">
      <c r="A22" s="1" t="s">
        <v>53</v>
      </c>
      <c r="B22" s="1" t="s">
        <v>12</v>
      </c>
      <c r="C22" s="1" t="s">
        <v>168</v>
      </c>
      <c r="D22" s="8">
        <v>7472.3115234375</v>
      </c>
      <c r="E22" s="8">
        <v>7456.3388671875</v>
      </c>
      <c r="F22" s="8">
        <v>7496.3330078125</v>
      </c>
      <c r="G22" s="8">
        <v>7481.947265625</v>
      </c>
      <c r="H22" s="8">
        <v>7491.3583984375</v>
      </c>
      <c r="I22" s="8">
        <v>7492.63916015625</v>
      </c>
      <c r="J22" s="8">
        <v>7484.41796875</v>
      </c>
      <c r="K22" s="8">
        <v>7498.6875</v>
      </c>
      <c r="L22" s="8">
        <v>7488.56689453125</v>
      </c>
      <c r="M22" s="8">
        <v>7309.0517578125</v>
      </c>
      <c r="N22" s="8">
        <v>7268.72509765625</v>
      </c>
      <c r="O22" s="8">
        <v>7034.1611328125</v>
      </c>
      <c r="P22" s="8">
        <v>7041.890625</v>
      </c>
      <c r="Q22" s="8">
        <v>7048.2578125</v>
      </c>
      <c r="R22" s="8">
        <v>7010.693359375</v>
      </c>
      <c r="S22" s="8">
        <v>6985.88037109375</v>
      </c>
      <c r="T22" s="8">
        <v>6986.52978515625</v>
      </c>
      <c r="U22" s="8">
        <v>7040.64599609375</v>
      </c>
      <c r="V22" s="8">
        <v>7025.91357421875</v>
      </c>
      <c r="W22" s="8">
        <v>7012.041015625</v>
      </c>
      <c r="X22" s="8">
        <v>6993.37548828125</v>
      </c>
      <c r="Y22" s="8">
        <v>7012.18212890625</v>
      </c>
      <c r="Z22" s="8">
        <v>7005.44287109375</v>
      </c>
      <c r="AA22" s="8">
        <v>7013.37646484375</v>
      </c>
      <c r="AB22" s="8">
        <v>7041.28369140625</v>
      </c>
      <c r="AC22" s="8">
        <v>6992.26904296875</v>
      </c>
      <c r="AD22" s="8">
        <v>7012.74658203125</v>
      </c>
      <c r="AE22" s="8">
        <v>6991.78173828125</v>
      </c>
      <c r="AF22" s="8">
        <v>7011.29052734375</v>
      </c>
      <c r="AG22" s="8">
        <v>6963.2412109375</v>
      </c>
      <c r="AH22" s="8">
        <v>6996.31884765625</v>
      </c>
      <c r="AI22" s="8">
        <v>6978.96728515625</v>
      </c>
      <c r="AJ22" s="8">
        <v>6998.79296875</v>
      </c>
      <c r="AK22" s="8">
        <v>6995.22900390625</v>
      </c>
      <c r="AL22" s="8">
        <v>7004.912109375</v>
      </c>
      <c r="AM22" s="8">
        <v>7008.15869140625</v>
      </c>
      <c r="AN22" s="8">
        <v>7013.30908203125</v>
      </c>
      <c r="AO22" s="8">
        <v>7000.0078125</v>
      </c>
      <c r="AP22" s="8">
        <v>7033.63232421875</v>
      </c>
      <c r="AQ22" s="8">
        <v>7021.25390625</v>
      </c>
      <c r="AR22" s="8">
        <v>7088.4521484375</v>
      </c>
      <c r="AS22" s="8">
        <v>7280.48095703125</v>
      </c>
      <c r="AT22" s="8">
        <v>7483.71435546875</v>
      </c>
      <c r="AU22" s="8">
        <v>7609.89501953125</v>
      </c>
      <c r="AV22" s="8">
        <v>7766.20947265625</v>
      </c>
      <c r="AW22" s="8">
        <v>7748.91064453125</v>
      </c>
      <c r="AX22" s="8">
        <v>7718.83837890625</v>
      </c>
      <c r="AY22" s="8">
        <v>7703.07763671875</v>
      </c>
    </row>
    <row r="23" spans="1:51">
      <c r="A23" s="1" t="s">
        <v>54</v>
      </c>
      <c r="B23" s="1" t="s">
        <v>13</v>
      </c>
      <c r="C23" s="1" t="s">
        <v>168</v>
      </c>
      <c r="D23" s="8">
        <v>2269.2802734375</v>
      </c>
      <c r="E23" s="8">
        <v>2230.61401367188</v>
      </c>
      <c r="F23" s="8">
        <v>2252.03051757813</v>
      </c>
      <c r="G23" s="8">
        <v>2240.85522460938</v>
      </c>
      <c r="H23" s="8">
        <v>2249.16015625</v>
      </c>
      <c r="I23" s="8">
        <v>2244.79638671875</v>
      </c>
      <c r="J23" s="8">
        <v>2234.65380859375</v>
      </c>
      <c r="K23" s="8">
        <v>2240.22021484375</v>
      </c>
      <c r="L23" s="8">
        <v>2236.36450195313</v>
      </c>
      <c r="M23" s="8">
        <v>2262.9130859375</v>
      </c>
      <c r="N23" s="8">
        <v>2264.79150390625</v>
      </c>
      <c r="O23" s="8">
        <v>2269.93286132813</v>
      </c>
      <c r="P23" s="8">
        <v>2271.47021484375</v>
      </c>
      <c r="Q23" s="8">
        <v>2272.919921875</v>
      </c>
      <c r="R23" s="8">
        <v>2250.73681640625</v>
      </c>
      <c r="S23" s="8">
        <v>2257.931640625</v>
      </c>
      <c r="T23" s="8">
        <v>2261.74169921875</v>
      </c>
      <c r="U23" s="8">
        <v>2258.86596679688</v>
      </c>
      <c r="V23" s="8">
        <v>2264.07470703125</v>
      </c>
      <c r="W23" s="8">
        <v>2255.2177734375</v>
      </c>
      <c r="X23" s="8">
        <v>2256.328125</v>
      </c>
      <c r="Y23" s="8">
        <v>2266.158203125</v>
      </c>
      <c r="Z23" s="8">
        <v>2262.3349609375</v>
      </c>
      <c r="AA23" s="8">
        <v>2275.93774414063</v>
      </c>
      <c r="AB23" s="8">
        <v>2257.98217773438</v>
      </c>
      <c r="AC23" s="8">
        <v>2239.60986328125</v>
      </c>
      <c r="AD23" s="8">
        <v>2254.41528320313</v>
      </c>
      <c r="AE23" s="8">
        <v>2256.30737304688</v>
      </c>
      <c r="AF23" s="8">
        <v>2245.13842773438</v>
      </c>
      <c r="AG23" s="8">
        <v>2250.39794921875</v>
      </c>
      <c r="AH23" s="8">
        <v>2240.80200195313</v>
      </c>
      <c r="AI23" s="8">
        <v>2242.40893554688</v>
      </c>
      <c r="AJ23" s="8">
        <v>2236.75073242188</v>
      </c>
      <c r="AK23" s="8">
        <v>2238.15087890625</v>
      </c>
      <c r="AL23" s="8">
        <v>2237.88842773438</v>
      </c>
      <c r="AM23" s="8">
        <v>2252.09106445313</v>
      </c>
      <c r="AN23" s="8">
        <v>2260.46997070313</v>
      </c>
      <c r="AO23" s="8">
        <v>2260.45385742188</v>
      </c>
      <c r="AP23" s="8">
        <v>2270.55322265625</v>
      </c>
      <c r="AQ23" s="8">
        <v>2257.41796875</v>
      </c>
      <c r="AR23" s="8">
        <v>2247.65209960938</v>
      </c>
      <c r="AS23" s="8">
        <v>2231.55737304688</v>
      </c>
      <c r="AT23" s="8">
        <v>2252.37768554688</v>
      </c>
      <c r="AU23" s="8">
        <v>2246.65063476563</v>
      </c>
      <c r="AV23" s="8">
        <v>2243.91943359375</v>
      </c>
      <c r="AW23" s="8">
        <v>2244.142578125</v>
      </c>
      <c r="AX23" s="8">
        <v>2233.951171875</v>
      </c>
      <c r="AY23" s="8">
        <v>2233.08666992188</v>
      </c>
    </row>
    <row r="24" spans="1:51">
      <c r="A24" s="1" t="s">
        <v>51</v>
      </c>
      <c r="B24" s="1" t="s">
        <v>3</v>
      </c>
      <c r="C24" s="1" t="s">
        <v>168</v>
      </c>
      <c r="D24" s="8">
        <v>3307.71826171875</v>
      </c>
      <c r="E24" s="8">
        <v>3277.76440429688</v>
      </c>
      <c r="F24" s="8">
        <v>3285.42431640625</v>
      </c>
      <c r="G24" s="8">
        <v>3326.51733398438</v>
      </c>
      <c r="H24" s="8">
        <v>3314.74633789063</v>
      </c>
      <c r="I24" s="8">
        <v>3292.00219726563</v>
      </c>
      <c r="J24" s="8">
        <v>3262.6884765625</v>
      </c>
      <c r="K24" s="8">
        <v>3330.85791015625</v>
      </c>
      <c r="L24" s="8">
        <v>3267.26635742188</v>
      </c>
      <c r="M24" s="8">
        <v>3315.34692382813</v>
      </c>
      <c r="N24" s="8">
        <v>3332.37646484375</v>
      </c>
      <c r="O24" s="8">
        <v>3309.1083984375</v>
      </c>
      <c r="P24" s="8">
        <v>3317.65698242188</v>
      </c>
      <c r="Q24" s="8">
        <v>3335.416015625</v>
      </c>
      <c r="R24" s="8">
        <v>3270.0712890625</v>
      </c>
      <c r="S24" s="8">
        <v>3324.83081054688</v>
      </c>
      <c r="T24" s="8">
        <v>3289.22119140625</v>
      </c>
      <c r="U24" s="8">
        <v>3319.1064453125</v>
      </c>
      <c r="V24" s="8">
        <v>3331.83618164063</v>
      </c>
      <c r="W24" s="8">
        <v>3248.244140625</v>
      </c>
      <c r="X24" s="8">
        <v>3316.55883789063</v>
      </c>
      <c r="Y24" s="8">
        <v>3328.25463867188</v>
      </c>
      <c r="Z24" s="8">
        <v>3298.82348632813</v>
      </c>
      <c r="AA24" s="8">
        <v>3289.20922851563</v>
      </c>
      <c r="AB24" s="8">
        <v>3298.67602539063</v>
      </c>
      <c r="AC24" s="8">
        <v>3316.53149414063</v>
      </c>
      <c r="AD24" s="8">
        <v>3327.78149414063</v>
      </c>
      <c r="AE24" s="8">
        <v>3351.87475585938</v>
      </c>
      <c r="AF24" s="8">
        <v>3254.12622070313</v>
      </c>
      <c r="AG24" s="8">
        <v>3310.47802734375</v>
      </c>
      <c r="AH24" s="8">
        <v>3285.25268554688</v>
      </c>
      <c r="AI24" s="8">
        <v>3297.03588867188</v>
      </c>
      <c r="AJ24" s="8">
        <v>3315.6875</v>
      </c>
      <c r="AK24" s="8">
        <v>3288.49145507813</v>
      </c>
      <c r="AL24" s="8">
        <v>3276.447265625</v>
      </c>
      <c r="AM24" s="8">
        <v>3301.96728515625</v>
      </c>
      <c r="AN24" s="8">
        <v>3311.07446289063</v>
      </c>
      <c r="AO24" s="8">
        <v>3326.93798828125</v>
      </c>
      <c r="AP24" s="8">
        <v>3336.68359375</v>
      </c>
      <c r="AQ24" s="8">
        <v>3256.42846679688</v>
      </c>
      <c r="AR24" s="8">
        <v>3339.34838867188</v>
      </c>
      <c r="AS24" s="8">
        <v>3263.58837890625</v>
      </c>
      <c r="AT24" s="8">
        <v>3297.42138671875</v>
      </c>
      <c r="AU24" s="8">
        <v>3305.85522460938</v>
      </c>
      <c r="AV24" s="8">
        <v>3301.201171875</v>
      </c>
      <c r="AW24" s="8">
        <v>3302.47485351563</v>
      </c>
      <c r="AX24" s="8">
        <v>3300.8623046875</v>
      </c>
      <c r="AY24" s="8">
        <v>3269.24291992188</v>
      </c>
    </row>
    <row r="25" spans="1:51">
      <c r="A25" s="1" t="s">
        <v>55</v>
      </c>
      <c r="B25" s="1" t="s">
        <v>15</v>
      </c>
      <c r="C25" s="1" t="s">
        <v>169</v>
      </c>
      <c r="D25" s="8">
        <v>661.54345703125</v>
      </c>
      <c r="E25" s="8">
        <v>662.10870361328102</v>
      </c>
      <c r="F25" s="8">
        <v>655.88494873046898</v>
      </c>
      <c r="G25" s="8">
        <v>658.791015625</v>
      </c>
      <c r="H25" s="8">
        <v>658.294921875</v>
      </c>
      <c r="I25" s="8">
        <v>659.12823486328102</v>
      </c>
      <c r="J25" s="8">
        <v>660.33630371093795</v>
      </c>
      <c r="K25" s="8">
        <v>678.56048583984398</v>
      </c>
      <c r="L25" s="8">
        <v>699.17803955078102</v>
      </c>
      <c r="M25" s="8">
        <v>709.0654296875</v>
      </c>
      <c r="N25" s="8">
        <v>717.09027099609398</v>
      </c>
      <c r="O25" s="8">
        <v>721.01239013671898</v>
      </c>
      <c r="P25" s="8">
        <v>707.13653564453102</v>
      </c>
      <c r="Q25" s="8">
        <v>689.01995849609398</v>
      </c>
      <c r="R25" s="8">
        <v>672.84765625</v>
      </c>
      <c r="S25" s="8">
        <v>668.97357177734398</v>
      </c>
      <c r="T25" s="8">
        <v>660.66729736328102</v>
      </c>
      <c r="U25" s="8">
        <v>653.74652099609398</v>
      </c>
      <c r="V25" s="8">
        <v>642.79876708984398</v>
      </c>
      <c r="W25" s="8">
        <v>650.18170166015602</v>
      </c>
      <c r="X25" s="8">
        <v>663.99969482421898</v>
      </c>
      <c r="Y25" s="8">
        <v>663.441650390625</v>
      </c>
      <c r="Z25" s="8">
        <v>666.64392089843795</v>
      </c>
      <c r="AA25" s="8">
        <v>664.21826171875</v>
      </c>
      <c r="AB25" s="8">
        <v>660.10650634765602</v>
      </c>
      <c r="AC25" s="8">
        <v>658.98937988281295</v>
      </c>
      <c r="AD25" s="8">
        <v>645.63421630859398</v>
      </c>
      <c r="AE25" s="8">
        <v>639.04962158203102</v>
      </c>
      <c r="AF25" s="8">
        <v>643.37005615234398</v>
      </c>
      <c r="AG25" s="8">
        <v>646.830078125</v>
      </c>
      <c r="AH25" s="8">
        <v>649.4287109375</v>
      </c>
      <c r="AI25" s="8">
        <v>655.70849609375</v>
      </c>
      <c r="AJ25" s="8">
        <v>548.51940917968795</v>
      </c>
      <c r="AK25" s="8">
        <v>556.31817626953102</v>
      </c>
      <c r="AL25" s="8">
        <v>560.648193359375</v>
      </c>
      <c r="AM25" s="8">
        <v>565.48828125</v>
      </c>
      <c r="AN25" s="8">
        <v>563.69757080078102</v>
      </c>
      <c r="AO25" s="8">
        <v>560.71185302734398</v>
      </c>
      <c r="AP25" s="8">
        <v>532.88873291015602</v>
      </c>
      <c r="AQ25" s="8">
        <v>514.343994140625</v>
      </c>
      <c r="AR25" s="8">
        <v>502.54455566406301</v>
      </c>
      <c r="AS25" s="8">
        <v>538.48614501953102</v>
      </c>
      <c r="AT25" s="8">
        <v>528.59710693359398</v>
      </c>
      <c r="AU25" s="8">
        <v>529.86981201171898</v>
      </c>
      <c r="AV25" s="8">
        <v>516.06921386718795</v>
      </c>
      <c r="AW25" s="8">
        <v>519.683837890625</v>
      </c>
      <c r="AX25" s="8">
        <v>515.50054931640602</v>
      </c>
      <c r="AY25" s="8">
        <v>525.87872314453102</v>
      </c>
    </row>
    <row r="26" spans="1:51">
      <c r="A26" s="1" t="s">
        <v>61</v>
      </c>
      <c r="B26" s="6" t="s">
        <v>153</v>
      </c>
      <c r="C26" s="1" t="s">
        <v>169</v>
      </c>
      <c r="D26" s="9">
        <v>1735.253784179688</v>
      </c>
      <c r="E26" s="9">
        <v>1748.969116210938</v>
      </c>
      <c r="F26" s="9">
        <v>1396.1913146972649</v>
      </c>
      <c r="G26" s="9">
        <v>1398.023681640625</v>
      </c>
      <c r="H26" s="9">
        <v>1425.885131835938</v>
      </c>
      <c r="I26" s="9">
        <v>1034.4070739746089</v>
      </c>
      <c r="J26" s="9">
        <v>1042.4293518066399</v>
      </c>
      <c r="K26" s="9">
        <v>1049.064239501954</v>
      </c>
      <c r="L26" s="9">
        <v>798.57110440731049</v>
      </c>
      <c r="M26" s="9">
        <v>798.33651673793815</v>
      </c>
      <c r="N26" s="9">
        <v>805.1152372360234</v>
      </c>
      <c r="O26" s="9">
        <v>765.15244817733742</v>
      </c>
      <c r="P26" s="9">
        <v>756.19344341754959</v>
      </c>
      <c r="Q26" s="9">
        <v>751.89707970619224</v>
      </c>
      <c r="R26" s="9">
        <v>791.93417978286743</v>
      </c>
      <c r="S26" s="9">
        <v>786.4420368671415</v>
      </c>
      <c r="T26" s="9">
        <v>774.5827202796936</v>
      </c>
      <c r="U26" s="9">
        <v>769.33279204368569</v>
      </c>
      <c r="V26" s="9">
        <v>767.46190071106003</v>
      </c>
      <c r="W26" s="9">
        <v>1904.7265625</v>
      </c>
      <c r="X26" s="9">
        <v>1740.7335815429699</v>
      </c>
      <c r="Y26" s="9">
        <v>1969.394561767579</v>
      </c>
      <c r="Z26" s="9">
        <v>1961.433471679688</v>
      </c>
      <c r="AA26" s="9">
        <v>1940.8398742675781</v>
      </c>
      <c r="AB26" s="9">
        <v>1841.9814147949221</v>
      </c>
      <c r="AC26" s="9">
        <v>1835.7945251464848</v>
      </c>
      <c r="AD26" s="9">
        <v>1816.533966064454</v>
      </c>
      <c r="AE26" s="9">
        <v>1829.6217956542971</v>
      </c>
      <c r="AF26" s="9">
        <v>1674.7817993164069</v>
      </c>
      <c r="AG26" s="9">
        <v>1644.835571289062</v>
      </c>
      <c r="AH26" s="9">
        <v>1615.1624145507812</v>
      </c>
      <c r="AI26" s="9">
        <v>1569.6587524414069</v>
      </c>
      <c r="AJ26" s="9">
        <v>1548.347534179688</v>
      </c>
      <c r="AK26" s="9">
        <v>1520.369995117187</v>
      </c>
      <c r="AL26" s="9">
        <v>1489.7306213378911</v>
      </c>
      <c r="AM26" s="9">
        <v>1460.81298828125</v>
      </c>
      <c r="AN26" s="9">
        <v>1398.2302551269531</v>
      </c>
      <c r="AO26" s="9">
        <v>1335.1132507324219</v>
      </c>
      <c r="AP26" s="9">
        <v>1325.7333068847661</v>
      </c>
      <c r="AQ26" s="9">
        <v>1313.9390563964839</v>
      </c>
      <c r="AR26" s="9">
        <v>1302.3891906738281</v>
      </c>
      <c r="AS26" s="9">
        <v>1274.1534118652348</v>
      </c>
      <c r="AT26" s="9">
        <v>1726.3273620605471</v>
      </c>
      <c r="AU26" s="9">
        <v>1758.1419982910161</v>
      </c>
      <c r="AV26" s="9">
        <v>1698.824645996094</v>
      </c>
      <c r="AW26" s="9">
        <v>1682.293579101563</v>
      </c>
      <c r="AX26" s="9">
        <v>1662.697631835937</v>
      </c>
      <c r="AY26" s="9">
        <v>1649.5644226074221</v>
      </c>
    </row>
    <row r="27" spans="1:51">
      <c r="A27" s="1" t="s">
        <v>57</v>
      </c>
      <c r="B27" s="1" t="s">
        <v>19</v>
      </c>
      <c r="C27" s="1" t="s">
        <v>169</v>
      </c>
      <c r="D27" s="8">
        <v>401.96255493164102</v>
      </c>
      <c r="E27" s="8">
        <v>407.52655029296898</v>
      </c>
      <c r="F27" s="8">
        <v>322.00167846679699</v>
      </c>
      <c r="G27" s="8">
        <v>335.75378417968801</v>
      </c>
      <c r="H27" s="8">
        <v>327.02734375</v>
      </c>
      <c r="I27" s="8">
        <v>326.501953125</v>
      </c>
      <c r="J27" s="8">
        <v>332.98159790039102</v>
      </c>
      <c r="K27" s="8">
        <v>419.48913574218801</v>
      </c>
      <c r="L27" s="8">
        <v>446.37356567382801</v>
      </c>
      <c r="M27" s="8">
        <v>461.96813964843801</v>
      </c>
      <c r="N27" s="8">
        <v>462.94525146484398</v>
      </c>
      <c r="O27" s="8">
        <v>438.55111694335898</v>
      </c>
      <c r="P27" s="8">
        <v>634.935791015625</v>
      </c>
      <c r="Q27" s="8">
        <v>810.30432128906295</v>
      </c>
      <c r="R27" s="8">
        <v>826.301513671875</v>
      </c>
      <c r="S27" s="8">
        <v>752.17529296875</v>
      </c>
      <c r="T27" s="8">
        <v>851.41253662109398</v>
      </c>
      <c r="U27" s="8">
        <v>847.96484375</v>
      </c>
      <c r="V27" s="8">
        <v>884.08947753906295</v>
      </c>
      <c r="W27" s="8">
        <v>854.01672363281295</v>
      </c>
      <c r="X27" s="8">
        <v>782.92681884765602</v>
      </c>
      <c r="Y27" s="8">
        <v>802.46575927734398</v>
      </c>
      <c r="Z27" s="8">
        <v>766.97705078125</v>
      </c>
      <c r="AA27" s="8">
        <v>779.12841796875</v>
      </c>
      <c r="AB27" s="8">
        <v>608.45562744140602</v>
      </c>
      <c r="AC27" s="8">
        <v>753.27520751953102</v>
      </c>
      <c r="AD27" s="8">
        <v>584.49530029296898</v>
      </c>
      <c r="AE27" s="8">
        <v>585.82586669921898</v>
      </c>
      <c r="AF27" s="8">
        <v>567.27526855468795</v>
      </c>
      <c r="AG27" s="8">
        <v>591.90179443359398</v>
      </c>
      <c r="AH27" s="8">
        <v>543.50256347656295</v>
      </c>
      <c r="AI27" s="8">
        <v>497.90512084960898</v>
      </c>
      <c r="AJ27" s="8">
        <v>469.75653076171898</v>
      </c>
      <c r="AK27" s="8">
        <v>489.66943359375</v>
      </c>
      <c r="AL27" s="8">
        <v>521.14685058593795</v>
      </c>
      <c r="AM27" s="8">
        <v>555.7626953125</v>
      </c>
      <c r="AN27" s="8">
        <v>618.01226806640602</v>
      </c>
      <c r="AO27" s="8">
        <v>633.75604248046898</v>
      </c>
      <c r="AP27" s="8">
        <v>719.56622314453102</v>
      </c>
      <c r="AQ27" s="8">
        <v>739.729248046875</v>
      </c>
      <c r="AR27" s="8">
        <v>725.92907714843795</v>
      </c>
      <c r="AS27" s="8">
        <v>633.98089599609398</v>
      </c>
      <c r="AT27" s="8">
        <v>715.02728271484398</v>
      </c>
      <c r="AU27" s="8">
        <v>662.93414306640602</v>
      </c>
      <c r="AV27" s="8">
        <v>630.18212890625</v>
      </c>
      <c r="AW27" s="8">
        <v>487.24563598632801</v>
      </c>
      <c r="AX27" s="8">
        <v>438.10607910156301</v>
      </c>
      <c r="AY27" s="8">
        <v>454.67617797851602</v>
      </c>
    </row>
    <row r="28" spans="1:51">
      <c r="A28" s="1" t="s">
        <v>60</v>
      </c>
      <c r="B28" s="1" t="s">
        <v>28</v>
      </c>
      <c r="C28" s="1" t="s">
        <v>169</v>
      </c>
      <c r="D28" s="8">
        <v>1304.17004394531</v>
      </c>
      <c r="E28" s="8">
        <v>1207.09655761719</v>
      </c>
      <c r="F28" s="8">
        <v>1266.50427246094</v>
      </c>
      <c r="G28" s="8">
        <v>1189.79528808594</v>
      </c>
      <c r="H28" s="8">
        <v>1161.39892578125</v>
      </c>
      <c r="I28" s="8">
        <v>1151.64294433594</v>
      </c>
      <c r="J28" s="8">
        <v>1170.8154296875</v>
      </c>
      <c r="K28" s="8">
        <v>1056.06909179688</v>
      </c>
      <c r="L28" s="8">
        <v>1098.56311035156</v>
      </c>
      <c r="M28" s="8">
        <v>1152.87939453125</v>
      </c>
      <c r="N28" s="8">
        <v>1345.06103515625</v>
      </c>
      <c r="O28" s="8">
        <v>1447.71594238281</v>
      </c>
      <c r="P28" s="8">
        <v>1512.12390136719</v>
      </c>
      <c r="Q28" s="8">
        <v>1487.66040039063</v>
      </c>
      <c r="R28" s="8">
        <v>1384.65454101563</v>
      </c>
      <c r="S28" s="8">
        <v>1343.26623535156</v>
      </c>
      <c r="T28" s="8">
        <v>1211.50842285156</v>
      </c>
      <c r="U28" s="8">
        <v>1225.80725097656</v>
      </c>
      <c r="V28" s="8">
        <v>1070.44189453125</v>
      </c>
      <c r="W28" s="8">
        <v>1122.00793457031</v>
      </c>
      <c r="X28" s="8">
        <v>1103.84106445313</v>
      </c>
      <c r="Y28" s="8">
        <v>1127.08325195313</v>
      </c>
      <c r="Z28" s="8">
        <v>1117.61926269531</v>
      </c>
      <c r="AA28" s="8">
        <v>1167.78796386719</v>
      </c>
      <c r="AB28" s="8">
        <v>1377.37634277344</v>
      </c>
      <c r="AC28" s="8">
        <v>1005.75799560547</v>
      </c>
      <c r="AD28" s="8">
        <v>1350.55871582031</v>
      </c>
      <c r="AE28" s="8">
        <v>1362.34448242188</v>
      </c>
      <c r="AF28" s="8">
        <v>1276.78039550781</v>
      </c>
      <c r="AG28" s="8">
        <v>1308.55590820313</v>
      </c>
      <c r="AH28" s="8">
        <v>1283.00512695313</v>
      </c>
      <c r="AI28" s="8">
        <v>1278.53173828125</v>
      </c>
      <c r="AJ28" s="8">
        <v>1314.81066894531</v>
      </c>
      <c r="AK28" s="8">
        <v>1360.00109863281</v>
      </c>
      <c r="AL28" s="8">
        <v>1404.66088867188</v>
      </c>
      <c r="AM28" s="8">
        <v>1433.07580566406</v>
      </c>
      <c r="AN28" s="8">
        <v>1438.38977050781</v>
      </c>
      <c r="AO28" s="8">
        <v>1485.27331542969</v>
      </c>
      <c r="AP28" s="8">
        <v>1670.21142578125</v>
      </c>
      <c r="AQ28" s="8">
        <v>1667.05517578125</v>
      </c>
      <c r="AR28" s="8">
        <v>1637.81420898438</v>
      </c>
      <c r="AS28" s="8">
        <v>1527.11804199219</v>
      </c>
      <c r="AT28" s="8">
        <v>1575.97448730469</v>
      </c>
      <c r="AU28" s="8">
        <v>1553.84020996094</v>
      </c>
      <c r="AV28" s="8">
        <v>1491.66149902344</v>
      </c>
      <c r="AW28" s="8">
        <v>1401.60900878906</v>
      </c>
      <c r="AX28" s="8">
        <v>1403.09655761719</v>
      </c>
      <c r="AY28" s="8">
        <v>1264.193359375</v>
      </c>
    </row>
    <row r="29" spans="1:51">
      <c r="A29" s="1" t="s">
        <v>56</v>
      </c>
      <c r="B29" s="1" t="s">
        <v>16</v>
      </c>
      <c r="C29" s="1" t="s">
        <v>169</v>
      </c>
      <c r="D29" s="8">
        <v>271.69940185546898</v>
      </c>
      <c r="E29" s="8">
        <v>228.14404296875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60.374210357666001</v>
      </c>
      <c r="O29" s="8">
        <v>430.13333129882801</v>
      </c>
      <c r="P29" s="8">
        <v>624.21697998046898</v>
      </c>
      <c r="Q29" s="8">
        <v>706.92828369140602</v>
      </c>
      <c r="R29" s="8">
        <v>673.67919921875</v>
      </c>
      <c r="S29" s="8">
        <v>617.32067871093795</v>
      </c>
      <c r="T29" s="8">
        <v>547.18804931640602</v>
      </c>
      <c r="U29" s="8">
        <v>550.76409912109398</v>
      </c>
      <c r="V29" s="8">
        <v>523.19805908203102</v>
      </c>
      <c r="W29" s="8">
        <v>511.06604003906301</v>
      </c>
      <c r="X29" s="8">
        <v>507.37423706054699</v>
      </c>
      <c r="Y29" s="8">
        <v>532.72637939453102</v>
      </c>
      <c r="Z29" s="8">
        <v>523.97979736328102</v>
      </c>
      <c r="AA29" s="8">
        <v>533.77105712890602</v>
      </c>
      <c r="AB29" s="8">
        <v>539.90124511718795</v>
      </c>
      <c r="AC29" s="8">
        <v>560.49621582031295</v>
      </c>
      <c r="AD29" s="8">
        <v>524.77606201171898</v>
      </c>
      <c r="AE29" s="8">
        <v>519.18176269531295</v>
      </c>
      <c r="AF29" s="8">
        <v>496.18298339843801</v>
      </c>
      <c r="AG29" s="8">
        <v>505.86038208007801</v>
      </c>
      <c r="AH29" s="8">
        <v>503.46475219726602</v>
      </c>
      <c r="AI29" s="8">
        <v>443.04782104492199</v>
      </c>
      <c r="AJ29" s="8">
        <v>432.46728515625</v>
      </c>
      <c r="AK29" s="8">
        <v>462.76724243164102</v>
      </c>
      <c r="AL29" s="8">
        <v>489.93084716796898</v>
      </c>
      <c r="AM29" s="8">
        <v>510.70437622070301</v>
      </c>
      <c r="AN29" s="8">
        <v>561.16979980468795</v>
      </c>
      <c r="AO29" s="8">
        <v>605.41815185546898</v>
      </c>
      <c r="AP29" s="8">
        <v>715.45910644531295</v>
      </c>
      <c r="AQ29" s="8">
        <v>748.49060058593795</v>
      </c>
      <c r="AR29" s="8">
        <v>750.34289550781295</v>
      </c>
      <c r="AS29" s="8">
        <v>647.13525390625</v>
      </c>
      <c r="AT29" s="8">
        <v>678.37420654296898</v>
      </c>
      <c r="AU29" s="8">
        <v>639.025146484375</v>
      </c>
      <c r="AV29" s="8">
        <v>577.525146484375</v>
      </c>
      <c r="AW29" s="8">
        <v>480.73587036132801</v>
      </c>
      <c r="AX29" s="8">
        <v>421.99871826171898</v>
      </c>
      <c r="AY29" s="8">
        <v>334.15661621093801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L45" workbookViewId="0">
      <selection sqref="A1:AY29"/>
    </sheetView>
  </sheetViews>
  <sheetFormatPr baseColWidth="10" defaultColWidth="8.83203125" defaultRowHeight="14" x14ac:dyDescent="0"/>
  <cols>
    <col min="1" max="1" width="26.83203125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2" t="s">
        <v>137</v>
      </c>
      <c r="B1" s="2" t="s">
        <v>137</v>
      </c>
      <c r="C1" s="2" t="s">
        <v>94</v>
      </c>
      <c r="D1" s="3">
        <v>41277.020833333299</v>
      </c>
      <c r="E1" s="3">
        <v>41277.041666666701</v>
      </c>
      <c r="F1" s="3">
        <v>41277.0625</v>
      </c>
      <c r="G1" s="3">
        <v>41277.083333333299</v>
      </c>
      <c r="H1" s="3">
        <v>41277.104166666701</v>
      </c>
      <c r="I1" s="3">
        <v>41277.125</v>
      </c>
      <c r="J1" s="3">
        <v>41277.145833333299</v>
      </c>
      <c r="K1" s="3">
        <v>41277.166666666701</v>
      </c>
      <c r="L1" s="3">
        <v>41277.1875</v>
      </c>
      <c r="M1" s="3">
        <v>41277.208333333299</v>
      </c>
      <c r="N1" s="3">
        <v>41277.229166666701</v>
      </c>
      <c r="O1" s="3">
        <v>41277.25</v>
      </c>
      <c r="P1" s="3">
        <v>41277.270833333299</v>
      </c>
      <c r="Q1" s="3">
        <v>41277.291666666701</v>
      </c>
      <c r="R1" s="3">
        <v>41277.3125</v>
      </c>
      <c r="S1" s="3">
        <v>41277.333333333299</v>
      </c>
      <c r="T1" s="3">
        <v>41277.354166666701</v>
      </c>
      <c r="U1" s="3">
        <v>41277.375</v>
      </c>
      <c r="V1" s="3">
        <v>41277.395833333299</v>
      </c>
      <c r="W1" s="3">
        <v>41277.416666666701</v>
      </c>
      <c r="X1" s="3">
        <v>41277.4375</v>
      </c>
      <c r="Y1" s="3">
        <v>41277.458333333299</v>
      </c>
      <c r="Z1" s="3">
        <v>41277.479166666701</v>
      </c>
      <c r="AA1" s="3">
        <v>41277.5</v>
      </c>
      <c r="AB1" s="3">
        <v>41277.520833333299</v>
      </c>
      <c r="AC1" s="3">
        <v>41277.541666666701</v>
      </c>
      <c r="AD1" s="3">
        <v>41277.5625</v>
      </c>
      <c r="AE1" s="3">
        <v>41277.583333333299</v>
      </c>
      <c r="AF1" s="3">
        <v>41277.604166666701</v>
      </c>
      <c r="AG1" s="3">
        <v>41277.625</v>
      </c>
      <c r="AH1" s="3">
        <v>41277.645833333299</v>
      </c>
      <c r="AI1" s="3">
        <v>41277.666666666701</v>
      </c>
      <c r="AJ1" s="3">
        <v>41277.6875</v>
      </c>
      <c r="AK1" s="3">
        <v>41277.708333333299</v>
      </c>
      <c r="AL1" s="3">
        <v>41277.729166666701</v>
      </c>
      <c r="AM1" s="3">
        <v>41277.75</v>
      </c>
      <c r="AN1" s="3">
        <v>41277.770833333299</v>
      </c>
      <c r="AO1" s="3">
        <v>41277.791666666701</v>
      </c>
      <c r="AP1" s="3">
        <v>41277.8125</v>
      </c>
      <c r="AQ1" s="3">
        <v>41277.833333333299</v>
      </c>
      <c r="AR1" s="3">
        <v>41277.854166666701</v>
      </c>
      <c r="AS1" s="3">
        <v>41277.875</v>
      </c>
      <c r="AT1" s="3">
        <v>41277.895833333299</v>
      </c>
      <c r="AU1" s="3">
        <v>41277.916666666701</v>
      </c>
      <c r="AV1" s="3">
        <v>41277.9375</v>
      </c>
      <c r="AW1" s="3">
        <v>41277.958333333299</v>
      </c>
      <c r="AX1" s="3">
        <v>41277.979166666701</v>
      </c>
      <c r="AY1" s="3">
        <v>41278</v>
      </c>
    </row>
    <row r="2" spans="1:51" ht="36">
      <c r="A2" s="2" t="s">
        <v>0</v>
      </c>
      <c r="B2" s="2" t="s">
        <v>136</v>
      </c>
      <c r="C2" s="2" t="s">
        <v>93</v>
      </c>
      <c r="D2" s="2">
        <v>47.8112182617188</v>
      </c>
      <c r="E2" s="2">
        <v>48.202709197997997</v>
      </c>
      <c r="F2" s="2">
        <v>48.460960388183601</v>
      </c>
      <c r="G2" s="2">
        <v>48.666004180908203</v>
      </c>
      <c r="H2" s="2">
        <v>48.939731597900398</v>
      </c>
      <c r="I2" s="2">
        <v>49.881618499755902</v>
      </c>
      <c r="J2" s="2">
        <v>52.386051177978501</v>
      </c>
      <c r="K2" s="2">
        <v>52.802532196044901</v>
      </c>
      <c r="L2" s="2">
        <v>52.9499320983887</v>
      </c>
      <c r="M2" s="2">
        <v>53.15087890625</v>
      </c>
      <c r="N2" s="2">
        <v>53.332450866699197</v>
      </c>
      <c r="O2" s="2">
        <v>53.121524810791001</v>
      </c>
      <c r="P2" s="2">
        <v>52.272045135497997</v>
      </c>
      <c r="Q2" s="2">
        <v>51.681613922119098</v>
      </c>
      <c r="R2" s="2">
        <v>50.943168640136697</v>
      </c>
      <c r="S2" s="2">
        <v>50.703468322753899</v>
      </c>
      <c r="T2" s="2">
        <v>50.415454864502003</v>
      </c>
      <c r="U2" s="2">
        <v>50.217983245849602</v>
      </c>
      <c r="V2" s="2">
        <v>50.095180511474602</v>
      </c>
      <c r="W2" s="2">
        <v>49.718807220458999</v>
      </c>
      <c r="X2" s="2">
        <v>49.800811767578097</v>
      </c>
      <c r="Y2" s="2">
        <v>49.838134765625</v>
      </c>
      <c r="Z2" s="2">
        <v>49.821598052978501</v>
      </c>
      <c r="AA2" s="2">
        <v>49.637142181396499</v>
      </c>
      <c r="AB2" s="2">
        <v>49.454387664794901</v>
      </c>
      <c r="AC2" s="2">
        <v>49.580928802490199</v>
      </c>
      <c r="AD2" s="2">
        <v>49.7980346679688</v>
      </c>
      <c r="AE2" s="2">
        <v>49.956130981445298</v>
      </c>
      <c r="AF2" s="2">
        <v>50.067592620849602</v>
      </c>
      <c r="AG2" s="2">
        <v>50.436164855957003</v>
      </c>
      <c r="AH2" s="2">
        <v>50.815998077392599</v>
      </c>
      <c r="AI2" s="2">
        <v>51.032398223877003</v>
      </c>
      <c r="AJ2" s="2">
        <v>51.244022369384801</v>
      </c>
      <c r="AK2" s="2">
        <v>51.464870452880902</v>
      </c>
      <c r="AL2" s="2">
        <v>51.711944580078097</v>
      </c>
      <c r="AM2" s="2">
        <v>51.831405639648402</v>
      </c>
      <c r="AN2" s="2">
        <v>52.084571838378899</v>
      </c>
      <c r="AO2" s="2">
        <v>52.179916381835902</v>
      </c>
      <c r="AP2" s="2">
        <v>52.088977813720703</v>
      </c>
      <c r="AQ2" s="2">
        <v>52.2607612609863</v>
      </c>
      <c r="AR2" s="2">
        <v>52.305271148681598</v>
      </c>
      <c r="AS2" s="2">
        <v>51.666210174560497</v>
      </c>
      <c r="AT2" s="2">
        <v>51.601184844970703</v>
      </c>
      <c r="AU2" s="2">
        <v>51.329681396484403</v>
      </c>
      <c r="AV2" s="2">
        <v>51.004909515380902</v>
      </c>
      <c r="AW2" s="2">
        <v>51.195438385009801</v>
      </c>
      <c r="AX2" s="2">
        <v>50.486068725585902</v>
      </c>
      <c r="AY2" s="2">
        <v>50.344863891601598</v>
      </c>
    </row>
    <row r="3" spans="1:51" ht="48">
      <c r="A3" s="2" t="s">
        <v>3</v>
      </c>
      <c r="B3" s="2" t="s">
        <v>136</v>
      </c>
      <c r="C3" s="2" t="s">
        <v>92</v>
      </c>
      <c r="D3" s="2">
        <v>3501.9375</v>
      </c>
      <c r="E3" s="2">
        <v>3473.95776367188</v>
      </c>
      <c r="F3" s="2">
        <v>3499.86767578125</v>
      </c>
      <c r="G3" s="2">
        <v>3486.45703125</v>
      </c>
      <c r="H3" s="2">
        <v>3502.41064453125</v>
      </c>
      <c r="I3" s="2">
        <v>3442.43969726563</v>
      </c>
      <c r="J3" s="2">
        <v>3460.0830078125</v>
      </c>
      <c r="K3" s="2">
        <v>3500.837890625</v>
      </c>
      <c r="L3" s="2">
        <v>3470.04418945313</v>
      </c>
      <c r="M3" s="2">
        <v>3464.44018554688</v>
      </c>
      <c r="N3" s="2">
        <v>3524.70581054688</v>
      </c>
      <c r="O3" s="2">
        <v>3527.58837890625</v>
      </c>
      <c r="P3" s="2">
        <v>3532.0078125</v>
      </c>
      <c r="Q3" s="2">
        <v>3514.9287109375</v>
      </c>
      <c r="R3" s="2">
        <v>3254.58422851563</v>
      </c>
      <c r="S3" s="2">
        <v>3199.38842773438</v>
      </c>
      <c r="T3" s="2">
        <v>3230.22729492188</v>
      </c>
      <c r="U3" s="2">
        <v>3246.67260742188</v>
      </c>
      <c r="V3" s="2">
        <v>3512.5419921875</v>
      </c>
      <c r="W3" s="2">
        <v>3491.59790039063</v>
      </c>
      <c r="X3" s="2">
        <v>3497.90551757813</v>
      </c>
      <c r="Y3" s="2">
        <v>3502.8583984375</v>
      </c>
      <c r="Z3" s="2">
        <v>3517.12475585938</v>
      </c>
      <c r="AA3" s="2">
        <v>3501.54736328125</v>
      </c>
      <c r="AB3" s="2">
        <v>3487.53833007813</v>
      </c>
      <c r="AC3" s="2">
        <v>3466.85131835938</v>
      </c>
      <c r="AD3" s="2">
        <v>3486.15844726563</v>
      </c>
      <c r="AE3" s="2">
        <v>3501.54174804688</v>
      </c>
      <c r="AF3" s="2">
        <v>3470.55590820313</v>
      </c>
      <c r="AG3" s="2">
        <v>3469.18237304688</v>
      </c>
      <c r="AH3" s="2">
        <v>3483.90234375</v>
      </c>
      <c r="AI3" s="2">
        <v>3479.0810546875</v>
      </c>
      <c r="AJ3" s="2">
        <v>3490.59497070313</v>
      </c>
      <c r="AK3" s="2">
        <v>3492.33666992188</v>
      </c>
      <c r="AL3" s="2">
        <v>3481.673828125</v>
      </c>
      <c r="AM3" s="2">
        <v>3470.27954101563</v>
      </c>
      <c r="AN3" s="2">
        <v>3518.11840820313</v>
      </c>
      <c r="AO3" s="2">
        <v>3477.81689453125</v>
      </c>
      <c r="AP3" s="2">
        <v>3480.765625</v>
      </c>
      <c r="AQ3" s="2">
        <v>3463.33666992188</v>
      </c>
      <c r="AR3" s="2">
        <v>3508.29370117188</v>
      </c>
      <c r="AS3" s="2">
        <v>3501.4765625</v>
      </c>
      <c r="AT3" s="2">
        <v>3530.92065429688</v>
      </c>
      <c r="AU3" s="2">
        <v>3486.05859375</v>
      </c>
      <c r="AV3" s="2">
        <v>3482.20288085938</v>
      </c>
      <c r="AW3" s="2">
        <v>3510.27392578125</v>
      </c>
      <c r="AX3" s="2">
        <v>3508.24633789063</v>
      </c>
      <c r="AY3" s="2">
        <v>3467.68774414063</v>
      </c>
    </row>
    <row r="4" spans="1:51" ht="48">
      <c r="A4" s="2" t="s">
        <v>4</v>
      </c>
      <c r="B4" s="2" t="s">
        <v>135</v>
      </c>
      <c r="C4" s="2" t="s">
        <v>91</v>
      </c>
      <c r="D4" s="2">
        <v>544.47357177734398</v>
      </c>
      <c r="E4" s="2">
        <v>544.87176513671898</v>
      </c>
      <c r="F4" s="2">
        <v>538.39611816406295</v>
      </c>
      <c r="G4" s="2">
        <v>187.16622924804699</v>
      </c>
      <c r="H4" s="2">
        <v>-0.32051283121108998</v>
      </c>
      <c r="I4" s="2">
        <v>-0.32051283121108998</v>
      </c>
      <c r="J4" s="2">
        <v>-0.32051283121108998</v>
      </c>
      <c r="K4" s="2">
        <v>-0.32051283121108998</v>
      </c>
      <c r="L4" s="2">
        <v>-0.32051283121108998</v>
      </c>
      <c r="M4" s="2">
        <v>-0.32051283121108998</v>
      </c>
      <c r="N4" s="2">
        <v>-0.32051283121108998</v>
      </c>
      <c r="O4" s="2">
        <v>-0.32051283121108998</v>
      </c>
      <c r="P4" s="2">
        <v>-0.32051283121108998</v>
      </c>
      <c r="Q4" s="2">
        <v>-0.32051283121108998</v>
      </c>
      <c r="R4" s="2">
        <v>-0.32051283121108998</v>
      </c>
      <c r="S4" s="2">
        <v>-0.32051283121108998</v>
      </c>
      <c r="T4" s="2">
        <v>-0.32051283121108998</v>
      </c>
      <c r="U4" s="2">
        <v>-0.32051283121108998</v>
      </c>
      <c r="V4" s="2">
        <v>-0.32051283121108998</v>
      </c>
      <c r="W4" s="2">
        <v>-0.32051283121108998</v>
      </c>
      <c r="X4" s="2">
        <v>-0.32051283121108998</v>
      </c>
      <c r="Y4" s="2">
        <v>262.73718261718801</v>
      </c>
      <c r="Z4" s="2">
        <v>626.12176513671898</v>
      </c>
      <c r="AA4" s="2">
        <v>616.23931884765602</v>
      </c>
      <c r="AB4" s="2">
        <v>613.42254638671898</v>
      </c>
      <c r="AC4" s="2">
        <v>614.60009765625</v>
      </c>
      <c r="AD4" s="2">
        <v>616.90954589843795</v>
      </c>
      <c r="AE4" s="2">
        <v>614.56402587890602</v>
      </c>
      <c r="AF4" s="2">
        <v>611.022705078125</v>
      </c>
      <c r="AG4" s="2">
        <v>533.87414550781295</v>
      </c>
      <c r="AH4" s="2">
        <v>-0.32051283121108998</v>
      </c>
      <c r="AI4" s="2">
        <v>-0.32051283121108998</v>
      </c>
      <c r="AJ4" s="2">
        <v>-0.32051283121108998</v>
      </c>
      <c r="AK4" s="2">
        <v>-0.32051283121108998</v>
      </c>
      <c r="AL4" s="2">
        <v>-0.32051283121108998</v>
      </c>
      <c r="AM4" s="2">
        <v>-0.32051283121108998</v>
      </c>
      <c r="AN4" s="2">
        <v>-0.32051283121108998</v>
      </c>
      <c r="AO4" s="2">
        <v>-0.32051283121108998</v>
      </c>
      <c r="AP4" s="2">
        <v>-0.32051283121108998</v>
      </c>
      <c r="AQ4" s="2">
        <v>-0.32051283121108998</v>
      </c>
      <c r="AR4" s="2">
        <v>-0.32051283121108998</v>
      </c>
      <c r="AS4" s="2">
        <v>-0.32051283121108998</v>
      </c>
      <c r="AT4" s="2">
        <v>511.70693969726602</v>
      </c>
      <c r="AU4" s="2">
        <v>660.73718261718795</v>
      </c>
      <c r="AV4" s="2">
        <v>646.379638671875</v>
      </c>
      <c r="AW4" s="2">
        <v>641.84857177734398</v>
      </c>
      <c r="AX4" s="2">
        <v>622.97222900390602</v>
      </c>
      <c r="AY4" s="2">
        <v>610.724365234375</v>
      </c>
    </row>
    <row r="5" spans="1:51" ht="48">
      <c r="A5" s="2" t="s">
        <v>5</v>
      </c>
      <c r="B5" s="2" t="s">
        <v>134</v>
      </c>
      <c r="C5" s="2" t="s">
        <v>90</v>
      </c>
      <c r="D5" s="2">
        <v>2916.044921875</v>
      </c>
      <c r="E5" s="2">
        <v>2910.17626953125</v>
      </c>
      <c r="F5" s="2">
        <v>2903.70043945313</v>
      </c>
      <c r="G5" s="2">
        <v>2869.2744140625</v>
      </c>
      <c r="H5" s="2">
        <v>2874.5</v>
      </c>
      <c r="I5" s="2">
        <v>2869.2763671875</v>
      </c>
      <c r="J5" s="2">
        <v>2827.23779296875</v>
      </c>
      <c r="K5" s="2">
        <v>2798.4775390625</v>
      </c>
      <c r="L5" s="2">
        <v>2789.09741210938</v>
      </c>
      <c r="M5" s="2">
        <v>2760.6259765625</v>
      </c>
      <c r="N5" s="2">
        <v>2718.2451171875</v>
      </c>
      <c r="O5" s="2">
        <v>2719.40209960938</v>
      </c>
      <c r="P5" s="2">
        <v>2728.2646484375</v>
      </c>
      <c r="Q5" s="2">
        <v>2744.75512695313</v>
      </c>
      <c r="R5" s="2">
        <v>2755.14697265625</v>
      </c>
      <c r="S5" s="2">
        <v>2757.84375</v>
      </c>
      <c r="T5" s="2">
        <v>2770.64892578125</v>
      </c>
      <c r="U5" s="2">
        <v>2774.75024414063</v>
      </c>
      <c r="V5" s="2">
        <v>2762.986328125</v>
      </c>
      <c r="W5" s="2">
        <v>2825.7431640625</v>
      </c>
      <c r="X5" s="2">
        <v>2791.505859375</v>
      </c>
      <c r="Y5" s="2">
        <v>2812.08666992188</v>
      </c>
      <c r="Z5" s="2">
        <v>3656.48706054688</v>
      </c>
      <c r="AA5" s="2">
        <v>3665.49877929688</v>
      </c>
      <c r="AB5" s="2">
        <v>3672.54296875</v>
      </c>
      <c r="AC5" s="2">
        <v>3664.8525390625</v>
      </c>
      <c r="AD5" s="2">
        <v>3648.38671875</v>
      </c>
      <c r="AE5" s="2">
        <v>3638.23266601563</v>
      </c>
      <c r="AF5" s="2">
        <v>3629.53247070313</v>
      </c>
      <c r="AG5" s="2">
        <v>3601.22583007813</v>
      </c>
      <c r="AH5" s="2">
        <v>3543.87109375</v>
      </c>
      <c r="AI5" s="2">
        <v>3533.13208007813</v>
      </c>
      <c r="AJ5" s="2">
        <v>3525.72216796875</v>
      </c>
      <c r="AK5" s="2">
        <v>3530.55859375</v>
      </c>
      <c r="AL5" s="2">
        <v>3523.9970703125</v>
      </c>
      <c r="AM5" s="2">
        <v>3505.90283203125</v>
      </c>
      <c r="AN5" s="2">
        <v>3482.98413085938</v>
      </c>
      <c r="AO5" s="2">
        <v>3483.71752929688</v>
      </c>
      <c r="AP5" s="2">
        <v>3489.22265625</v>
      </c>
      <c r="AQ5" s="2">
        <v>3489.13842773438</v>
      </c>
      <c r="AR5" s="2">
        <v>3486.35546875</v>
      </c>
      <c r="AS5" s="2">
        <v>3477.63305664063</v>
      </c>
      <c r="AT5" s="2">
        <v>3539.25244140625</v>
      </c>
      <c r="AU5" s="2">
        <v>3555.95629882813</v>
      </c>
      <c r="AV5" s="2">
        <v>3549.24487304688</v>
      </c>
      <c r="AW5" s="2">
        <v>3553.95654296875</v>
      </c>
      <c r="AX5" s="2">
        <v>3602.26440429688</v>
      </c>
      <c r="AY5" s="2">
        <v>3602.89111328125</v>
      </c>
    </row>
    <row r="6" spans="1:51" ht="36">
      <c r="A6" s="2" t="s">
        <v>1</v>
      </c>
      <c r="B6" s="2" t="s">
        <v>133</v>
      </c>
      <c r="C6" s="2" t="s">
        <v>89</v>
      </c>
      <c r="D6" s="2">
        <v>48.273876190185497</v>
      </c>
      <c r="E6" s="2">
        <v>48.512374877929702</v>
      </c>
      <c r="F6" s="2">
        <v>48.700904846191399</v>
      </c>
      <c r="G6" s="2">
        <v>49.275588989257798</v>
      </c>
      <c r="H6" s="2">
        <v>49.620433807372997</v>
      </c>
      <c r="I6" s="2">
        <v>49.891422271728501</v>
      </c>
      <c r="J6" s="2">
        <v>50.431148529052699</v>
      </c>
      <c r="K6" s="2">
        <v>50.788661956787102</v>
      </c>
      <c r="L6" s="2">
        <v>51.121837615966797</v>
      </c>
      <c r="M6" s="2">
        <v>51.581153869628899</v>
      </c>
      <c r="N6" s="2">
        <v>52.042526245117202</v>
      </c>
      <c r="O6" s="2">
        <v>52.1305961608887</v>
      </c>
      <c r="P6" s="2">
        <v>52.181430816650398</v>
      </c>
      <c r="Q6" s="2">
        <v>51.8670463562012</v>
      </c>
      <c r="R6" s="2">
        <v>51.553272247314503</v>
      </c>
      <c r="S6" s="2">
        <v>51.3504447937012</v>
      </c>
      <c r="T6" s="2">
        <v>51.112983703613303</v>
      </c>
      <c r="U6" s="2">
        <v>50.860065460205099</v>
      </c>
      <c r="V6" s="2">
        <v>50.706161499023402</v>
      </c>
      <c r="W6" s="2">
        <v>50.770214080810497</v>
      </c>
      <c r="X6" s="2">
        <v>50.221511840820298</v>
      </c>
      <c r="Y6" s="2">
        <v>49.893009185791001</v>
      </c>
      <c r="Z6" s="2">
        <v>50.191295623779297</v>
      </c>
      <c r="AA6" s="2">
        <v>49.943111419677699</v>
      </c>
      <c r="AB6" s="2">
        <v>49.768787384033203</v>
      </c>
      <c r="AC6" s="2">
        <v>50.064815521240199</v>
      </c>
      <c r="AD6" s="2">
        <v>50.362533569335902</v>
      </c>
      <c r="AE6" s="2">
        <v>50.4873237609863</v>
      </c>
      <c r="AF6" s="2">
        <v>50.621246337890597</v>
      </c>
      <c r="AG6" s="2">
        <v>50.963962554931598</v>
      </c>
      <c r="AH6" s="2">
        <v>51.826652526855497</v>
      </c>
      <c r="AI6" s="2">
        <v>52.063327789306598</v>
      </c>
      <c r="AJ6" s="2">
        <v>52.084251403808601</v>
      </c>
      <c r="AK6" s="2">
        <v>52.279773712158203</v>
      </c>
      <c r="AL6" s="2">
        <v>52.483734130859403</v>
      </c>
      <c r="AM6" s="2">
        <v>52.727439880371101</v>
      </c>
      <c r="AN6" s="2">
        <v>52.744068145752003</v>
      </c>
      <c r="AO6" s="2">
        <v>52.847305297851598</v>
      </c>
      <c r="AP6" s="2">
        <v>53.040939331054702</v>
      </c>
      <c r="AQ6" s="2">
        <v>53.216129302978501</v>
      </c>
      <c r="AR6" s="2">
        <v>53.243000030517599</v>
      </c>
      <c r="AS6" s="2">
        <v>53.376075744628899</v>
      </c>
      <c r="AT6" s="2">
        <v>52.508792877197301</v>
      </c>
      <c r="AU6" s="2">
        <v>52.1026000976563</v>
      </c>
      <c r="AV6" s="2">
        <v>51.699264526367202</v>
      </c>
      <c r="AW6" s="2">
        <v>51.616783142089801</v>
      </c>
      <c r="AX6" s="2">
        <v>51.147941589355497</v>
      </c>
      <c r="AY6" s="2">
        <v>50.869937896728501</v>
      </c>
    </row>
    <row r="7" spans="1:51" ht="24">
      <c r="A7" s="2" t="s">
        <v>2</v>
      </c>
      <c r="B7" s="2" t="s">
        <v>132</v>
      </c>
      <c r="C7" s="2" t="s">
        <v>88</v>
      </c>
      <c r="D7" s="2">
        <v>46.4325981140137</v>
      </c>
      <c r="E7" s="2">
        <v>47.8590278625488</v>
      </c>
      <c r="F7" s="2">
        <v>48.129371643066399</v>
      </c>
      <c r="G7" s="2">
        <v>48.442073822021499</v>
      </c>
      <c r="H7" s="2">
        <v>48.685150146484403</v>
      </c>
      <c r="I7" s="2">
        <v>49.054836273193402</v>
      </c>
      <c r="J7" s="2">
        <v>50.158039093017599</v>
      </c>
      <c r="K7" s="2">
        <v>50.4660034179688</v>
      </c>
      <c r="L7" s="2">
        <v>50.615566253662102</v>
      </c>
      <c r="M7" s="2">
        <v>50.811882019042997</v>
      </c>
      <c r="N7" s="2">
        <v>50.9017143249512</v>
      </c>
      <c r="O7" s="2">
        <v>50.8209419250488</v>
      </c>
      <c r="P7" s="2">
        <v>50.3376274108887</v>
      </c>
      <c r="Q7" s="2">
        <v>49.5917778015137</v>
      </c>
      <c r="R7" s="2">
        <v>48.8898315429688</v>
      </c>
      <c r="S7" s="2">
        <v>48.639659881591797</v>
      </c>
      <c r="T7" s="2">
        <v>48.701084136962898</v>
      </c>
      <c r="U7" s="2">
        <v>48.493484497070298</v>
      </c>
      <c r="V7" s="2">
        <v>48.283397674560497</v>
      </c>
      <c r="W7" s="2">
        <v>48.110988616943402</v>
      </c>
      <c r="X7" s="2">
        <v>47.872745513916001</v>
      </c>
      <c r="Y7" s="2">
        <v>47.8920288085938</v>
      </c>
      <c r="Z7" s="2">
        <v>47.870891571044901</v>
      </c>
      <c r="AA7" s="2">
        <v>47.698490142822301</v>
      </c>
      <c r="AB7" s="2">
        <v>47.547904968261697</v>
      </c>
      <c r="AC7" s="2">
        <v>47.682167053222699</v>
      </c>
      <c r="AD7" s="2">
        <v>47.753204345703097</v>
      </c>
      <c r="AE7" s="2">
        <v>47.6032524108887</v>
      </c>
      <c r="AF7" s="2">
        <v>47.784332275390597</v>
      </c>
      <c r="AG7" s="2">
        <v>48.034286499023402</v>
      </c>
      <c r="AH7" s="2">
        <v>48.348968505859403</v>
      </c>
      <c r="AI7" s="2">
        <v>48.529281616210902</v>
      </c>
      <c r="AJ7" s="2">
        <v>48.689308166503899</v>
      </c>
      <c r="AK7" s="2">
        <v>48.769309997558601</v>
      </c>
      <c r="AL7" s="2">
        <v>49.0561714172363</v>
      </c>
      <c r="AM7" s="2">
        <v>49.180473327636697</v>
      </c>
      <c r="AN7" s="2">
        <v>49.154106140136697</v>
      </c>
      <c r="AO7" s="2">
        <v>49.305618286132798</v>
      </c>
      <c r="AP7" s="2">
        <v>49.264801025390597</v>
      </c>
      <c r="AQ7" s="2">
        <v>49.437797546386697</v>
      </c>
      <c r="AR7" s="2">
        <v>49.370697021484403</v>
      </c>
      <c r="AS7" s="2">
        <v>49.573322296142599</v>
      </c>
      <c r="AT7" s="2">
        <v>49.380260467529297</v>
      </c>
      <c r="AU7" s="2">
        <v>49.151920318603501</v>
      </c>
      <c r="AV7" s="2">
        <v>47.830745697021499</v>
      </c>
      <c r="AW7" s="2">
        <v>47.9054565429688</v>
      </c>
      <c r="AX7" s="2">
        <v>47.211818695068402</v>
      </c>
      <c r="AY7" s="2">
        <v>47.104946136474602</v>
      </c>
    </row>
    <row r="8" spans="1:51" ht="36">
      <c r="A8" s="2" t="s">
        <v>12</v>
      </c>
      <c r="B8" s="2" t="s">
        <v>132</v>
      </c>
      <c r="C8" s="2" t="s">
        <v>87</v>
      </c>
      <c r="D8" s="2">
        <v>5010.27490234375</v>
      </c>
      <c r="E8" s="2">
        <v>5143.095703125</v>
      </c>
      <c r="F8" s="2">
        <v>5214.751953125</v>
      </c>
      <c r="G8" s="2">
        <v>5214.751953125</v>
      </c>
      <c r="H8" s="2">
        <v>5173.22607421875</v>
      </c>
      <c r="I8" s="2">
        <v>5158.3037109375</v>
      </c>
      <c r="J8" s="2">
        <v>5067.06103515625</v>
      </c>
      <c r="K8" s="2">
        <v>5067.06103515625</v>
      </c>
      <c r="L8" s="2">
        <v>5064.18505859375</v>
      </c>
      <c r="M8" s="2">
        <v>5031.47998046875</v>
      </c>
      <c r="N8" s="2">
        <v>5038.484375</v>
      </c>
      <c r="O8" s="2">
        <v>5050.89208984375</v>
      </c>
      <c r="P8" s="2">
        <v>5074.33740234375</v>
      </c>
      <c r="Q8" s="2">
        <v>4853.4970703125</v>
      </c>
      <c r="R8" s="2">
        <v>5049.35302734375</v>
      </c>
      <c r="S8" s="2">
        <v>5059.38232421875</v>
      </c>
      <c r="T8" s="2">
        <v>5100.9091796875</v>
      </c>
      <c r="U8" s="2">
        <v>5137.7490234375</v>
      </c>
      <c r="V8" s="2">
        <v>5124.5859375</v>
      </c>
      <c r="W8" s="2">
        <v>5102.31591796875</v>
      </c>
      <c r="X8" s="2">
        <v>5142.38818359375</v>
      </c>
      <c r="Y8" s="2">
        <v>5140.8486328125</v>
      </c>
      <c r="Z8" s="2">
        <v>5148.6611328125</v>
      </c>
      <c r="AA8" s="2">
        <v>5146.07568359375</v>
      </c>
      <c r="AB8" s="2">
        <v>5146.07568359375</v>
      </c>
      <c r="AC8" s="2">
        <v>5146.07568359375</v>
      </c>
      <c r="AD8" s="2">
        <v>5147.6103515625</v>
      </c>
      <c r="AE8" s="2">
        <v>5160.42138671875</v>
      </c>
      <c r="AF8" s="2">
        <v>5134.42724609375</v>
      </c>
      <c r="AG8" s="2">
        <v>5152.869140625</v>
      </c>
      <c r="AH8" s="2">
        <v>5128.83642578125</v>
      </c>
      <c r="AI8" s="2">
        <v>5128.83642578125</v>
      </c>
      <c r="AJ8" s="2">
        <v>5094.39111328125</v>
      </c>
      <c r="AK8" s="2">
        <v>4391.85986328125</v>
      </c>
      <c r="AL8" s="2">
        <v>4445.76806640625</v>
      </c>
      <c r="AM8" s="2">
        <v>4426.5615234375</v>
      </c>
      <c r="AN8" s="2">
        <v>4419.7099609375</v>
      </c>
      <c r="AO8" s="2">
        <v>4391.2138671875</v>
      </c>
      <c r="AP8" s="2">
        <v>4401.34716796875</v>
      </c>
      <c r="AQ8" s="2">
        <v>4391.4951171875</v>
      </c>
      <c r="AR8" s="2">
        <v>4409.4892578125</v>
      </c>
      <c r="AS8" s="2">
        <v>4390.10302734375</v>
      </c>
      <c r="AT8" s="2">
        <v>4404.55322265625</v>
      </c>
      <c r="AU8" s="2">
        <v>4402.30224609375</v>
      </c>
      <c r="AV8" s="2">
        <v>4505.7236328125</v>
      </c>
      <c r="AW8" s="2">
        <v>4501.55322265625</v>
      </c>
      <c r="AX8" s="2">
        <v>4544.19482421875</v>
      </c>
      <c r="AY8" s="2">
        <v>4550.76611328125</v>
      </c>
    </row>
    <row r="9" spans="1:51" ht="48">
      <c r="A9" s="2" t="s">
        <v>13</v>
      </c>
      <c r="B9" s="2" t="s">
        <v>131</v>
      </c>
      <c r="C9" s="2" t="s">
        <v>86</v>
      </c>
      <c r="D9" s="2">
        <v>5464.080078125</v>
      </c>
      <c r="E9" s="2">
        <v>5306.7255859375</v>
      </c>
      <c r="F9" s="2">
        <v>5268.7060546875</v>
      </c>
      <c r="G9" s="2">
        <v>5233.48876953125</v>
      </c>
      <c r="H9" s="2">
        <v>5200.95166015625</v>
      </c>
      <c r="I9" s="2">
        <v>5211.1865234375</v>
      </c>
      <c r="J9" s="2">
        <v>5726.53955078125</v>
      </c>
      <c r="K9" s="2">
        <v>5632.1669921875</v>
      </c>
      <c r="L9" s="2">
        <v>5587.0556640625</v>
      </c>
      <c r="M9" s="2">
        <v>5534.1943359375</v>
      </c>
      <c r="N9" s="2">
        <v>5511.14501953125</v>
      </c>
      <c r="O9" s="2">
        <v>5779.35205078125</v>
      </c>
      <c r="P9" s="2">
        <v>5953.13037109375</v>
      </c>
      <c r="Q9" s="2">
        <v>6055.65966796875</v>
      </c>
      <c r="R9" s="2">
        <v>5179.7470703125</v>
      </c>
      <c r="S9" s="2">
        <v>4840.5673828125</v>
      </c>
      <c r="T9" s="2">
        <v>4840.04052734375</v>
      </c>
      <c r="U9" s="2">
        <v>4901.04345703125</v>
      </c>
      <c r="V9" s="2">
        <v>4956.65625</v>
      </c>
      <c r="W9" s="2">
        <v>5011.5439453125</v>
      </c>
      <c r="X9" s="2">
        <v>4913.56005859375</v>
      </c>
      <c r="Y9" s="2">
        <v>5197.56884765625</v>
      </c>
      <c r="Z9" s="2">
        <v>5183.84375</v>
      </c>
      <c r="AA9" s="2">
        <v>5209.7626953125</v>
      </c>
      <c r="AB9" s="2">
        <v>5257.85791015625</v>
      </c>
      <c r="AC9" s="2">
        <v>5219.08544921875</v>
      </c>
      <c r="AD9" s="2">
        <v>5208.3564453125</v>
      </c>
      <c r="AE9" s="2">
        <v>5245.52685546875</v>
      </c>
      <c r="AF9" s="2">
        <v>5200.9443359375</v>
      </c>
      <c r="AG9" s="2">
        <v>5139.32568359375</v>
      </c>
      <c r="AH9" s="2">
        <v>5070.15087890625</v>
      </c>
      <c r="AI9" s="2">
        <v>5026.595703125</v>
      </c>
      <c r="AJ9" s="2">
        <v>4977.00830078125</v>
      </c>
      <c r="AK9" s="2">
        <v>5624.74462890625</v>
      </c>
      <c r="AL9" s="2">
        <v>5664.55078125</v>
      </c>
      <c r="AM9" s="2">
        <v>5629.1748046875</v>
      </c>
      <c r="AN9" s="2">
        <v>5645.65380859375</v>
      </c>
      <c r="AO9" s="2">
        <v>5602.138671875</v>
      </c>
      <c r="AP9" s="2">
        <v>5614.29052734375</v>
      </c>
      <c r="AQ9" s="2">
        <v>5563.23193359375</v>
      </c>
      <c r="AR9" s="2">
        <v>5575.55078125</v>
      </c>
      <c r="AS9" s="2">
        <v>5525.26318359375</v>
      </c>
      <c r="AT9" s="2">
        <v>5579.4189453125</v>
      </c>
      <c r="AU9" s="2">
        <v>5628.43017578125</v>
      </c>
      <c r="AV9" s="2">
        <v>5948.8203125</v>
      </c>
      <c r="AW9" s="2">
        <v>5924.1865234375</v>
      </c>
      <c r="AX9" s="2">
        <v>6098.8984375</v>
      </c>
      <c r="AY9" s="2">
        <v>6122.8759765625</v>
      </c>
    </row>
    <row r="10" spans="1:51" ht="24">
      <c r="A10" s="2" t="s">
        <v>6</v>
      </c>
      <c r="B10" s="2" t="s">
        <v>130</v>
      </c>
      <c r="C10" s="2" t="s">
        <v>85</v>
      </c>
      <c r="D10" s="2">
        <v>47.989711761474602</v>
      </c>
      <c r="E10" s="2">
        <v>49.250015258789098</v>
      </c>
      <c r="F10" s="2">
        <v>49.520084381103501</v>
      </c>
      <c r="G10" s="2">
        <v>49.812454223632798</v>
      </c>
      <c r="H10" s="2">
        <v>50.0886840820313</v>
      </c>
      <c r="I10" s="2">
        <v>50.461269378662102</v>
      </c>
      <c r="J10" s="2">
        <v>51.692214965820298</v>
      </c>
      <c r="K10" s="2">
        <v>51.984550476074197</v>
      </c>
      <c r="L10" s="2">
        <v>52.140705108642599</v>
      </c>
      <c r="M10" s="2">
        <v>52.338092803955099</v>
      </c>
      <c r="N10" s="2">
        <v>52.447170257568402</v>
      </c>
      <c r="O10" s="2">
        <v>52.416347503662102</v>
      </c>
      <c r="P10" s="2">
        <v>51.969181060791001</v>
      </c>
      <c r="Q10" s="2">
        <v>51.2398681640625</v>
      </c>
      <c r="R10" s="2">
        <v>50.448703765869098</v>
      </c>
      <c r="S10" s="2">
        <v>50.1556587219238</v>
      </c>
      <c r="T10" s="2">
        <v>50.1557426452637</v>
      </c>
      <c r="U10" s="2">
        <v>49.936359405517599</v>
      </c>
      <c r="V10" s="2">
        <v>49.727020263671903</v>
      </c>
      <c r="W10" s="2">
        <v>49.554374694824197</v>
      </c>
      <c r="X10" s="2">
        <v>49.237033843994098</v>
      </c>
      <c r="Y10" s="2">
        <v>49.264225006103501</v>
      </c>
      <c r="Z10" s="2">
        <v>49.231132507324197</v>
      </c>
      <c r="AA10" s="2">
        <v>49.056369781494098</v>
      </c>
      <c r="AB10" s="2">
        <v>48.912376403808601</v>
      </c>
      <c r="AC10" s="2">
        <v>49.051361083984403</v>
      </c>
      <c r="AD10" s="2">
        <v>49.138755798339801</v>
      </c>
      <c r="AE10" s="2">
        <v>49.050155639648402</v>
      </c>
      <c r="AF10" s="2">
        <v>49.2319526672363</v>
      </c>
      <c r="AG10" s="2">
        <v>49.475196838378899</v>
      </c>
      <c r="AH10" s="2">
        <v>49.768135070800803</v>
      </c>
      <c r="AI10" s="2">
        <v>49.980575561523402</v>
      </c>
      <c r="AJ10" s="2">
        <v>50.132625579833999</v>
      </c>
      <c r="AK10" s="2">
        <v>50.339828491210902</v>
      </c>
      <c r="AL10" s="2">
        <v>50.610462188720703</v>
      </c>
      <c r="AM10" s="2">
        <v>50.746715545654297</v>
      </c>
      <c r="AN10" s="2">
        <v>50.723663330078097</v>
      </c>
      <c r="AO10" s="2">
        <v>50.8908882141113</v>
      </c>
      <c r="AP10" s="2">
        <v>50.873096466064503</v>
      </c>
      <c r="AQ10" s="2">
        <v>51.060123443603501</v>
      </c>
      <c r="AR10" s="2">
        <v>51.034130096435497</v>
      </c>
      <c r="AS10" s="2">
        <v>51.207283020019503</v>
      </c>
      <c r="AT10" s="2">
        <v>51.000679016113303</v>
      </c>
      <c r="AU10" s="2">
        <v>50.776229858398402</v>
      </c>
      <c r="AV10" s="2">
        <v>49.703945159912102</v>
      </c>
      <c r="AW10" s="2">
        <v>49.736061096191399</v>
      </c>
      <c r="AX10" s="2">
        <v>49.090728759765597</v>
      </c>
      <c r="AY10" s="2">
        <v>48.952018737792997</v>
      </c>
    </row>
    <row r="11" spans="1:51" ht="72">
      <c r="A11" s="2" t="s">
        <v>14</v>
      </c>
      <c r="B11" s="2" t="s">
        <v>129</v>
      </c>
      <c r="C11" s="2" t="s">
        <v>84</v>
      </c>
      <c r="D11" s="2">
        <v>2.5411388874053999</v>
      </c>
      <c r="E11" s="2">
        <v>2.5531096458435099</v>
      </c>
      <c r="F11" s="2">
        <v>2.6365938186645499</v>
      </c>
      <c r="G11" s="2">
        <v>2.7321560382843</v>
      </c>
      <c r="H11" s="2">
        <v>2.8248419761657702</v>
      </c>
      <c r="I11" s="2">
        <v>2.9057934284210201</v>
      </c>
      <c r="J11" s="2">
        <v>2.9795067310333301</v>
      </c>
      <c r="K11" s="2">
        <v>3.0500590801239</v>
      </c>
      <c r="L11" s="2">
        <v>3.1307623386383101</v>
      </c>
      <c r="M11" s="2">
        <v>3.2058751583099401</v>
      </c>
      <c r="N11" s="2">
        <v>3.2727861404418901</v>
      </c>
      <c r="O11" s="2">
        <v>3.3251197338104199</v>
      </c>
      <c r="P11" s="2">
        <v>3.3548746109008798</v>
      </c>
      <c r="Q11" s="2">
        <v>3.3565695285797101</v>
      </c>
      <c r="R11" s="2">
        <v>3.3324534893035902</v>
      </c>
      <c r="S11" s="2">
        <v>3.3063051700592001</v>
      </c>
      <c r="T11" s="2">
        <v>3.29031610488892</v>
      </c>
      <c r="U11" s="2">
        <v>3.2742550373077401</v>
      </c>
      <c r="V11" s="2">
        <v>3.25611472129822</v>
      </c>
      <c r="W11" s="2">
        <v>3.2409808635711701</v>
      </c>
      <c r="X11" s="2">
        <v>3.2033264636993399</v>
      </c>
      <c r="Y11" s="2">
        <v>3.08642673492432</v>
      </c>
      <c r="Z11" s="2">
        <v>2.9684078693389901</v>
      </c>
      <c r="AA11" s="2">
        <v>2.85922002792358</v>
      </c>
      <c r="AB11" s="2">
        <v>2.74950051307678</v>
      </c>
      <c r="AC11" s="2">
        <v>2.63739037513733</v>
      </c>
      <c r="AD11" s="2">
        <v>2.5211110115051301</v>
      </c>
      <c r="AE11" s="2">
        <v>2.4148714542388898</v>
      </c>
      <c r="AF11" s="2">
        <v>2.3560538291931201</v>
      </c>
      <c r="AG11" s="2">
        <v>2.3492569923400901</v>
      </c>
      <c r="AH11" s="2">
        <v>2.3533856868743901</v>
      </c>
      <c r="AI11" s="2">
        <v>2.3544983863830602</v>
      </c>
      <c r="AJ11" s="2">
        <v>2.3579549789428702</v>
      </c>
      <c r="AK11" s="2">
        <v>2.3791599273681601</v>
      </c>
      <c r="AL11" s="2">
        <v>2.3991527557372998</v>
      </c>
      <c r="AM11" s="2">
        <v>2.42123246192932</v>
      </c>
      <c r="AN11" s="2">
        <v>2.4411823749542201</v>
      </c>
      <c r="AO11" s="2">
        <v>2.45406937599182</v>
      </c>
      <c r="AP11" s="2">
        <v>2.45593237876892</v>
      </c>
      <c r="AQ11" s="2">
        <v>2.4416923522949201</v>
      </c>
      <c r="AR11" s="2">
        <v>2.4301390647888201</v>
      </c>
      <c r="AS11" s="2">
        <v>2.4212849140167201</v>
      </c>
      <c r="AT11" s="2">
        <v>2.4093749523162802</v>
      </c>
      <c r="AU11" s="2">
        <v>2.3041408061981201</v>
      </c>
      <c r="AV11" s="2">
        <v>2.1947658061981201</v>
      </c>
      <c r="AW11" s="2">
        <v>2.1099755764007599</v>
      </c>
      <c r="AX11" s="2">
        <v>2.05383348464966</v>
      </c>
      <c r="AY11" s="2">
        <v>2.0128748416900599</v>
      </c>
    </row>
    <row r="12" spans="1:51" ht="48">
      <c r="A12" s="2" t="s">
        <v>7</v>
      </c>
      <c r="B12" s="2" t="s">
        <v>128</v>
      </c>
      <c r="C12" s="2" t="s">
        <v>73</v>
      </c>
      <c r="D12" s="2">
        <v>27.742877960205099</v>
      </c>
      <c r="E12" s="2">
        <v>27.969240188598601</v>
      </c>
      <c r="F12" s="2">
        <v>28.128812789916999</v>
      </c>
      <c r="G12" s="2">
        <v>28.316225051879901</v>
      </c>
      <c r="H12" s="2">
        <v>28.468742370605501</v>
      </c>
      <c r="I12" s="2">
        <v>28.8040580749512</v>
      </c>
      <c r="J12" s="2">
        <v>29.410110473632798</v>
      </c>
      <c r="K12" s="2">
        <v>29.787490844726602</v>
      </c>
      <c r="L12" s="2">
        <v>30.183300018310501</v>
      </c>
      <c r="M12" s="2">
        <v>30.5525798797607</v>
      </c>
      <c r="N12" s="2">
        <v>30.992458343505898</v>
      </c>
      <c r="O12" s="2">
        <v>31.183038711547901</v>
      </c>
      <c r="P12" s="2">
        <v>31.131750106811499</v>
      </c>
      <c r="Q12" s="2">
        <v>30.959072113037099</v>
      </c>
      <c r="R12" s="2">
        <v>30.539566040039102</v>
      </c>
      <c r="S12" s="2">
        <v>30.1466178894043</v>
      </c>
      <c r="T12" s="2">
        <v>29.9257488250732</v>
      </c>
      <c r="U12" s="2">
        <v>29.657955169677699</v>
      </c>
      <c r="V12" s="2">
        <v>29.485404968261701</v>
      </c>
      <c r="W12" s="2">
        <v>29.1265468597412</v>
      </c>
      <c r="X12" s="2">
        <v>29.064939498901399</v>
      </c>
      <c r="Y12" s="2">
        <v>28.866329193115199</v>
      </c>
      <c r="Z12" s="2">
        <v>28.835931777954102</v>
      </c>
      <c r="AA12" s="2">
        <v>28.694862365722699</v>
      </c>
      <c r="AB12" s="2">
        <v>28.4349975585938</v>
      </c>
      <c r="AC12" s="2">
        <v>28.521886825561499</v>
      </c>
      <c r="AD12" s="2">
        <v>28.638940811157202</v>
      </c>
      <c r="AE12" s="2">
        <v>28.8121643066406</v>
      </c>
      <c r="AF12" s="2">
        <v>28.914802551269499</v>
      </c>
      <c r="AG12" s="2">
        <v>29.091846466064499</v>
      </c>
      <c r="AH12" s="2">
        <v>29.382715225219702</v>
      </c>
      <c r="AI12" s="2">
        <v>29.642368316650401</v>
      </c>
      <c r="AJ12" s="2">
        <v>29.7813320159912</v>
      </c>
      <c r="AK12" s="2">
        <v>29.986326217651399</v>
      </c>
      <c r="AL12" s="2">
        <v>30.195095062255898</v>
      </c>
      <c r="AM12" s="2">
        <v>30.4432983398438</v>
      </c>
      <c r="AN12" s="2">
        <v>30.6044406890869</v>
      </c>
      <c r="AO12" s="2">
        <v>30.82395362854</v>
      </c>
      <c r="AP12" s="2">
        <v>30.918441772460898</v>
      </c>
      <c r="AQ12" s="2">
        <v>31.13210105896</v>
      </c>
      <c r="AR12" s="2">
        <v>31.1578674316406</v>
      </c>
      <c r="AS12" s="2">
        <v>31.133321762085</v>
      </c>
      <c r="AT12" s="2">
        <v>31.092308044433601</v>
      </c>
      <c r="AU12" s="2">
        <v>30.822273254394499</v>
      </c>
      <c r="AV12" s="2">
        <v>30.396160125732401</v>
      </c>
      <c r="AW12" s="2">
        <v>30.2568454742432</v>
      </c>
      <c r="AX12" s="2">
        <v>29.8008327484131</v>
      </c>
      <c r="AY12" s="2">
        <v>29.475875854492202</v>
      </c>
    </row>
    <row r="13" spans="1:51" ht="48">
      <c r="A13" s="2" t="s">
        <v>15</v>
      </c>
      <c r="B13" s="2" t="s">
        <v>128</v>
      </c>
      <c r="C13" s="2" t="s">
        <v>66</v>
      </c>
      <c r="D13" s="2">
        <v>571.58892822265602</v>
      </c>
      <c r="E13" s="2">
        <v>572.30163574218795</v>
      </c>
      <c r="F13" s="2">
        <v>571.83343505859398</v>
      </c>
      <c r="G13" s="2">
        <v>573.07733154296898</v>
      </c>
      <c r="H13" s="2">
        <v>572.33050537109398</v>
      </c>
      <c r="I13" s="2">
        <v>575.09875488281295</v>
      </c>
      <c r="J13" s="2">
        <v>577.886962890625</v>
      </c>
      <c r="K13" s="2">
        <v>579.39556884765602</v>
      </c>
      <c r="L13" s="2">
        <v>580.817626953125</v>
      </c>
      <c r="M13" s="2">
        <v>581.76007080078102</v>
      </c>
      <c r="N13" s="2">
        <v>582.88616943359398</v>
      </c>
      <c r="O13" s="2">
        <v>584.749267578125</v>
      </c>
      <c r="P13" s="2">
        <v>584.707275390625</v>
      </c>
      <c r="Q13" s="2">
        <v>583.40838623046898</v>
      </c>
      <c r="R13" s="2">
        <v>581.70159912109398</v>
      </c>
      <c r="S13" s="2">
        <v>580.41400146484398</v>
      </c>
      <c r="T13" s="2">
        <v>579.29071044921898</v>
      </c>
      <c r="U13" s="2">
        <v>578.91595458984398</v>
      </c>
      <c r="V13" s="2">
        <v>577.129638671875</v>
      </c>
      <c r="W13" s="2">
        <v>578.19622802734398</v>
      </c>
      <c r="X13" s="2">
        <v>576.42468261718795</v>
      </c>
      <c r="Y13" s="2">
        <v>577.43621826171898</v>
      </c>
      <c r="Z13" s="2">
        <v>575.85693359375</v>
      </c>
      <c r="AA13" s="2">
        <v>577.19158935546898</v>
      </c>
      <c r="AB13" s="2">
        <v>576.517333984375</v>
      </c>
      <c r="AC13" s="2">
        <v>578.70715332031295</v>
      </c>
      <c r="AD13" s="2">
        <v>579.65490722656295</v>
      </c>
      <c r="AE13" s="2">
        <v>580.7451171875</v>
      </c>
      <c r="AF13" s="2">
        <v>579.65234375</v>
      </c>
      <c r="AG13" s="2">
        <v>580.5380859375</v>
      </c>
      <c r="AH13" s="2">
        <v>581.79937744140602</v>
      </c>
      <c r="AI13" s="2">
        <v>582.62835693359398</v>
      </c>
      <c r="AJ13" s="2">
        <v>581.67449951171898</v>
      </c>
      <c r="AK13" s="2">
        <v>582.862548828125</v>
      </c>
      <c r="AL13" s="2">
        <v>583.89849853515602</v>
      </c>
      <c r="AM13" s="2">
        <v>584.89691162109398</v>
      </c>
      <c r="AN13" s="2">
        <v>585.19396972656295</v>
      </c>
      <c r="AO13" s="2">
        <v>586.66320800781295</v>
      </c>
      <c r="AP13" s="2">
        <v>588.11761474609398</v>
      </c>
      <c r="AQ13" s="2">
        <v>589.910888671875</v>
      </c>
      <c r="AR13" s="2">
        <v>590.96350097656295</v>
      </c>
      <c r="AS13" s="2">
        <v>590.56164550781295</v>
      </c>
      <c r="AT13" s="2">
        <v>590.25592041015602</v>
      </c>
      <c r="AU13" s="2">
        <v>590.48303222656295</v>
      </c>
      <c r="AV13" s="2">
        <v>588.91949462890602</v>
      </c>
      <c r="AW13" s="2">
        <v>587.697509765625</v>
      </c>
      <c r="AX13" s="2">
        <v>584.79205322265602</v>
      </c>
      <c r="AY13" s="2">
        <v>583.91418457031295</v>
      </c>
    </row>
    <row r="14" spans="1:51" ht="36">
      <c r="A14" s="2" t="s">
        <v>8</v>
      </c>
      <c r="B14" s="2" t="s">
        <v>127</v>
      </c>
      <c r="C14" s="2" t="s">
        <v>73</v>
      </c>
      <c r="D14" s="2">
        <v>43.3885307312012</v>
      </c>
      <c r="E14" s="2">
        <v>43.748626708984403</v>
      </c>
      <c r="F14" s="2">
        <v>43.989894866943402</v>
      </c>
      <c r="G14" s="2">
        <v>44.201957702636697</v>
      </c>
      <c r="H14" s="2">
        <v>44.457717895507798</v>
      </c>
      <c r="I14" s="2">
        <v>45.2251586914063</v>
      </c>
      <c r="J14" s="2">
        <v>47.074192047119098</v>
      </c>
      <c r="K14" s="2">
        <v>47.4757270812988</v>
      </c>
      <c r="L14" s="2">
        <v>47.6541137695313</v>
      </c>
      <c r="M14" s="2">
        <v>47.838306427002003</v>
      </c>
      <c r="N14" s="2">
        <v>48.077033996582003</v>
      </c>
      <c r="O14" s="2">
        <v>47.9228706359863</v>
      </c>
      <c r="P14" s="2">
        <v>47.274826049804702</v>
      </c>
      <c r="Q14" s="2">
        <v>46.770923614502003</v>
      </c>
      <c r="R14" s="2">
        <v>46.165687561035199</v>
      </c>
      <c r="S14" s="2">
        <v>45.903240203857401</v>
      </c>
      <c r="T14" s="2">
        <v>45.593673706054702</v>
      </c>
      <c r="U14" s="2">
        <v>45.354743957519503</v>
      </c>
      <c r="V14" s="2">
        <v>45.194023132324197</v>
      </c>
      <c r="W14" s="2">
        <v>44.734859466552699</v>
      </c>
      <c r="X14" s="2">
        <v>44.753799438476598</v>
      </c>
      <c r="Y14" s="2">
        <v>44.638294219970703</v>
      </c>
      <c r="Z14" s="2">
        <v>44.4891166687012</v>
      </c>
      <c r="AA14" s="2">
        <v>44.323612213134801</v>
      </c>
      <c r="AB14" s="2">
        <v>44.187522888183601</v>
      </c>
      <c r="AC14" s="2">
        <v>44.410240173339801</v>
      </c>
      <c r="AD14" s="2">
        <v>44.517093658447301</v>
      </c>
      <c r="AE14" s="2">
        <v>44.789054870605497</v>
      </c>
      <c r="AF14" s="2">
        <v>44.847995758056598</v>
      </c>
      <c r="AG14" s="2">
        <v>45.400341033935497</v>
      </c>
      <c r="AH14" s="2">
        <v>45.721153259277301</v>
      </c>
      <c r="AI14" s="2">
        <v>45.963462829589801</v>
      </c>
      <c r="AJ14" s="2">
        <v>46.1537055969238</v>
      </c>
      <c r="AK14" s="2">
        <v>46.3475532531738</v>
      </c>
      <c r="AL14" s="2">
        <v>46.6143608093262</v>
      </c>
      <c r="AM14" s="2">
        <v>46.7235107421875</v>
      </c>
      <c r="AN14" s="2">
        <v>46.978706359863303</v>
      </c>
      <c r="AO14" s="2">
        <v>47.137535095214801</v>
      </c>
      <c r="AP14" s="2">
        <v>47.046249389648402</v>
      </c>
      <c r="AQ14" s="2">
        <v>47.211490631103501</v>
      </c>
      <c r="AR14" s="2">
        <v>47.250755310058601</v>
      </c>
      <c r="AS14" s="2">
        <v>46.8549613952637</v>
      </c>
      <c r="AT14" s="2">
        <v>46.672248840332003</v>
      </c>
      <c r="AU14" s="2">
        <v>46.328731536865199</v>
      </c>
      <c r="AV14" s="2">
        <v>45.901340484619098</v>
      </c>
      <c r="AW14" s="2">
        <v>46.015918731689503</v>
      </c>
      <c r="AX14" s="2">
        <v>45.311126708984403</v>
      </c>
      <c r="AY14" s="2">
        <v>45.129528045654297</v>
      </c>
    </row>
    <row r="15" spans="1:51" ht="24">
      <c r="A15" s="2" t="s">
        <v>9</v>
      </c>
      <c r="B15" s="2" t="s">
        <v>126</v>
      </c>
      <c r="C15" s="2" t="s">
        <v>83</v>
      </c>
      <c r="D15" s="2">
        <v>2.57071852684021</v>
      </c>
      <c r="E15" s="2">
        <v>3.0771381855011</v>
      </c>
      <c r="F15" s="2">
        <v>3.5444791316986102</v>
      </c>
      <c r="G15" s="2">
        <v>4.0742306709289604</v>
      </c>
      <c r="H15" s="2">
        <v>4.5463628768920898</v>
      </c>
      <c r="I15" s="2">
        <v>8.1506710052490199</v>
      </c>
      <c r="J15" s="2">
        <v>16.564170837402301</v>
      </c>
      <c r="K15" s="2">
        <v>16.9388637542725</v>
      </c>
      <c r="L15" s="2">
        <v>17.130517959594702</v>
      </c>
      <c r="M15" s="2">
        <v>17.293046951293899</v>
      </c>
      <c r="N15" s="2">
        <v>17.434698104858398</v>
      </c>
      <c r="O15" s="2">
        <v>17.099195480346701</v>
      </c>
      <c r="P15" s="2">
        <v>15.701443672180201</v>
      </c>
      <c r="Q15" s="2">
        <v>14.8269853591919</v>
      </c>
      <c r="R15" s="2">
        <v>14.150440216064499</v>
      </c>
      <c r="S15" s="2">
        <v>13.9119052886963</v>
      </c>
      <c r="T15" s="2">
        <v>13.5614528656006</v>
      </c>
      <c r="U15" s="2">
        <v>13.2685441970825</v>
      </c>
      <c r="V15" s="2">
        <v>12.998541831970201</v>
      </c>
      <c r="W15" s="2">
        <v>12.353559494018601</v>
      </c>
      <c r="X15" s="2">
        <v>13.349196434021</v>
      </c>
      <c r="Y15" s="2">
        <v>13.7541904449463</v>
      </c>
      <c r="Z15" s="2">
        <v>13.8066453933716</v>
      </c>
      <c r="AA15" s="2">
        <v>13.5824480056763</v>
      </c>
      <c r="AB15" s="2">
        <v>13.3604393005371</v>
      </c>
      <c r="AC15" s="2">
        <v>13.588228225708001</v>
      </c>
      <c r="AD15" s="2">
        <v>13.7987508773804</v>
      </c>
      <c r="AE15" s="2">
        <v>13.9430503845215</v>
      </c>
      <c r="AF15" s="2">
        <v>14.1116886138916</v>
      </c>
      <c r="AG15" s="2">
        <v>14.4450283050537</v>
      </c>
      <c r="AH15" s="2">
        <v>14.805213928222701</v>
      </c>
      <c r="AI15" s="2">
        <v>15.0178327560425</v>
      </c>
      <c r="AJ15" s="2">
        <v>15.197319984436</v>
      </c>
      <c r="AK15" s="2">
        <v>15.4688425064087</v>
      </c>
      <c r="AL15" s="2">
        <v>15.7247772216797</v>
      </c>
      <c r="AM15" s="2">
        <v>15.8182983398438</v>
      </c>
      <c r="AN15" s="2">
        <v>16.125318527221701</v>
      </c>
      <c r="AO15" s="2">
        <v>16.237785339355501</v>
      </c>
      <c r="AP15" s="2">
        <v>16.081958770751999</v>
      </c>
      <c r="AQ15" s="2">
        <v>16.259618759155298</v>
      </c>
      <c r="AR15" s="2">
        <v>16.200223922729499</v>
      </c>
      <c r="AS15" s="2">
        <v>13.494589805603001</v>
      </c>
      <c r="AT15" s="2">
        <v>14.628563880920399</v>
      </c>
      <c r="AU15" s="2">
        <v>14.3286733627319</v>
      </c>
      <c r="AV15" s="2">
        <v>14.1334800720215</v>
      </c>
      <c r="AW15" s="2">
        <v>14.7076988220215</v>
      </c>
      <c r="AX15" s="2">
        <v>13.8967447280884</v>
      </c>
      <c r="AY15" s="2">
        <v>13.9359426498413</v>
      </c>
    </row>
    <row r="16" spans="1:51" ht="24">
      <c r="A16" s="2" t="s">
        <v>16</v>
      </c>
      <c r="B16" s="2" t="s">
        <v>126</v>
      </c>
      <c r="C16" s="2" t="s">
        <v>82</v>
      </c>
      <c r="D16" s="2">
        <v>244.20690917968801</v>
      </c>
      <c r="E16" s="2">
        <v>210.23460388183599</v>
      </c>
      <c r="F16" s="2">
        <v>147.80503845214801</v>
      </c>
      <c r="G16" s="2">
        <v>107.22202301025401</v>
      </c>
      <c r="H16" s="2">
        <v>113.23773193359401</v>
      </c>
      <c r="I16" s="2">
        <v>68.815101623535199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65.461631774902301</v>
      </c>
      <c r="P16" s="2">
        <v>454.82263183593801</v>
      </c>
      <c r="Q16" s="2">
        <v>510.3232421875</v>
      </c>
      <c r="R16" s="2">
        <v>526.70001220703102</v>
      </c>
      <c r="S16" s="2">
        <v>517.67236328125</v>
      </c>
      <c r="T16" s="2">
        <v>524.39874267578102</v>
      </c>
      <c r="U16" s="2">
        <v>537.99749755859398</v>
      </c>
      <c r="V16" s="2">
        <v>564.70007324218795</v>
      </c>
      <c r="W16" s="2">
        <v>576.26477050781295</v>
      </c>
      <c r="X16" s="2">
        <v>560.00500488281295</v>
      </c>
      <c r="Y16" s="2">
        <v>539.77166748046898</v>
      </c>
      <c r="Z16" s="2">
        <v>513.78430175781295</v>
      </c>
      <c r="AA16" s="2">
        <v>524.34906005859398</v>
      </c>
      <c r="AB16" s="2">
        <v>737.888916015625</v>
      </c>
      <c r="AC16" s="2">
        <v>731.70642089843795</v>
      </c>
      <c r="AD16" s="2">
        <v>719.881103515625</v>
      </c>
      <c r="AE16" s="2">
        <v>712.23895263671898</v>
      </c>
      <c r="AF16" s="2">
        <v>701.24896240234398</v>
      </c>
      <c r="AG16" s="2">
        <v>693.73736572265602</v>
      </c>
      <c r="AH16" s="2">
        <v>689.61529541015602</v>
      </c>
      <c r="AI16" s="2">
        <v>687.14312744140602</v>
      </c>
      <c r="AJ16" s="2">
        <v>689.83801269531295</v>
      </c>
      <c r="AK16" s="2">
        <v>693.60534667968795</v>
      </c>
      <c r="AL16" s="2">
        <v>690.89715576171898</v>
      </c>
      <c r="AM16" s="2">
        <v>695.11529541015602</v>
      </c>
      <c r="AN16" s="2">
        <v>707.82751464843795</v>
      </c>
      <c r="AO16" s="2">
        <v>713.382080078125</v>
      </c>
      <c r="AP16" s="2">
        <v>734.47637939453102</v>
      </c>
      <c r="AQ16" s="2">
        <v>729.86944580078102</v>
      </c>
      <c r="AR16" s="2">
        <v>679.71154785156295</v>
      </c>
      <c r="AS16" s="2">
        <v>551.74835205078102</v>
      </c>
      <c r="AT16" s="2">
        <v>550.553466796875</v>
      </c>
      <c r="AU16" s="2">
        <v>542.95782470703102</v>
      </c>
      <c r="AV16" s="2">
        <v>492.39617919921898</v>
      </c>
      <c r="AW16" s="2">
        <v>379.76477050781301</v>
      </c>
      <c r="AX16" s="2">
        <v>348.98492431640602</v>
      </c>
      <c r="AY16" s="2">
        <v>288.77862548828102</v>
      </c>
    </row>
    <row r="17" spans="1:51" ht="48">
      <c r="A17" s="2" t="s">
        <v>17</v>
      </c>
      <c r="B17" s="2" t="s">
        <v>125</v>
      </c>
      <c r="C17" s="2" t="s">
        <v>81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874.93395996093795</v>
      </c>
      <c r="AP17" s="2">
        <v>865.27453613281295</v>
      </c>
      <c r="AQ17" s="2">
        <v>858.06707763671898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</row>
    <row r="18" spans="1:51" ht="48">
      <c r="A18" s="2" t="s">
        <v>10</v>
      </c>
      <c r="B18" s="2" t="s">
        <v>124</v>
      </c>
      <c r="C18" s="2" t="s">
        <v>74</v>
      </c>
      <c r="D18" s="2">
        <v>32.610919952392599</v>
      </c>
      <c r="E18" s="2">
        <v>32.6458129882813</v>
      </c>
      <c r="F18" s="2">
        <v>32.848682403564503</v>
      </c>
      <c r="G18" s="2">
        <v>32.896583557128899</v>
      </c>
      <c r="H18" s="2">
        <v>33.124900817871101</v>
      </c>
      <c r="I18" s="2">
        <v>33.406948089599602</v>
      </c>
      <c r="J18" s="2">
        <v>32.750446319580099</v>
      </c>
      <c r="K18" s="2">
        <v>32.8205757141113</v>
      </c>
      <c r="L18" s="2">
        <v>32.840396881103501</v>
      </c>
      <c r="M18" s="2">
        <v>32.650444030761697</v>
      </c>
      <c r="N18" s="2">
        <v>32.321788787841797</v>
      </c>
      <c r="O18" s="2">
        <v>32.060394287109403</v>
      </c>
      <c r="P18" s="2">
        <v>34.163314819335902</v>
      </c>
      <c r="Q18" s="2">
        <v>34.149299621582003</v>
      </c>
      <c r="R18" s="2">
        <v>33.827461242675803</v>
      </c>
      <c r="S18" s="2">
        <v>33.788158416747997</v>
      </c>
      <c r="T18" s="2">
        <v>33.392082214355497</v>
      </c>
      <c r="U18" s="2">
        <v>33.387699127197301</v>
      </c>
      <c r="V18" s="2">
        <v>33.051673889160199</v>
      </c>
      <c r="W18" s="2">
        <v>33.0257759094238</v>
      </c>
      <c r="X18" s="2">
        <v>32.623630523681598</v>
      </c>
      <c r="Y18" s="2">
        <v>32.592197418212898</v>
      </c>
      <c r="Z18" s="2">
        <v>32.555385589599602</v>
      </c>
      <c r="AA18" s="2">
        <v>32.576160430908203</v>
      </c>
      <c r="AB18" s="2">
        <v>34.406726837158203</v>
      </c>
      <c r="AC18" s="2">
        <v>34.646999359130902</v>
      </c>
      <c r="AD18" s="2">
        <v>34.827079772949197</v>
      </c>
      <c r="AE18" s="2">
        <v>35.0374565124512</v>
      </c>
      <c r="AF18" s="2">
        <v>35.132007598877003</v>
      </c>
      <c r="AG18" s="2">
        <v>35.245460510253899</v>
      </c>
      <c r="AH18" s="2">
        <v>35.249729156494098</v>
      </c>
      <c r="AI18" s="2">
        <v>35.188289642333999</v>
      </c>
      <c r="AJ18" s="2">
        <v>35.039218902587898</v>
      </c>
      <c r="AK18" s="2">
        <v>34.5007934570313</v>
      </c>
      <c r="AL18" s="2">
        <v>34.517154693603501</v>
      </c>
      <c r="AM18" s="2">
        <v>34.325241088867202</v>
      </c>
      <c r="AN18" s="2">
        <v>33.734428405761697</v>
      </c>
      <c r="AO18" s="2">
        <v>33.296745300292997</v>
      </c>
      <c r="AP18" s="2">
        <v>32.539688110351598</v>
      </c>
      <c r="AQ18" s="2">
        <v>32.181488037109403</v>
      </c>
      <c r="AR18" s="2">
        <v>31.741870880126999</v>
      </c>
      <c r="AS18" s="2">
        <v>31.960126876831101</v>
      </c>
      <c r="AT18" s="2">
        <v>32.013816833496101</v>
      </c>
      <c r="AU18" s="2">
        <v>32.000648498535199</v>
      </c>
      <c r="AV18" s="2">
        <v>32.158927917480497</v>
      </c>
      <c r="AW18" s="2">
        <v>32.177536010742202</v>
      </c>
      <c r="AX18" s="2">
        <v>32.336315155029297</v>
      </c>
      <c r="AY18" s="2">
        <v>32.342494964599602</v>
      </c>
    </row>
    <row r="19" spans="1:51" ht="48">
      <c r="A19" s="2" t="s">
        <v>18</v>
      </c>
      <c r="B19" s="2" t="s">
        <v>123</v>
      </c>
      <c r="C19" s="2" t="s">
        <v>80</v>
      </c>
      <c r="D19" s="2">
        <v>2.3052108287811302</v>
      </c>
      <c r="E19" s="2">
        <v>2.7821888923645002</v>
      </c>
      <c r="F19" s="2">
        <v>3.2685904502868701</v>
      </c>
      <c r="G19" s="2">
        <v>3.7601401805877699</v>
      </c>
      <c r="H19" s="2">
        <v>4.25396728515625</v>
      </c>
      <c r="I19" s="2">
        <v>4.83042192459106</v>
      </c>
      <c r="J19" s="2">
        <v>5.07279300689697</v>
      </c>
      <c r="K19" s="2">
        <v>5.0768985748290998</v>
      </c>
      <c r="L19" s="2">
        <v>5.0818891525268599</v>
      </c>
      <c r="M19" s="2">
        <v>5.0852293968200701</v>
      </c>
      <c r="N19" s="2">
        <v>5.0897736549377397</v>
      </c>
      <c r="O19" s="2">
        <v>5.0936040878295898</v>
      </c>
      <c r="P19" s="2">
        <v>5.0964460372924796</v>
      </c>
      <c r="Q19" s="2">
        <v>5.10176801681519</v>
      </c>
      <c r="R19" s="2">
        <v>5.1073446273803702</v>
      </c>
      <c r="S19" s="2">
        <v>5.1107411384582502</v>
      </c>
      <c r="T19" s="2">
        <v>5.11395359039307</v>
      </c>
      <c r="U19" s="2">
        <v>5.11918020248413</v>
      </c>
      <c r="V19" s="2">
        <v>5.1376085281372097</v>
      </c>
      <c r="W19" s="2">
        <v>5.1458992958068803</v>
      </c>
      <c r="X19" s="2">
        <v>5.12809133529663</v>
      </c>
      <c r="Y19" s="2">
        <v>4.9750595092773402</v>
      </c>
      <c r="Z19" s="2">
        <v>4.8364892005920401</v>
      </c>
      <c r="AA19" s="2">
        <v>4.7102422714233398</v>
      </c>
      <c r="AB19" s="2">
        <v>4.62251901626587</v>
      </c>
      <c r="AC19" s="2">
        <v>4.5657935142517099</v>
      </c>
      <c r="AD19" s="2">
        <v>4.4936318397521999</v>
      </c>
      <c r="AE19" s="2">
        <v>4.4142875671386701</v>
      </c>
      <c r="AF19" s="2">
        <v>4.3254055976867702</v>
      </c>
      <c r="AG19" s="2">
        <v>4.2310214042663601</v>
      </c>
      <c r="AH19" s="2">
        <v>4.13446092605591</v>
      </c>
      <c r="AI19" s="2">
        <v>4.0297503471374503</v>
      </c>
      <c r="AJ19" s="2">
        <v>3.9244251251220699</v>
      </c>
      <c r="AK19" s="2">
        <v>3.8138611316680899</v>
      </c>
      <c r="AL19" s="2">
        <v>3.7024669647216801</v>
      </c>
      <c r="AM19" s="2">
        <v>3.5871348381042498</v>
      </c>
      <c r="AN19" s="2">
        <v>3.4706223011016801</v>
      </c>
      <c r="AO19" s="2">
        <v>3.29537749290466</v>
      </c>
      <c r="AP19" s="2">
        <v>2.9315280914306601</v>
      </c>
      <c r="AQ19" s="2">
        <v>2.5620317459106401</v>
      </c>
      <c r="AR19" s="2">
        <v>2.2258164882659899</v>
      </c>
      <c r="AS19" s="2">
        <v>2.1443359851837198</v>
      </c>
      <c r="AT19" s="2">
        <v>2.1518113613128702</v>
      </c>
      <c r="AU19" s="2">
        <v>2.1564805507659899</v>
      </c>
      <c r="AV19" s="2">
        <v>2.1602878570556601</v>
      </c>
      <c r="AW19" s="2">
        <v>2.1647915840148899</v>
      </c>
      <c r="AX19" s="2">
        <v>2.1687331199646001</v>
      </c>
      <c r="AY19" s="2">
        <v>2.1733567714691202</v>
      </c>
    </row>
    <row r="20" spans="1:51" ht="48">
      <c r="A20" s="2" t="s">
        <v>11</v>
      </c>
      <c r="B20" s="2" t="s">
        <v>122</v>
      </c>
      <c r="C20" s="2" t="s">
        <v>79</v>
      </c>
      <c r="D20" s="2">
        <v>7.81514692306519</v>
      </c>
      <c r="E20" s="2">
        <v>8.9500083923339808</v>
      </c>
      <c r="F20" s="2">
        <v>9.0919895172119105</v>
      </c>
      <c r="G20" s="2">
        <v>9.2649021148681605</v>
      </c>
      <c r="H20" s="2">
        <v>9.4313297271728498</v>
      </c>
      <c r="I20" s="2">
        <v>9.6705417633056605</v>
      </c>
      <c r="J20" s="2">
        <v>10.313236236572299</v>
      </c>
      <c r="K20" s="2">
        <v>10.548880577087401</v>
      </c>
      <c r="L20" s="2">
        <v>10.6749105453491</v>
      </c>
      <c r="M20" s="2">
        <v>10.803906440734901</v>
      </c>
      <c r="N20" s="2">
        <v>10.926943778991699</v>
      </c>
      <c r="O20" s="2">
        <v>10.837779045105</v>
      </c>
      <c r="P20" s="2">
        <v>10.5601243972778</v>
      </c>
      <c r="Q20" s="2">
        <v>10.1399526596069</v>
      </c>
      <c r="R20" s="2">
        <v>9.7707223892211896</v>
      </c>
      <c r="S20" s="2">
        <v>9.5433511734008807</v>
      </c>
      <c r="T20" s="2">
        <v>9.4697751998901403</v>
      </c>
      <c r="U20" s="2">
        <v>9.2849979400634801</v>
      </c>
      <c r="V20" s="2">
        <v>9.1578083038330096</v>
      </c>
      <c r="W20" s="2">
        <v>9.0105361938476598</v>
      </c>
      <c r="X20" s="2">
        <v>8.9426546096801793</v>
      </c>
      <c r="Y20" s="2">
        <v>8.9170618057250994</v>
      </c>
      <c r="Z20" s="2">
        <v>8.9135875701904297</v>
      </c>
      <c r="AA20" s="2">
        <v>8.8251571655273402</v>
      </c>
      <c r="AB20" s="2">
        <v>8.8463878631591797</v>
      </c>
      <c r="AC20" s="2">
        <v>8.9255237579345703</v>
      </c>
      <c r="AD20" s="2">
        <v>8.9893999099731392</v>
      </c>
      <c r="AE20" s="2">
        <v>9.0103950500488299</v>
      </c>
      <c r="AF20" s="2">
        <v>9.0861320495605504</v>
      </c>
      <c r="AG20" s="2">
        <v>9.2477607727050799</v>
      </c>
      <c r="AH20" s="2">
        <v>9.4252672195434606</v>
      </c>
      <c r="AI20" s="2">
        <v>9.5579404830932599</v>
      </c>
      <c r="AJ20" s="2">
        <v>9.5262546539306605</v>
      </c>
      <c r="AK20" s="2">
        <v>10.2478694915771</v>
      </c>
      <c r="AL20" s="2">
        <v>10.4645948410034</v>
      </c>
      <c r="AM20" s="2">
        <v>10.501654624939</v>
      </c>
      <c r="AN20" s="2">
        <v>10.5473880767822</v>
      </c>
      <c r="AO20" s="2">
        <v>10.648556709289601</v>
      </c>
      <c r="AP20" s="2">
        <v>10.591809272766101</v>
      </c>
      <c r="AQ20" s="2">
        <v>10.7212181091309</v>
      </c>
      <c r="AR20" s="2">
        <v>10.662073135376</v>
      </c>
      <c r="AS20" s="2">
        <v>10.7298364639282</v>
      </c>
      <c r="AT20" s="2">
        <v>9.9504270553588903</v>
      </c>
      <c r="AU20" s="2">
        <v>9.9026908874511701</v>
      </c>
      <c r="AV20" s="2">
        <v>8.7753953933715803</v>
      </c>
      <c r="AW20" s="2">
        <v>8.9449377059936506</v>
      </c>
      <c r="AX20" s="2">
        <v>5.0560030937194798</v>
      </c>
      <c r="AY20" s="2">
        <v>4.2665309906005904</v>
      </c>
    </row>
    <row r="21" spans="1:51" ht="48">
      <c r="A21" s="2" t="s">
        <v>23</v>
      </c>
      <c r="B21" s="2" t="s">
        <v>122</v>
      </c>
      <c r="C21" s="2" t="s">
        <v>74</v>
      </c>
      <c r="D21" s="2">
        <v>34.170475006103501</v>
      </c>
      <c r="E21" s="2">
        <v>34.494998931884801</v>
      </c>
      <c r="F21" s="2">
        <v>34.742031097412102</v>
      </c>
      <c r="G21" s="2">
        <v>34.947975158691399</v>
      </c>
      <c r="H21" s="2">
        <v>35.229587554931598</v>
      </c>
      <c r="I21" s="2">
        <v>35.429664611816399</v>
      </c>
      <c r="J21" s="2">
        <v>35.671493530273402</v>
      </c>
      <c r="K21" s="2">
        <v>35.883121490478501</v>
      </c>
      <c r="L21" s="2">
        <v>35.947792053222699</v>
      </c>
      <c r="M21" s="2">
        <v>35.869945526122997</v>
      </c>
      <c r="N21" s="2">
        <v>35.968090057372997</v>
      </c>
      <c r="O21" s="2">
        <v>35.713138580322301</v>
      </c>
      <c r="P21" s="2">
        <v>35.725856781005902</v>
      </c>
      <c r="Q21" s="2">
        <v>35.436473846435497</v>
      </c>
      <c r="R21" s="2">
        <v>35.085578918457003</v>
      </c>
      <c r="S21" s="2">
        <v>34.985103607177699</v>
      </c>
      <c r="T21" s="2">
        <v>34.5460815429688</v>
      </c>
      <c r="U21" s="2">
        <v>34.556308746337898</v>
      </c>
      <c r="V21" s="2">
        <v>34.295253753662102</v>
      </c>
      <c r="W21" s="2">
        <v>34.239627838134801</v>
      </c>
      <c r="X21" s="2">
        <v>33.899509429931598</v>
      </c>
      <c r="Y21" s="2">
        <v>33.904994964599602</v>
      </c>
      <c r="Z21" s="2">
        <v>33.8958930969238</v>
      </c>
      <c r="AA21" s="2">
        <v>33.839809417724602</v>
      </c>
      <c r="AB21" s="2">
        <v>33.6054496765137</v>
      </c>
      <c r="AC21" s="2">
        <v>33.686454772949197</v>
      </c>
      <c r="AD21" s="2">
        <v>33.641807556152301</v>
      </c>
      <c r="AE21" s="2">
        <v>33.752029418945298</v>
      </c>
      <c r="AF21" s="2">
        <v>33.671005249023402</v>
      </c>
      <c r="AG21" s="2">
        <v>33.831382751464801</v>
      </c>
      <c r="AH21" s="2">
        <v>33.871429443359403</v>
      </c>
      <c r="AI21" s="2">
        <v>33.915054321289098</v>
      </c>
      <c r="AJ21" s="2">
        <v>33.551033020019503</v>
      </c>
      <c r="AK21" s="2">
        <v>33.2477416992188</v>
      </c>
      <c r="AL21" s="2">
        <v>33.371257781982401</v>
      </c>
      <c r="AM21" s="2">
        <v>33.2675170898438</v>
      </c>
      <c r="AN21" s="2">
        <v>32.916622161865199</v>
      </c>
      <c r="AO21" s="2">
        <v>32.806015014648402</v>
      </c>
      <c r="AP21" s="2">
        <v>33.0777397155762</v>
      </c>
      <c r="AQ21" s="2">
        <v>33.129695892333999</v>
      </c>
      <c r="AR21" s="2">
        <v>33.4808158874512</v>
      </c>
      <c r="AS21" s="2">
        <v>33.130424499511697</v>
      </c>
      <c r="AT21" s="2">
        <v>33.558071136474602</v>
      </c>
      <c r="AU21" s="2">
        <v>33.531970977783203</v>
      </c>
      <c r="AV21" s="2">
        <v>33.467952728271499</v>
      </c>
      <c r="AW21" s="2">
        <v>33.690135955810497</v>
      </c>
      <c r="AX21" s="2">
        <v>33.703380584716797</v>
      </c>
      <c r="AY21" s="2">
        <v>33.625034332275398</v>
      </c>
    </row>
    <row r="22" spans="1:51" ht="36">
      <c r="A22" s="2" t="s">
        <v>19</v>
      </c>
      <c r="B22" s="2" t="s">
        <v>121</v>
      </c>
      <c r="C22" s="2" t="s">
        <v>78</v>
      </c>
      <c r="D22" s="2">
        <v>492.88775634765602</v>
      </c>
      <c r="E22" s="2">
        <v>577.126708984375</v>
      </c>
      <c r="F22" s="2">
        <v>569.446044921875</v>
      </c>
      <c r="G22" s="2">
        <v>581.12170410156295</v>
      </c>
      <c r="H22" s="2">
        <v>579.71417236328102</v>
      </c>
      <c r="I22" s="2">
        <v>614.36737060546898</v>
      </c>
      <c r="J22" s="2">
        <v>681.54046630859398</v>
      </c>
      <c r="K22" s="2">
        <v>691.30096435546898</v>
      </c>
      <c r="L22" s="2">
        <v>704.83746337890602</v>
      </c>
      <c r="M22" s="2">
        <v>731.00506591796898</v>
      </c>
      <c r="N22" s="2">
        <v>731.7822265625</v>
      </c>
      <c r="O22" s="2">
        <v>732.54266357421898</v>
      </c>
      <c r="P22" s="2">
        <v>699.53771972656295</v>
      </c>
      <c r="Q22" s="2">
        <v>681.91290283203102</v>
      </c>
      <c r="R22" s="2">
        <v>647.180908203125</v>
      </c>
      <c r="S22" s="2">
        <v>759.42205810546898</v>
      </c>
      <c r="T22" s="2">
        <v>796.74151611328102</v>
      </c>
      <c r="U22" s="2">
        <v>845.39581298828102</v>
      </c>
      <c r="V22" s="2">
        <v>877.90771484375</v>
      </c>
      <c r="W22" s="2">
        <v>845.36236572265602</v>
      </c>
      <c r="X22" s="2">
        <v>829.08935546875</v>
      </c>
      <c r="Y22" s="2">
        <v>817.43707275390602</v>
      </c>
      <c r="Z22" s="2">
        <v>810.593505859375</v>
      </c>
      <c r="AA22" s="2">
        <v>770.52038574218795</v>
      </c>
      <c r="AB22" s="2">
        <v>659.87103271484398</v>
      </c>
      <c r="AC22" s="2">
        <v>674.63146972656295</v>
      </c>
      <c r="AD22" s="2">
        <v>655.89447021484398</v>
      </c>
      <c r="AE22" s="2">
        <v>652.31549072265602</v>
      </c>
      <c r="AF22" s="2">
        <v>667.61755371093795</v>
      </c>
      <c r="AG22" s="2">
        <v>679.90618896484398</v>
      </c>
      <c r="AH22" s="2">
        <v>703.74041748046898</v>
      </c>
      <c r="AI22" s="2">
        <v>712.71466064453102</v>
      </c>
      <c r="AJ22" s="2">
        <v>440.63153076171898</v>
      </c>
      <c r="AK22" s="2">
        <v>456.05584716796898</v>
      </c>
      <c r="AL22" s="2">
        <v>461.64151000976602</v>
      </c>
      <c r="AM22" s="2">
        <v>449.88662719726602</v>
      </c>
      <c r="AN22" s="2">
        <v>501.70516967773398</v>
      </c>
      <c r="AO22" s="2">
        <v>508.85198974609398</v>
      </c>
      <c r="AP22" s="2">
        <v>641.40423583984398</v>
      </c>
      <c r="AQ22" s="2">
        <v>683.52648925781295</v>
      </c>
      <c r="AR22" s="2">
        <v>779.07763671875</v>
      </c>
      <c r="AS22" s="2">
        <v>635.55780029296898</v>
      </c>
      <c r="AT22" s="2">
        <v>779.15802001953102</v>
      </c>
      <c r="AU22" s="2">
        <v>773.89288330078102</v>
      </c>
      <c r="AV22" s="2">
        <v>638.12115478515602</v>
      </c>
      <c r="AW22" s="2">
        <v>647.67120361328102</v>
      </c>
      <c r="AX22" s="2">
        <v>454.37799072265602</v>
      </c>
      <c r="AY22" s="2">
        <v>444.89337158203102</v>
      </c>
    </row>
    <row r="23" spans="1:51" ht="60">
      <c r="A23" s="2" t="s">
        <v>20</v>
      </c>
      <c r="B23" s="2" t="s">
        <v>120</v>
      </c>
      <c r="C23" s="2" t="s">
        <v>65</v>
      </c>
      <c r="D23" s="2">
        <v>5.1241769790649396</v>
      </c>
      <c r="E23" s="2">
        <v>5.1263332366943404</v>
      </c>
      <c r="F23" s="2">
        <v>5.12713670730591</v>
      </c>
      <c r="G23" s="2">
        <v>5.1286482810974103</v>
      </c>
      <c r="H23" s="2">
        <v>5.1344165802001998</v>
      </c>
      <c r="I23" s="2">
        <v>5.1383385658264196</v>
      </c>
      <c r="J23" s="2">
        <v>5.1394352912902797</v>
      </c>
      <c r="K23" s="2">
        <v>5.1392588615417498</v>
      </c>
      <c r="L23" s="2">
        <v>5.1391053199768102</v>
      </c>
      <c r="M23" s="2">
        <v>5.1396007537841797</v>
      </c>
      <c r="N23" s="2">
        <v>5.1404724121093803</v>
      </c>
      <c r="O23" s="2">
        <v>5.1421527862548801</v>
      </c>
      <c r="P23" s="2">
        <v>5.1462101936340297</v>
      </c>
      <c r="Q23" s="2">
        <v>5.1475687026977504</v>
      </c>
      <c r="R23" s="2">
        <v>5.1512947082519496</v>
      </c>
      <c r="S23" s="2">
        <v>5.15419578552246</v>
      </c>
      <c r="T23" s="2">
        <v>5.1578421592712402</v>
      </c>
      <c r="U23" s="2">
        <v>5.1588454246520996</v>
      </c>
      <c r="V23" s="2">
        <v>5.1588282585143999</v>
      </c>
      <c r="W23" s="2">
        <v>5.1595406532287598</v>
      </c>
      <c r="X23" s="2">
        <v>5.15832424163818</v>
      </c>
      <c r="Y23" s="2">
        <v>5.1591253280639604</v>
      </c>
      <c r="Z23" s="2">
        <v>5.1586279869079599</v>
      </c>
      <c r="AA23" s="2">
        <v>5.1591048240661603</v>
      </c>
      <c r="AB23" s="2">
        <v>5.1597156524658203</v>
      </c>
      <c r="AC23" s="2">
        <v>5.15989446640015</v>
      </c>
      <c r="AD23" s="2">
        <v>5.1628880500793501</v>
      </c>
      <c r="AE23" s="2">
        <v>5.1667809486389196</v>
      </c>
      <c r="AF23" s="2">
        <v>5.1696867942810103</v>
      </c>
      <c r="AG23" s="2">
        <v>5.1711859703064</v>
      </c>
      <c r="AH23" s="2">
        <v>5.1721000671386701</v>
      </c>
      <c r="AI23" s="2">
        <v>5.17588567733765</v>
      </c>
      <c r="AJ23" s="2">
        <v>5.1809873580932599</v>
      </c>
      <c r="AK23" s="2">
        <v>5.1314649581909197</v>
      </c>
      <c r="AL23" s="2">
        <v>4.3104686737060502</v>
      </c>
      <c r="AM23" s="2">
        <v>3.2830729484558101</v>
      </c>
      <c r="AN23" s="2">
        <v>2.3244566917419398</v>
      </c>
      <c r="AO23" s="2">
        <v>1.9646008014678999</v>
      </c>
      <c r="AP23" s="2">
        <v>1.9693473577499401</v>
      </c>
      <c r="AQ23" s="2">
        <v>1.9788283109664899</v>
      </c>
      <c r="AR23" s="2">
        <v>1.9831179380416899</v>
      </c>
      <c r="AS23" s="2">
        <v>1.98267698287964</v>
      </c>
      <c r="AT23" s="2">
        <v>1.98700511455536</v>
      </c>
      <c r="AU23" s="2">
        <v>1.9954024553298999</v>
      </c>
      <c r="AV23" s="2">
        <v>2.0031700134277299</v>
      </c>
      <c r="AW23" s="2">
        <v>2.0082845687866202</v>
      </c>
      <c r="AX23" s="2">
        <v>2.4365172386169398</v>
      </c>
      <c r="AY23" s="2">
        <v>4.0153002738952601</v>
      </c>
    </row>
    <row r="24" spans="1:51" ht="60">
      <c r="A24" s="2" t="s">
        <v>21</v>
      </c>
      <c r="B24" s="2" t="s">
        <v>119</v>
      </c>
      <c r="C24" s="2" t="s">
        <v>65</v>
      </c>
      <c r="D24" s="2">
        <v>2.8367571830749498</v>
      </c>
      <c r="E24" s="2">
        <v>2.8510313034057599</v>
      </c>
      <c r="F24" s="2">
        <v>2.8583502769470202</v>
      </c>
      <c r="G24" s="2">
        <v>2.86310958862305</v>
      </c>
      <c r="H24" s="2">
        <v>2.8660817146301301</v>
      </c>
      <c r="I24" s="2">
        <v>2.86990094184875</v>
      </c>
      <c r="J24" s="2">
        <v>2.8740942478179901</v>
      </c>
      <c r="K24" s="2">
        <v>2.8776288032531698</v>
      </c>
      <c r="L24" s="2">
        <v>2.88124799728394</v>
      </c>
      <c r="M24" s="2">
        <v>2.88563203811646</v>
      </c>
      <c r="N24" s="2">
        <v>2.88935399055481</v>
      </c>
      <c r="O24" s="2">
        <v>2.8933331966400102</v>
      </c>
      <c r="P24" s="2">
        <v>2.8974077701568599</v>
      </c>
      <c r="Q24" s="2">
        <v>2.9006667137146001</v>
      </c>
      <c r="R24" s="2">
        <v>2.9041583538055402</v>
      </c>
      <c r="S24" s="2">
        <v>2.9075090885162398</v>
      </c>
      <c r="T24" s="2">
        <v>2.9108972549438499</v>
      </c>
      <c r="U24" s="2">
        <v>2.9134442806243901</v>
      </c>
      <c r="V24" s="2">
        <v>2.9166440963745099</v>
      </c>
      <c r="W24" s="2">
        <v>2.9203264713287398</v>
      </c>
      <c r="X24" s="2">
        <v>2.9223904609680198</v>
      </c>
      <c r="Y24" s="2">
        <v>2.9252028465271001</v>
      </c>
      <c r="Z24" s="2">
        <v>2.92820501327515</v>
      </c>
      <c r="AA24" s="2">
        <v>2.9312796592712398</v>
      </c>
      <c r="AB24" s="2">
        <v>2.9344570636749299</v>
      </c>
      <c r="AC24" s="2">
        <v>2.9373211860656698</v>
      </c>
      <c r="AD24" s="2">
        <v>2.9396994113922101</v>
      </c>
      <c r="AE24" s="2">
        <v>2.9428176879882799</v>
      </c>
      <c r="AF24" s="2">
        <v>2.94520115852356</v>
      </c>
      <c r="AG24" s="2">
        <v>2.94823098182678</v>
      </c>
      <c r="AH24" s="2">
        <v>2.9515450000762899</v>
      </c>
      <c r="AI24" s="2">
        <v>2.9546267986297599</v>
      </c>
      <c r="AJ24" s="2">
        <v>2.9660658836364702</v>
      </c>
      <c r="AK24" s="2">
        <v>2.9287967681884801</v>
      </c>
      <c r="AL24" s="2">
        <v>3.1263766288757302</v>
      </c>
      <c r="AM24" s="2">
        <v>3.4308197498321502</v>
      </c>
      <c r="AN24" s="2">
        <v>3.7350294589996298</v>
      </c>
      <c r="AO24" s="2">
        <v>3.84894943237305</v>
      </c>
      <c r="AP24" s="2">
        <v>3.7960848808288601</v>
      </c>
      <c r="AQ24" s="2">
        <v>3.6930990219116202</v>
      </c>
      <c r="AR24" s="2">
        <v>3.5637357234954798</v>
      </c>
      <c r="AS24" s="2">
        <v>3.4427309036254901</v>
      </c>
      <c r="AT24" s="2">
        <v>3.3645715713500999</v>
      </c>
      <c r="AU24" s="2">
        <v>3.3814530372619598</v>
      </c>
      <c r="AV24" s="2">
        <v>3.39321660995483</v>
      </c>
      <c r="AW24" s="2">
        <v>3.4003720283508301</v>
      </c>
      <c r="AX24" s="2">
        <v>3.3968875408172599</v>
      </c>
      <c r="AY24" s="2">
        <v>3.3179965019226101</v>
      </c>
    </row>
    <row r="25" spans="1:51" ht="36">
      <c r="A25" s="2" t="s">
        <v>24</v>
      </c>
      <c r="B25" s="2" t="s">
        <v>118</v>
      </c>
      <c r="C25" s="2" t="s">
        <v>75</v>
      </c>
      <c r="D25" s="2">
        <v>42.981990814208999</v>
      </c>
      <c r="E25" s="2">
        <v>43.216388702392599</v>
      </c>
      <c r="F25" s="2">
        <v>43.392143249511697</v>
      </c>
      <c r="G25" s="2">
        <v>43.695560455322301</v>
      </c>
      <c r="H25" s="2">
        <v>43.928997039794901</v>
      </c>
      <c r="I25" s="2">
        <v>44.174930572509801</v>
      </c>
      <c r="J25" s="2">
        <v>44.724128723144503</v>
      </c>
      <c r="K25" s="2">
        <v>45.131786346435497</v>
      </c>
      <c r="L25" s="2">
        <v>45.464832305908203</v>
      </c>
      <c r="M25" s="2">
        <v>45.921077728271499</v>
      </c>
      <c r="N25" s="2">
        <v>46.409763336181598</v>
      </c>
      <c r="O25" s="2">
        <v>46.5750923156738</v>
      </c>
      <c r="P25" s="2">
        <v>46.616706848144503</v>
      </c>
      <c r="Q25" s="2">
        <v>46.326438903808601</v>
      </c>
      <c r="R25" s="2">
        <v>46.036426544189503</v>
      </c>
      <c r="S25" s="2">
        <v>45.796836853027301</v>
      </c>
      <c r="T25" s="2">
        <v>45.611865997314503</v>
      </c>
      <c r="U25" s="2">
        <v>45.348136901855497</v>
      </c>
      <c r="V25" s="2">
        <v>45.200855255127003</v>
      </c>
      <c r="W25" s="2">
        <v>44.880641937255902</v>
      </c>
      <c r="X25" s="2">
        <v>44.541236877441399</v>
      </c>
      <c r="Y25" s="2">
        <v>44.346183776855497</v>
      </c>
      <c r="Z25" s="2">
        <v>44.358264923095703</v>
      </c>
      <c r="AA25" s="2">
        <v>44.124374389648402</v>
      </c>
      <c r="AB25" s="2">
        <v>43.954322814941399</v>
      </c>
      <c r="AC25" s="2">
        <v>44.239437103271499</v>
      </c>
      <c r="AD25" s="2">
        <v>44.513668060302699</v>
      </c>
      <c r="AE25" s="2">
        <v>44.637874603271499</v>
      </c>
      <c r="AF25" s="2">
        <v>44.783908843994098</v>
      </c>
      <c r="AG25" s="2">
        <v>45.022819519042997</v>
      </c>
      <c r="AH25" s="2">
        <v>45.478569030761697</v>
      </c>
      <c r="AI25" s="2">
        <v>45.682891845703097</v>
      </c>
      <c r="AJ25" s="2">
        <v>45.708133697509801</v>
      </c>
      <c r="AK25" s="2">
        <v>45.915771484375</v>
      </c>
      <c r="AL25" s="2">
        <v>46.132919311523402</v>
      </c>
      <c r="AM25" s="2">
        <v>46.401679992675803</v>
      </c>
      <c r="AN25" s="2">
        <v>46.469173431396499</v>
      </c>
      <c r="AO25" s="2">
        <v>46.605030059814503</v>
      </c>
      <c r="AP25" s="2">
        <v>46.855804443359403</v>
      </c>
      <c r="AQ25" s="2">
        <v>47.046836853027301</v>
      </c>
      <c r="AR25" s="2">
        <v>47.098052978515597</v>
      </c>
      <c r="AS25" s="2">
        <v>47.205997467041001</v>
      </c>
      <c r="AT25" s="2">
        <v>46.799846649169901</v>
      </c>
      <c r="AU25" s="2">
        <v>46.464736938476598</v>
      </c>
      <c r="AV25" s="2">
        <v>46.008377075195298</v>
      </c>
      <c r="AW25" s="2">
        <v>45.836433410644503</v>
      </c>
      <c r="AX25" s="2">
        <v>45.354053497314503</v>
      </c>
      <c r="AY25" s="2">
        <v>45.011131286621101</v>
      </c>
    </row>
    <row r="26" spans="1:51" ht="48">
      <c r="A26" s="2" t="s">
        <v>62</v>
      </c>
      <c r="B26" s="2" t="s">
        <v>117</v>
      </c>
      <c r="C26" s="2" t="s">
        <v>77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</row>
    <row r="27" spans="1:51" ht="48">
      <c r="A27" s="2" t="s">
        <v>25</v>
      </c>
      <c r="B27" s="2" t="s">
        <v>116</v>
      </c>
      <c r="C27" s="2" t="s">
        <v>74</v>
      </c>
      <c r="D27" s="2">
        <v>48.586803436279297</v>
      </c>
      <c r="E27" s="2">
        <v>49.289070129394503</v>
      </c>
      <c r="F27" s="2">
        <v>49.539146423339801</v>
      </c>
      <c r="G27" s="2">
        <v>49.780860900878899</v>
      </c>
      <c r="H27" s="2">
        <v>50.0458793640137</v>
      </c>
      <c r="I27" s="2">
        <v>50.3095893859863</v>
      </c>
      <c r="J27" s="2">
        <v>51.313198089599602</v>
      </c>
      <c r="K27" s="2">
        <v>51.662914276122997</v>
      </c>
      <c r="L27" s="2">
        <v>51.921195983886697</v>
      </c>
      <c r="M27" s="2">
        <v>52.173866271972699</v>
      </c>
      <c r="N27" s="2">
        <v>52.456623077392599</v>
      </c>
      <c r="O27" s="2">
        <v>52.442752838134801</v>
      </c>
      <c r="P27" s="2">
        <v>52.189426422119098</v>
      </c>
      <c r="Q27" s="2">
        <v>51.771095275878899</v>
      </c>
      <c r="R27" s="2">
        <v>51.282276153564503</v>
      </c>
      <c r="S27" s="2">
        <v>50.956974029541001</v>
      </c>
      <c r="T27" s="2">
        <v>50.744697570800803</v>
      </c>
      <c r="U27" s="2">
        <v>50.544971466064503</v>
      </c>
      <c r="V27" s="2">
        <v>50.3040580749512</v>
      </c>
      <c r="W27" s="2">
        <v>50.042285919189503</v>
      </c>
      <c r="X27" s="2">
        <v>49.735939025878899</v>
      </c>
      <c r="Y27" s="2">
        <v>49.762882232666001</v>
      </c>
      <c r="Z27" s="2">
        <v>49.684131622314503</v>
      </c>
      <c r="AA27" s="2">
        <v>49.440891265869098</v>
      </c>
      <c r="AB27" s="2">
        <v>49.2965698242188</v>
      </c>
      <c r="AC27" s="2">
        <v>49.4322509765625</v>
      </c>
      <c r="AD27" s="2">
        <v>49.595726013183601</v>
      </c>
      <c r="AE27" s="2">
        <v>49.635158538818402</v>
      </c>
      <c r="AF27" s="2">
        <v>49.777717590332003</v>
      </c>
      <c r="AG27" s="2">
        <v>50.021396636962898</v>
      </c>
      <c r="AH27" s="2">
        <v>50.331901550292997</v>
      </c>
      <c r="AI27" s="2">
        <v>50.509105682372997</v>
      </c>
      <c r="AJ27" s="2">
        <v>50.804244995117202</v>
      </c>
      <c r="AK27" s="2">
        <v>50.959873199462898</v>
      </c>
      <c r="AL27" s="2">
        <v>51.158740997314503</v>
      </c>
      <c r="AM27" s="2">
        <v>51.388034820556598</v>
      </c>
      <c r="AN27" s="2">
        <v>51.359569549560497</v>
      </c>
      <c r="AO27" s="2">
        <v>51.550548553466797</v>
      </c>
      <c r="AP27" s="2">
        <v>51.640296936035199</v>
      </c>
      <c r="AQ27" s="2">
        <v>51.7621040344238</v>
      </c>
      <c r="AR27" s="2">
        <v>51.8416137695313</v>
      </c>
      <c r="AS27" s="2">
        <v>51.948650360107401</v>
      </c>
      <c r="AT27" s="2">
        <v>51.957817077636697</v>
      </c>
      <c r="AU27" s="2">
        <v>51.588279724121101</v>
      </c>
      <c r="AV27" s="2">
        <v>50.926506042480497</v>
      </c>
      <c r="AW27" s="2">
        <v>50.796127319335902</v>
      </c>
      <c r="AX27" s="2">
        <v>50.292572021484403</v>
      </c>
      <c r="AY27" s="2">
        <v>50.019359588622997</v>
      </c>
    </row>
    <row r="28" spans="1:51" ht="48">
      <c r="A28" s="2" t="s">
        <v>63</v>
      </c>
      <c r="B28" s="2" t="s">
        <v>116</v>
      </c>
      <c r="C28" s="2" t="s">
        <v>76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</row>
    <row r="29" spans="1:51" ht="60">
      <c r="A29" s="2" t="s">
        <v>22</v>
      </c>
      <c r="B29" s="2" t="s">
        <v>115</v>
      </c>
      <c r="C29" s="2" t="s">
        <v>65</v>
      </c>
      <c r="D29" s="2">
        <v>2.3026700019836399</v>
      </c>
      <c r="E29" s="2">
        <v>2.40282082557678</v>
      </c>
      <c r="F29" s="2">
        <v>2.5133225917816202</v>
      </c>
      <c r="G29" s="2">
        <v>2.6769163608550999</v>
      </c>
      <c r="H29" s="2">
        <v>2.8522260189056401</v>
      </c>
      <c r="I29" s="2">
        <v>3.0294392108917201</v>
      </c>
      <c r="J29" s="2">
        <v>3.1964302062988299</v>
      </c>
      <c r="K29" s="2">
        <v>3.3545665740966801</v>
      </c>
      <c r="L29" s="2">
        <v>3.5061619281768799</v>
      </c>
      <c r="M29" s="2">
        <v>3.64139747619629</v>
      </c>
      <c r="N29" s="2">
        <v>3.7577052116393999</v>
      </c>
      <c r="O29" s="2">
        <v>3.8455867767334002</v>
      </c>
      <c r="P29" s="2">
        <v>3.9134459495544398</v>
      </c>
      <c r="Q29" s="2">
        <v>3.9766092300414999</v>
      </c>
      <c r="R29" s="2">
        <v>3.9971284866332999</v>
      </c>
      <c r="S29" s="2">
        <v>3.9816544055938698</v>
      </c>
      <c r="T29" s="2">
        <v>3.9184324741363499</v>
      </c>
      <c r="U29" s="2">
        <v>3.8274998664856001</v>
      </c>
      <c r="V29" s="2">
        <v>3.7313246726989702</v>
      </c>
      <c r="W29" s="2">
        <v>3.60075712203979</v>
      </c>
      <c r="X29" s="2">
        <v>3.4650955200195299</v>
      </c>
      <c r="Y29" s="2">
        <v>3.3255987167358398</v>
      </c>
      <c r="Z29" s="2">
        <v>3.1946177482604998</v>
      </c>
      <c r="AA29" s="2">
        <v>3.0710103511810298</v>
      </c>
      <c r="AB29" s="2">
        <v>2.9608993530273402</v>
      </c>
      <c r="AC29" s="2">
        <v>2.8620693683624299</v>
      </c>
      <c r="AD29" s="2">
        <v>2.7896058559417698</v>
      </c>
      <c r="AE29" s="2">
        <v>2.7559614181518599</v>
      </c>
      <c r="AF29" s="2">
        <v>2.7335433959960902</v>
      </c>
      <c r="AG29" s="2">
        <v>2.7313089370727499</v>
      </c>
      <c r="AH29" s="2">
        <v>2.7698121070861799</v>
      </c>
      <c r="AI29" s="2">
        <v>2.8086855411529501</v>
      </c>
      <c r="AJ29" s="2">
        <v>2.83622074127197</v>
      </c>
      <c r="AK29" s="2">
        <v>2.8366944789886501</v>
      </c>
      <c r="AL29" s="2">
        <v>2.8313038349151598</v>
      </c>
      <c r="AM29" s="2">
        <v>2.8258616924285902</v>
      </c>
      <c r="AN29" s="2">
        <v>2.8157219886779798</v>
      </c>
      <c r="AO29" s="2">
        <v>2.77517890930176</v>
      </c>
      <c r="AP29" s="2">
        <v>2.7279324531555198</v>
      </c>
      <c r="AQ29" s="2">
        <v>2.6798889636993399</v>
      </c>
      <c r="AR29" s="2">
        <v>2.60630226135254</v>
      </c>
      <c r="AS29" s="2">
        <v>2.5259809494018599</v>
      </c>
      <c r="AT29" s="2">
        <v>2.4647135734558101</v>
      </c>
      <c r="AU29" s="2">
        <v>2.4222483634948699</v>
      </c>
      <c r="AV29" s="2">
        <v>2.3834981918335001</v>
      </c>
      <c r="AW29" s="2">
        <v>2.36043047904968</v>
      </c>
      <c r="AX29" s="2">
        <v>2.3697674274444598</v>
      </c>
      <c r="AY29" s="2">
        <v>2.40805864334106</v>
      </c>
    </row>
    <row r="30" spans="1:51" ht="60">
      <c r="A30" s="2" t="s">
        <v>26</v>
      </c>
      <c r="B30" s="2" t="s">
        <v>114</v>
      </c>
      <c r="C30" s="2" t="s">
        <v>73</v>
      </c>
      <c r="D30" s="2">
        <v>33.840866088867202</v>
      </c>
      <c r="E30" s="2">
        <v>33.984405517578097</v>
      </c>
      <c r="F30" s="2">
        <v>34.600872039794901</v>
      </c>
      <c r="G30" s="2">
        <v>35.086982727050803</v>
      </c>
      <c r="H30" s="2">
        <v>35.383270263671903</v>
      </c>
      <c r="I30" s="2">
        <v>35.495311737060497</v>
      </c>
      <c r="J30" s="2">
        <v>35.511009216308601</v>
      </c>
      <c r="K30" s="2">
        <v>35.647068023681598</v>
      </c>
      <c r="L30" s="2">
        <v>35.678443908691399</v>
      </c>
      <c r="M30" s="2">
        <v>35.6854438781738</v>
      </c>
      <c r="N30" s="2">
        <v>35.602439880371101</v>
      </c>
      <c r="O30" s="2">
        <v>35.5243949890137</v>
      </c>
      <c r="P30" s="2">
        <v>35.730690002441399</v>
      </c>
      <c r="Q30" s="2">
        <v>35.590957641601598</v>
      </c>
      <c r="R30" s="2">
        <v>35.365596771240199</v>
      </c>
      <c r="S30" s="2">
        <v>35.307426452636697</v>
      </c>
      <c r="T30" s="2">
        <v>35.069789886474602</v>
      </c>
      <c r="U30" s="2">
        <v>34.892433166503899</v>
      </c>
      <c r="V30" s="2">
        <v>34.072868347167997</v>
      </c>
      <c r="W30" s="2">
        <v>33.465476989746101</v>
      </c>
      <c r="X30" s="2">
        <v>33.200077056884801</v>
      </c>
      <c r="Y30" s="2">
        <v>33.2031059265137</v>
      </c>
      <c r="Z30" s="2">
        <v>33.153240203857401</v>
      </c>
      <c r="AA30" s="2">
        <v>33.173793792724602</v>
      </c>
      <c r="AB30" s="2">
        <v>33.299339294433601</v>
      </c>
      <c r="AC30" s="2">
        <v>33.349800109863303</v>
      </c>
      <c r="AD30" s="2">
        <v>33.418537139892599</v>
      </c>
      <c r="AE30" s="2">
        <v>33.527633666992202</v>
      </c>
      <c r="AF30" s="2">
        <v>33.566501617431598</v>
      </c>
      <c r="AG30" s="2">
        <v>34.415214538574197</v>
      </c>
      <c r="AH30" s="2">
        <v>34.494602203369098</v>
      </c>
      <c r="AI30" s="2">
        <v>34.472137451171903</v>
      </c>
      <c r="AJ30" s="2">
        <v>34.395198822021499</v>
      </c>
      <c r="AK30" s="2">
        <v>34.129470825195298</v>
      </c>
      <c r="AL30" s="2">
        <v>34.201156616210902</v>
      </c>
      <c r="AM30" s="2">
        <v>34.145378112792997</v>
      </c>
      <c r="AN30" s="2">
        <v>33.9360160827637</v>
      </c>
      <c r="AO30" s="2">
        <v>33.836318969726598</v>
      </c>
      <c r="AP30" s="2">
        <v>33.565422058105497</v>
      </c>
      <c r="AQ30" s="2">
        <v>32.969005584716797</v>
      </c>
      <c r="AR30" s="2">
        <v>31.9058628082275</v>
      </c>
      <c r="AS30" s="2">
        <v>32.265625</v>
      </c>
      <c r="AT30" s="2">
        <v>32.510906219482401</v>
      </c>
      <c r="AU30" s="2">
        <v>32.468830108642599</v>
      </c>
      <c r="AV30" s="2">
        <v>32.758312225341797</v>
      </c>
      <c r="AW30" s="2">
        <v>33.261608123779297</v>
      </c>
      <c r="AX30" s="2">
        <v>33.5191040039063</v>
      </c>
      <c r="AY30" s="2">
        <v>33.780178070068402</v>
      </c>
    </row>
    <row r="31" spans="1:51" ht="48">
      <c r="A31" s="2" t="s">
        <v>27</v>
      </c>
      <c r="B31" s="2" t="s">
        <v>113</v>
      </c>
      <c r="C31" s="2" t="s">
        <v>73</v>
      </c>
      <c r="D31" s="2">
        <v>32.485694885253899</v>
      </c>
      <c r="E31" s="2">
        <v>32.519763946533203</v>
      </c>
      <c r="F31" s="2">
        <v>32.722927093505902</v>
      </c>
      <c r="G31" s="2">
        <v>32.874912261962898</v>
      </c>
      <c r="H31" s="2">
        <v>33.088790893554702</v>
      </c>
      <c r="I31" s="2">
        <v>33.265823364257798</v>
      </c>
      <c r="J31" s="2">
        <v>33.406501770019503</v>
      </c>
      <c r="K31" s="2">
        <v>33.5494384765625</v>
      </c>
      <c r="L31" s="2">
        <v>33.675975799560497</v>
      </c>
      <c r="M31" s="2">
        <v>33.764762878417997</v>
      </c>
      <c r="N31" s="2">
        <v>33.9197387695313</v>
      </c>
      <c r="O31" s="2">
        <v>33.922607421875</v>
      </c>
      <c r="P31" s="2">
        <v>33.995029449462898</v>
      </c>
      <c r="Q31" s="2">
        <v>34.025814056396499</v>
      </c>
      <c r="R31" s="2">
        <v>33.493190765380902</v>
      </c>
      <c r="S31" s="2">
        <v>33.591567993164098</v>
      </c>
      <c r="T31" s="2">
        <v>33.457454681396499</v>
      </c>
      <c r="U31" s="2">
        <v>33.359939575195298</v>
      </c>
      <c r="V31" s="2">
        <v>33.276527404785199</v>
      </c>
      <c r="W31" s="2">
        <v>33.1198120117188</v>
      </c>
      <c r="X31" s="2">
        <v>32.942943572997997</v>
      </c>
      <c r="Y31" s="2">
        <v>32.826324462890597</v>
      </c>
      <c r="Z31" s="2">
        <v>32.777854919433601</v>
      </c>
      <c r="AA31" s="2">
        <v>32.588443756103501</v>
      </c>
      <c r="AB31" s="2">
        <v>32.471309661865199</v>
      </c>
      <c r="AC31" s="2">
        <v>32.431503295898402</v>
      </c>
      <c r="AD31" s="2">
        <v>32.593822479247997</v>
      </c>
      <c r="AE31" s="2">
        <v>32.574024200439503</v>
      </c>
      <c r="AF31" s="2">
        <v>32.5389404296875</v>
      </c>
      <c r="AG31" s="2">
        <v>32.538402557372997</v>
      </c>
      <c r="AH31" s="2">
        <v>32.634227752685497</v>
      </c>
      <c r="AI31" s="2">
        <v>32.627265930175803</v>
      </c>
      <c r="AJ31" s="2">
        <v>32.599784851074197</v>
      </c>
      <c r="AK31" s="2">
        <v>32.558750152587898</v>
      </c>
      <c r="AL31" s="2">
        <v>32.510948181152301</v>
      </c>
      <c r="AM31" s="2">
        <v>32.520706176757798</v>
      </c>
      <c r="AN31" s="2">
        <v>32.399391174316399</v>
      </c>
      <c r="AO31" s="2">
        <v>32.375202178955099</v>
      </c>
      <c r="AP31" s="2">
        <v>32.365177154541001</v>
      </c>
      <c r="AQ31" s="2">
        <v>32.319747924804702</v>
      </c>
      <c r="AR31" s="2">
        <v>32.246345520019503</v>
      </c>
      <c r="AS31" s="2">
        <v>32.245334625244098</v>
      </c>
      <c r="AT31" s="2">
        <v>32.253410339355497</v>
      </c>
      <c r="AU31" s="2">
        <v>32.206871032714801</v>
      </c>
      <c r="AV31" s="2">
        <v>32.190620422363303</v>
      </c>
      <c r="AW31" s="2">
        <v>32.271579742431598</v>
      </c>
      <c r="AX31" s="2">
        <v>32.3801879882813</v>
      </c>
      <c r="AY31" s="2">
        <v>32.426219940185497</v>
      </c>
    </row>
    <row r="32" spans="1:51" ht="48">
      <c r="A32" s="2" t="s">
        <v>29</v>
      </c>
      <c r="B32" s="2" t="s">
        <v>112</v>
      </c>
      <c r="C32" s="2" t="s">
        <v>75</v>
      </c>
      <c r="D32" s="2">
        <v>8.0626716613769496</v>
      </c>
      <c r="E32" s="2">
        <v>11.1027488708496</v>
      </c>
      <c r="F32" s="2">
        <v>11.3052167892456</v>
      </c>
      <c r="G32" s="2">
        <v>11.6497964859009</v>
      </c>
      <c r="H32" s="2">
        <v>11.881014823913601</v>
      </c>
      <c r="I32" s="2">
        <v>12.2640018463135</v>
      </c>
      <c r="J32" s="2">
        <v>13.302196502685501</v>
      </c>
      <c r="K32" s="2">
        <v>13.442430496215801</v>
      </c>
      <c r="L32" s="2">
        <v>13.762444496154799</v>
      </c>
      <c r="M32" s="2">
        <v>13.903185844421399</v>
      </c>
      <c r="N32" s="2">
        <v>13.9730081558228</v>
      </c>
      <c r="O32" s="2">
        <v>13.778288841247599</v>
      </c>
      <c r="P32" s="2">
        <v>13.1316843032837</v>
      </c>
      <c r="Q32" s="2">
        <v>12.208212852478001</v>
      </c>
      <c r="R32" s="2">
        <v>11.651263236999499</v>
      </c>
      <c r="S32" s="2">
        <v>11.688804626464799</v>
      </c>
      <c r="T32" s="2">
        <v>11.9377393722534</v>
      </c>
      <c r="U32" s="2">
        <v>11.7535047531128</v>
      </c>
      <c r="V32" s="2">
        <v>11.595989227294901</v>
      </c>
      <c r="W32" s="2">
        <v>11.359347343444799</v>
      </c>
      <c r="X32" s="2">
        <v>11.0919094085693</v>
      </c>
      <c r="Y32" s="2">
        <v>11.1830034255981</v>
      </c>
      <c r="Z32" s="2">
        <v>11.1668376922607</v>
      </c>
      <c r="AA32" s="2">
        <v>10.969765663146999</v>
      </c>
      <c r="AB32" s="2">
        <v>10.863618850708001</v>
      </c>
      <c r="AC32" s="2">
        <v>10.9411468505859</v>
      </c>
      <c r="AD32" s="2">
        <v>10.836139678955099</v>
      </c>
      <c r="AE32" s="2">
        <v>10.3306798934937</v>
      </c>
      <c r="AF32" s="2">
        <v>10.682401657104499</v>
      </c>
      <c r="AG32" s="2">
        <v>10.941185951232899</v>
      </c>
      <c r="AH32" s="2">
        <v>11.4118432998657</v>
      </c>
      <c r="AI32" s="2">
        <v>11.450686454772899</v>
      </c>
      <c r="AJ32" s="2">
        <v>11.6934604644775</v>
      </c>
      <c r="AK32" s="2">
        <v>11.726458549499499</v>
      </c>
      <c r="AL32" s="2">
        <v>12.1901807785034</v>
      </c>
      <c r="AM32" s="2">
        <v>12.1370277404785</v>
      </c>
      <c r="AN32" s="2">
        <v>12.2487335205078</v>
      </c>
      <c r="AO32" s="2">
        <v>12.380296707153301</v>
      </c>
      <c r="AP32" s="2">
        <v>12.211503982543899</v>
      </c>
      <c r="AQ32" s="2">
        <v>12.449744224548301</v>
      </c>
      <c r="AR32" s="2">
        <v>12.437767982482899</v>
      </c>
      <c r="AS32" s="2">
        <v>12.6377468109131</v>
      </c>
      <c r="AT32" s="2">
        <v>12.2582197189331</v>
      </c>
      <c r="AU32" s="2">
        <v>12.0523834228516</v>
      </c>
      <c r="AV32" s="2">
        <v>7.6309814453125</v>
      </c>
      <c r="AW32" s="2">
        <v>8.0796794891357404</v>
      </c>
      <c r="AX32" s="2">
        <v>6.9715757369995099</v>
      </c>
      <c r="AY32" s="2">
        <v>7.0568699836731001</v>
      </c>
    </row>
    <row r="33" spans="1:51" ht="48">
      <c r="A33" s="2" t="s">
        <v>33</v>
      </c>
      <c r="B33" s="2" t="s">
        <v>112</v>
      </c>
      <c r="C33" s="2" t="s">
        <v>74</v>
      </c>
      <c r="D33" s="2">
        <v>30.9691257476807</v>
      </c>
      <c r="E33" s="2">
        <v>30.924064636230501</v>
      </c>
      <c r="F33" s="2">
        <v>31.215639114379901</v>
      </c>
      <c r="G33" s="2">
        <v>31.253292083740199</v>
      </c>
      <c r="H33" s="2">
        <v>31.503633499145501</v>
      </c>
      <c r="I33" s="2">
        <v>31.662395477294901</v>
      </c>
      <c r="J33" s="2">
        <v>31.718677520751999</v>
      </c>
      <c r="K33" s="2">
        <v>31.8703918457031</v>
      </c>
      <c r="L33" s="2">
        <v>31.965559005737301</v>
      </c>
      <c r="M33" s="2">
        <v>31.9475708007813</v>
      </c>
      <c r="N33" s="2">
        <v>32.193202972412102</v>
      </c>
      <c r="O33" s="2">
        <v>32.183902740478501</v>
      </c>
      <c r="P33" s="2">
        <v>32.395046234130902</v>
      </c>
      <c r="Q33" s="2">
        <v>32.402450561523402</v>
      </c>
      <c r="R33" s="2">
        <v>31.961118698120099</v>
      </c>
      <c r="S33" s="2">
        <v>31.8377571105957</v>
      </c>
      <c r="T33" s="2">
        <v>31.461015701293899</v>
      </c>
      <c r="U33" s="2">
        <v>31.361625671386701</v>
      </c>
      <c r="V33" s="2">
        <v>31.035406112670898</v>
      </c>
      <c r="W33" s="2">
        <v>31.4329319000244</v>
      </c>
      <c r="X33" s="2">
        <v>30.904497146606399</v>
      </c>
      <c r="Y33" s="2">
        <v>30.848751068115199</v>
      </c>
      <c r="Z33" s="2">
        <v>30.804220199585</v>
      </c>
      <c r="AA33" s="2">
        <v>30.761112213134801</v>
      </c>
      <c r="AB33" s="2">
        <v>30.723796844482401</v>
      </c>
      <c r="AC33" s="2">
        <v>30.729341506958001</v>
      </c>
      <c r="AD33" s="2">
        <v>30.687170028686499</v>
      </c>
      <c r="AE33" s="2">
        <v>30.5728950500488</v>
      </c>
      <c r="AF33" s="2">
        <v>30.420068740844702</v>
      </c>
      <c r="AG33" s="2">
        <v>30.391120910644499</v>
      </c>
      <c r="AH33" s="2">
        <v>30.316236495971701</v>
      </c>
      <c r="AI33" s="2">
        <v>30.318056106567401</v>
      </c>
      <c r="AJ33" s="2">
        <v>30.175706863403299</v>
      </c>
      <c r="AK33" s="2">
        <v>30.227066040039102</v>
      </c>
      <c r="AL33" s="2">
        <v>30.115463256835898</v>
      </c>
      <c r="AM33" s="2">
        <v>30.100980758666999</v>
      </c>
      <c r="AN33" s="2">
        <v>29.922418594360401</v>
      </c>
      <c r="AO33" s="2">
        <v>29.910665512085</v>
      </c>
      <c r="AP33" s="2">
        <v>30.117670059204102</v>
      </c>
      <c r="AQ33" s="2">
        <v>30.063776016235401</v>
      </c>
      <c r="AR33" s="2">
        <v>30.1621284484863</v>
      </c>
      <c r="AS33" s="2">
        <v>30.222791671752901</v>
      </c>
      <c r="AT33" s="2">
        <v>30.329715728759801</v>
      </c>
      <c r="AU33" s="2">
        <v>30.332517623901399</v>
      </c>
      <c r="AV33" s="2">
        <v>30.278882980346701</v>
      </c>
      <c r="AW33" s="2">
        <v>30.398479461669901</v>
      </c>
      <c r="AX33" s="2">
        <v>30.669872283935501</v>
      </c>
      <c r="AY33" s="2">
        <v>30.703977584838899</v>
      </c>
    </row>
    <row r="34" spans="1:51" ht="48">
      <c r="A34" s="2" t="s">
        <v>28</v>
      </c>
      <c r="B34" s="2" t="s">
        <v>112</v>
      </c>
      <c r="C34" s="2" t="s">
        <v>66</v>
      </c>
      <c r="D34" s="2">
        <v>1087.72827148438</v>
      </c>
      <c r="E34" s="2">
        <v>840.76239013671898</v>
      </c>
      <c r="F34" s="2">
        <v>788.26965332031295</v>
      </c>
      <c r="G34" s="2">
        <v>721.047119140625</v>
      </c>
      <c r="H34" s="2">
        <v>712.611083984375</v>
      </c>
      <c r="I34" s="2">
        <v>701.61755371093795</v>
      </c>
      <c r="J34" s="2">
        <v>647.65411376953102</v>
      </c>
      <c r="K34" s="2">
        <v>656.34875488281295</v>
      </c>
      <c r="L34" s="2">
        <v>672.09075927734398</v>
      </c>
      <c r="M34" s="2">
        <v>706.22570800781295</v>
      </c>
      <c r="N34" s="2">
        <v>875.6806640625</v>
      </c>
      <c r="O34" s="2">
        <v>1031.79296875</v>
      </c>
      <c r="P34" s="2">
        <v>1249.45874023438</v>
      </c>
      <c r="Q34" s="2">
        <v>1391.87976074219</v>
      </c>
      <c r="R34" s="2">
        <v>1428.06799316406</v>
      </c>
      <c r="S34" s="2">
        <v>1255.65173339844</v>
      </c>
      <c r="T34" s="2">
        <v>1178.23937988281</v>
      </c>
      <c r="U34" s="2">
        <v>1170.541015625</v>
      </c>
      <c r="V34" s="2">
        <v>1176.97778320313</v>
      </c>
      <c r="W34" s="2">
        <v>1364.64050292969</v>
      </c>
      <c r="X34" s="2">
        <v>1252.42211914063</v>
      </c>
      <c r="Y34" s="2">
        <v>1253.19799804688</v>
      </c>
      <c r="Z34" s="2">
        <v>1229.34094238281</v>
      </c>
      <c r="AA34" s="2">
        <v>1217.26782226563</v>
      </c>
      <c r="AB34" s="2">
        <v>1203.85913085938</v>
      </c>
      <c r="AC34" s="2">
        <v>1189.52270507813</v>
      </c>
      <c r="AD34" s="2">
        <v>1148.501953125</v>
      </c>
      <c r="AE34" s="2">
        <v>1195.60778808594</v>
      </c>
      <c r="AF34" s="2">
        <v>1049.34460449219</v>
      </c>
      <c r="AG34" s="2">
        <v>942.82159423828102</v>
      </c>
      <c r="AH34" s="2">
        <v>853.04528808593795</v>
      </c>
      <c r="AI34" s="2">
        <v>823.19244384765602</v>
      </c>
      <c r="AJ34" s="2">
        <v>1004.58624267578</v>
      </c>
      <c r="AK34" s="2">
        <v>1132.49609375</v>
      </c>
      <c r="AL34" s="2">
        <v>1066.62438964844</v>
      </c>
      <c r="AM34" s="2">
        <v>1148.40441894531</v>
      </c>
      <c r="AN34" s="2">
        <v>1129.51782226563</v>
      </c>
      <c r="AO34" s="2">
        <v>1167.91101074219</v>
      </c>
      <c r="AP34" s="2">
        <v>1366.05236816406</v>
      </c>
      <c r="AQ34" s="2">
        <v>1354.32275390625</v>
      </c>
      <c r="AR34" s="2">
        <v>1449.68505859375</v>
      </c>
      <c r="AS34" s="2">
        <v>1359.28588867188</v>
      </c>
      <c r="AT34" s="2">
        <v>1291.91784667969</v>
      </c>
      <c r="AU34" s="2">
        <v>1283.05480957031</v>
      </c>
      <c r="AV34" s="2">
        <v>1288.33435058594</v>
      </c>
      <c r="AW34" s="2">
        <v>1085.505859375</v>
      </c>
      <c r="AX34" s="2">
        <v>1195.84594726563</v>
      </c>
      <c r="AY34" s="2">
        <v>1104.86157226563</v>
      </c>
    </row>
    <row r="35" spans="1:51" ht="60">
      <c r="A35" s="2" t="s">
        <v>30</v>
      </c>
      <c r="B35" s="2" t="s">
        <v>111</v>
      </c>
      <c r="C35" s="2" t="s">
        <v>65</v>
      </c>
      <c r="D35" s="2">
        <v>5.0364365577697798</v>
      </c>
      <c r="E35" s="2">
        <v>5.2889060974121103</v>
      </c>
      <c r="F35" s="2">
        <v>5.2959737777709996</v>
      </c>
      <c r="G35" s="2">
        <v>5.2961721420288104</v>
      </c>
      <c r="H35" s="2">
        <v>5.2977800369262704</v>
      </c>
      <c r="I35" s="2">
        <v>5.2959442138671902</v>
      </c>
      <c r="J35" s="2">
        <v>5.2965197563171396</v>
      </c>
      <c r="K35" s="2">
        <v>5.3098826408386204</v>
      </c>
      <c r="L35" s="2">
        <v>5.2986412048339799</v>
      </c>
      <c r="M35" s="2">
        <v>5.2988166809081996</v>
      </c>
      <c r="N35" s="2">
        <v>5.2954196929931596</v>
      </c>
      <c r="O35" s="2">
        <v>5.2951507568359402</v>
      </c>
      <c r="P35" s="2">
        <v>5.2952437400817898</v>
      </c>
      <c r="Q35" s="2">
        <v>5.3005051612854004</v>
      </c>
      <c r="R35" s="2">
        <v>5.2874350547790501</v>
      </c>
      <c r="S35" s="2">
        <v>5.2715129852294904</v>
      </c>
      <c r="T35" s="2">
        <v>5.0511622428893999</v>
      </c>
      <c r="U35" s="2">
        <v>4.7156529426574698</v>
      </c>
      <c r="V35" s="2">
        <v>4.3821878433227504</v>
      </c>
      <c r="W35" s="2">
        <v>4.0186867713928196</v>
      </c>
      <c r="X35" s="2">
        <v>3.6446332931518599</v>
      </c>
      <c r="Y35" s="2">
        <v>3.2871773242950399</v>
      </c>
      <c r="Z35" s="2">
        <v>2.9321541786193799</v>
      </c>
      <c r="AA35" s="2">
        <v>2.58120894432068</v>
      </c>
      <c r="AB35" s="2">
        <v>2.2344505786895801</v>
      </c>
      <c r="AC35" s="2">
        <v>1.8876589536666899</v>
      </c>
      <c r="AD35" s="2">
        <v>1.57206463813782</v>
      </c>
      <c r="AE35" s="2">
        <v>1.4948829412460301</v>
      </c>
      <c r="AF35" s="2">
        <v>1.4902976751327499</v>
      </c>
      <c r="AG35" s="2">
        <v>1.49387395381927</v>
      </c>
      <c r="AH35" s="2">
        <v>1.4844872951507599</v>
      </c>
      <c r="AI35" s="2">
        <v>1.4991146326065099</v>
      </c>
      <c r="AJ35" s="2">
        <v>1.4888942241668699</v>
      </c>
      <c r="AK35" s="2">
        <v>1.4983105659484901</v>
      </c>
      <c r="AL35" s="2">
        <v>1.4844034910202</v>
      </c>
      <c r="AM35" s="2">
        <v>1.49640953540802</v>
      </c>
      <c r="AN35" s="2">
        <v>1.4886398315429701</v>
      </c>
      <c r="AO35" s="2">
        <v>1.4871805906295801</v>
      </c>
      <c r="AP35" s="2">
        <v>1.4880057573318499</v>
      </c>
      <c r="AQ35" s="2">
        <v>1.48440337181091</v>
      </c>
      <c r="AR35" s="2">
        <v>1.47773218154907</v>
      </c>
      <c r="AS35" s="2">
        <v>1.47697842121124</v>
      </c>
      <c r="AT35" s="2">
        <v>1.4811872243881199</v>
      </c>
      <c r="AU35" s="2">
        <v>1.4793232679367101</v>
      </c>
      <c r="AV35" s="2">
        <v>1.9146873950958301</v>
      </c>
      <c r="AW35" s="2">
        <v>2.9144840240478498</v>
      </c>
      <c r="AX35" s="2">
        <v>3.8134415149688698</v>
      </c>
      <c r="AY35" s="2">
        <v>4.5625081062316903</v>
      </c>
    </row>
    <row r="36" spans="1:51" ht="36">
      <c r="A36" s="2" t="s">
        <v>37</v>
      </c>
      <c r="B36" s="2" t="s">
        <v>110</v>
      </c>
      <c r="C36" s="2" t="s">
        <v>73</v>
      </c>
      <c r="D36" s="2">
        <v>44.111740112304702</v>
      </c>
      <c r="E36" s="2">
        <v>45.126533508300803</v>
      </c>
      <c r="F36" s="2">
        <v>45.402572631835902</v>
      </c>
      <c r="G36" s="2">
        <v>45.676151275634801</v>
      </c>
      <c r="H36" s="2">
        <v>45.977462768554702</v>
      </c>
      <c r="I36" s="2">
        <v>46.313991546630902</v>
      </c>
      <c r="J36" s="2">
        <v>47.369518280029297</v>
      </c>
      <c r="K36" s="2">
        <v>47.700828552246101</v>
      </c>
      <c r="L36" s="2">
        <v>47.900161743164098</v>
      </c>
      <c r="M36" s="2">
        <v>48.142566680908203</v>
      </c>
      <c r="N36" s="2">
        <v>48.298377990722699</v>
      </c>
      <c r="O36" s="2">
        <v>48.2537651062012</v>
      </c>
      <c r="P36" s="2">
        <v>47.825275421142599</v>
      </c>
      <c r="Q36" s="2">
        <v>47.174259185791001</v>
      </c>
      <c r="R36" s="2">
        <v>46.581169128417997</v>
      </c>
      <c r="S36" s="2">
        <v>46.281784057617202</v>
      </c>
      <c r="T36" s="2">
        <v>46.190319061279297</v>
      </c>
      <c r="U36" s="2">
        <v>45.983474731445298</v>
      </c>
      <c r="V36" s="2">
        <v>45.730537414550803</v>
      </c>
      <c r="W36" s="2">
        <v>45.577693939208999</v>
      </c>
      <c r="X36" s="2">
        <v>45.309627532958999</v>
      </c>
      <c r="Y36" s="2">
        <v>45.282882690429702</v>
      </c>
      <c r="Z36" s="2">
        <v>45.270832061767599</v>
      </c>
      <c r="AA36" s="2">
        <v>45.0844116210938</v>
      </c>
      <c r="AB36" s="2">
        <v>44.890796661377003</v>
      </c>
      <c r="AC36" s="2">
        <v>45.076736450195298</v>
      </c>
      <c r="AD36" s="2">
        <v>45.195716857910199</v>
      </c>
      <c r="AE36" s="2">
        <v>45.174301147460902</v>
      </c>
      <c r="AF36" s="2">
        <v>45.310890197753899</v>
      </c>
      <c r="AG36" s="2">
        <v>45.579971313476598</v>
      </c>
      <c r="AH36" s="2">
        <v>45.897392272949197</v>
      </c>
      <c r="AI36" s="2">
        <v>46.115756988525398</v>
      </c>
      <c r="AJ36" s="2">
        <v>46.303318023681598</v>
      </c>
      <c r="AK36" s="2">
        <v>46.521198272705099</v>
      </c>
      <c r="AL36" s="2">
        <v>46.743453979492202</v>
      </c>
      <c r="AM36" s="2">
        <v>46.8983154296875</v>
      </c>
      <c r="AN36" s="2">
        <v>46.8654594421387</v>
      </c>
      <c r="AO36" s="2">
        <v>47.066028594970703</v>
      </c>
      <c r="AP36" s="2">
        <v>47.074520111083999</v>
      </c>
      <c r="AQ36" s="2">
        <v>47.264389038085902</v>
      </c>
      <c r="AR36" s="2">
        <v>47.266693115234403</v>
      </c>
      <c r="AS36" s="2">
        <v>47.409336090087898</v>
      </c>
      <c r="AT36" s="2">
        <v>47.223712921142599</v>
      </c>
      <c r="AU36" s="2">
        <v>46.977855682372997</v>
      </c>
      <c r="AV36" s="2">
        <v>46.099639892578097</v>
      </c>
      <c r="AW36" s="2">
        <v>46.073879241943402</v>
      </c>
      <c r="AX36" s="2">
        <v>45.416877746582003</v>
      </c>
      <c r="AY36" s="2">
        <v>45.228748321533203</v>
      </c>
    </row>
    <row r="37" spans="1:51" ht="36">
      <c r="A37" s="2" t="s">
        <v>31</v>
      </c>
      <c r="B37" s="2" t="s">
        <v>109</v>
      </c>
      <c r="C37" s="2" t="s">
        <v>72</v>
      </c>
      <c r="D37" s="2">
        <v>695.22113037109398</v>
      </c>
      <c r="E37" s="2">
        <v>553.51281738281295</v>
      </c>
      <c r="F37" s="2">
        <v>509.853515625</v>
      </c>
      <c r="G37" s="2">
        <v>433.00738525390602</v>
      </c>
      <c r="H37" s="2">
        <v>450.85595703125</v>
      </c>
      <c r="I37" s="2">
        <v>466.5302734375</v>
      </c>
      <c r="J37" s="2">
        <v>426.205078125</v>
      </c>
      <c r="K37" s="2">
        <v>429.81628417968801</v>
      </c>
      <c r="L37" s="2">
        <v>461.75079345703102</v>
      </c>
      <c r="M37" s="2">
        <v>547.02398681640602</v>
      </c>
      <c r="N37" s="2">
        <v>692.91168212890602</v>
      </c>
      <c r="O37" s="2">
        <v>1008.69152832031</v>
      </c>
      <c r="P37" s="2">
        <v>1422.93542480469</v>
      </c>
      <c r="Q37" s="2">
        <v>1647.76330566406</v>
      </c>
      <c r="R37" s="2">
        <v>1750.35668945313</v>
      </c>
      <c r="S37" s="2">
        <v>1728.52160644531</v>
      </c>
      <c r="T37" s="2">
        <v>1823.04248046875</v>
      </c>
      <c r="U37" s="2">
        <v>1866.85961914063</v>
      </c>
      <c r="V37" s="2">
        <v>1785.60974121094</v>
      </c>
      <c r="W37" s="2">
        <v>1922.48840332031</v>
      </c>
      <c r="X37" s="2">
        <v>1788.5791015625</v>
      </c>
      <c r="Y37" s="2">
        <v>1667.47399902344</v>
      </c>
      <c r="Z37" s="2">
        <v>1612.99645996094</v>
      </c>
      <c r="AA37" s="2">
        <v>1561.37670898438</v>
      </c>
      <c r="AB37" s="2">
        <v>1616.47888183594</v>
      </c>
      <c r="AC37" s="2">
        <v>1641.04345703125</v>
      </c>
      <c r="AD37" s="2">
        <v>1567.40856933594</v>
      </c>
      <c r="AE37" s="2">
        <v>1549.27844238281</v>
      </c>
      <c r="AF37" s="2">
        <v>1526.70776367188</v>
      </c>
      <c r="AG37" s="2">
        <v>1483.99182128906</v>
      </c>
      <c r="AH37" s="2">
        <v>1489.85144042969</v>
      </c>
      <c r="AI37" s="2">
        <v>1462.73156738281</v>
      </c>
      <c r="AJ37" s="2">
        <v>1427.82092285156</v>
      </c>
      <c r="AK37" s="2">
        <v>1661.85009765625</v>
      </c>
      <c r="AL37" s="2">
        <v>1512.4794921875</v>
      </c>
      <c r="AM37" s="2">
        <v>1616.00500488281</v>
      </c>
      <c r="AN37" s="2">
        <v>1662.22277832031</v>
      </c>
      <c r="AO37" s="2">
        <v>1751.64099121094</v>
      </c>
      <c r="AP37" s="2">
        <v>1989.47839355469</v>
      </c>
      <c r="AQ37" s="2">
        <v>1839.44091796875</v>
      </c>
      <c r="AR37" s="2">
        <v>1939.46948242188</v>
      </c>
      <c r="AS37" s="2">
        <v>1698.40734863281</v>
      </c>
      <c r="AT37" s="2">
        <v>1480.11376953125</v>
      </c>
      <c r="AU37" s="2">
        <v>1566.28881835938</v>
      </c>
      <c r="AV37" s="2">
        <v>1449.634765625</v>
      </c>
      <c r="AW37" s="2">
        <v>1127.58898925781</v>
      </c>
      <c r="AX37" s="2">
        <v>998.67291259765602</v>
      </c>
      <c r="AY37" s="2">
        <v>803.53448486328102</v>
      </c>
    </row>
    <row r="38" spans="1:51" ht="36">
      <c r="A38" s="2" t="s">
        <v>64</v>
      </c>
      <c r="B38" s="2" t="s">
        <v>109</v>
      </c>
      <c r="C38" s="2" t="s">
        <v>71</v>
      </c>
      <c r="D38" s="2">
        <v>801.117431640625</v>
      </c>
      <c r="E38" s="2">
        <v>779.87707519531295</v>
      </c>
      <c r="F38" s="2">
        <v>446.69882202148398</v>
      </c>
      <c r="G38" s="2">
        <v>387.43057250976602</v>
      </c>
      <c r="H38" s="2">
        <v>371.78463745117199</v>
      </c>
      <c r="I38" s="2">
        <v>368.65664672851602</v>
      </c>
      <c r="J38" s="2">
        <v>386.25860595703102</v>
      </c>
      <c r="K38" s="2">
        <v>400.38140869140602</v>
      </c>
      <c r="L38" s="2">
        <v>430.947265625</v>
      </c>
      <c r="M38" s="2">
        <v>462.91571044921898</v>
      </c>
      <c r="N38" s="2">
        <v>526.35632324218795</v>
      </c>
      <c r="O38" s="2">
        <v>599.14733886718795</v>
      </c>
      <c r="P38" s="2">
        <v>690.533447265625</v>
      </c>
      <c r="Q38" s="2">
        <v>783.48846435546898</v>
      </c>
      <c r="R38" s="2">
        <v>962.66589355468795</v>
      </c>
      <c r="S38" s="2">
        <v>968.06335449218795</v>
      </c>
      <c r="T38" s="2">
        <v>987.30975341796898</v>
      </c>
      <c r="U38" s="2">
        <v>999.71368408203102</v>
      </c>
      <c r="V38" s="2">
        <v>1292.560546875</v>
      </c>
      <c r="W38" s="2">
        <v>1364.21203613281</v>
      </c>
      <c r="X38" s="2">
        <v>1356.66918945313</v>
      </c>
      <c r="Y38" s="2">
        <v>1337.56384277344</v>
      </c>
      <c r="Z38" s="2">
        <v>1320.50952148438</v>
      </c>
      <c r="AA38" s="2">
        <v>1297.33508300781</v>
      </c>
      <c r="AB38" s="2">
        <v>1311.19616699219</v>
      </c>
      <c r="AC38" s="2">
        <v>1258.65832519531</v>
      </c>
      <c r="AD38" s="2">
        <v>1043.03784179688</v>
      </c>
      <c r="AE38" s="2">
        <v>1018.44519042969</v>
      </c>
      <c r="AF38" s="2">
        <v>1004.45843505859</v>
      </c>
      <c r="AG38" s="2">
        <v>644.21563720703102</v>
      </c>
      <c r="AH38" s="2">
        <v>646.94909667968795</v>
      </c>
      <c r="AI38" s="2">
        <v>665.136962890625</v>
      </c>
      <c r="AJ38" s="2">
        <v>667.44500732421898</v>
      </c>
      <c r="AK38" s="2">
        <v>685.488525390625</v>
      </c>
      <c r="AL38" s="2">
        <v>697.47607421875</v>
      </c>
      <c r="AM38" s="2">
        <v>719.210693359375</v>
      </c>
      <c r="AN38" s="2">
        <v>760.61340332031295</v>
      </c>
      <c r="AO38" s="2">
        <v>780.21063232421898</v>
      </c>
      <c r="AP38" s="2">
        <v>892.65673828125</v>
      </c>
      <c r="AQ38" s="2">
        <v>1145.82019042969</v>
      </c>
      <c r="AR38" s="2">
        <v>1245.53210449219</v>
      </c>
      <c r="AS38" s="2">
        <v>1126.44555664063</v>
      </c>
      <c r="AT38" s="2">
        <v>1148.18859863281</v>
      </c>
      <c r="AU38" s="2">
        <v>1122.89172363281</v>
      </c>
      <c r="AV38" s="2">
        <v>1025.82531738281</v>
      </c>
      <c r="AW38" s="2">
        <v>954.73468017578102</v>
      </c>
      <c r="AX38" s="2">
        <v>902.556640625</v>
      </c>
      <c r="AY38" s="2">
        <v>855.39764404296898</v>
      </c>
    </row>
    <row r="39" spans="1:51" ht="48">
      <c r="A39" s="2" t="s">
        <v>32</v>
      </c>
      <c r="B39" s="2" t="s">
        <v>108</v>
      </c>
      <c r="C39" s="2" t="s">
        <v>72</v>
      </c>
      <c r="D39" s="2">
        <v>4468.5751953125</v>
      </c>
      <c r="E39" s="2">
        <v>3631.3388671875</v>
      </c>
      <c r="F39" s="2">
        <v>3776.65869140625</v>
      </c>
      <c r="G39" s="2">
        <v>3599.1708984375</v>
      </c>
      <c r="H39" s="2">
        <v>3797.22387695313</v>
      </c>
      <c r="I39" s="2">
        <v>3623.21215820313</v>
      </c>
      <c r="J39" s="2">
        <v>3636.07666015625</v>
      </c>
      <c r="K39" s="2">
        <v>4363.955078125</v>
      </c>
      <c r="L39" s="2">
        <v>4402.08935546875</v>
      </c>
      <c r="M39" s="2">
        <v>4588.7001953125</v>
      </c>
      <c r="N39" s="2">
        <v>6361.3505859375</v>
      </c>
      <c r="O39" s="2">
        <v>7402.64990234375</v>
      </c>
      <c r="P39" s="2">
        <v>9750.1708984375</v>
      </c>
      <c r="Q39" s="2">
        <v>10744.890625</v>
      </c>
      <c r="R39" s="2">
        <v>11387.279296875</v>
      </c>
      <c r="S39" s="2">
        <v>12745.3701171875</v>
      </c>
      <c r="T39" s="2">
        <v>13324.5126953125</v>
      </c>
      <c r="U39" s="2">
        <v>12996.228515625</v>
      </c>
      <c r="V39" s="2">
        <v>12760.533203125</v>
      </c>
      <c r="W39" s="2">
        <v>12622.7919921875</v>
      </c>
      <c r="X39" s="2">
        <v>12757.1875</v>
      </c>
      <c r="Y39" s="2">
        <v>11501.5126953125</v>
      </c>
      <c r="Z39" s="2">
        <v>11786.005859375</v>
      </c>
      <c r="AA39" s="2">
        <v>11221.06640625</v>
      </c>
      <c r="AB39" s="2">
        <v>11254.6328125</v>
      </c>
      <c r="AC39" s="2">
        <v>13268.95703125</v>
      </c>
      <c r="AD39" s="2">
        <v>13000.88671875</v>
      </c>
      <c r="AE39" s="2">
        <v>12365.880859375</v>
      </c>
      <c r="AF39" s="2">
        <v>12409.94140625</v>
      </c>
      <c r="AG39" s="2">
        <v>12160.328125</v>
      </c>
      <c r="AH39" s="2">
        <v>11954.365234375</v>
      </c>
      <c r="AI39" s="2">
        <v>12174.5771484375</v>
      </c>
      <c r="AJ39" s="2">
        <v>12092.515625</v>
      </c>
      <c r="AK39" s="2">
        <v>11450.412109375</v>
      </c>
      <c r="AL39" s="2">
        <v>11752.2216796875</v>
      </c>
      <c r="AM39" s="2">
        <v>12399.2490234375</v>
      </c>
      <c r="AN39" s="2">
        <v>10883.453125</v>
      </c>
      <c r="AO39" s="2">
        <v>10845.783203125</v>
      </c>
      <c r="AP39" s="2">
        <v>13139.5205078125</v>
      </c>
      <c r="AQ39" s="2">
        <v>12573.576171875</v>
      </c>
      <c r="AR39" s="2">
        <v>13328.818359375</v>
      </c>
      <c r="AS39" s="2">
        <v>12440.0498046875</v>
      </c>
      <c r="AT39" s="2">
        <v>10310.48828125</v>
      </c>
      <c r="AU39" s="2">
        <v>11366.0322265625</v>
      </c>
      <c r="AV39" s="2">
        <v>10038.3642578125</v>
      </c>
      <c r="AW39" s="2">
        <v>9445.126953125</v>
      </c>
      <c r="AX39" s="2">
        <v>8402.10546875</v>
      </c>
      <c r="AY39" s="2">
        <v>7306.39599609375</v>
      </c>
    </row>
    <row r="40" spans="1:51" ht="36">
      <c r="A40" s="2" t="s">
        <v>50</v>
      </c>
      <c r="B40" s="2" t="s">
        <v>107</v>
      </c>
      <c r="C40" s="2" t="s">
        <v>71</v>
      </c>
      <c r="D40" s="2">
        <v>8041.6015625</v>
      </c>
      <c r="E40" s="2">
        <v>7390.57568359375</v>
      </c>
      <c r="F40" s="2">
        <v>7064.716796875</v>
      </c>
      <c r="G40" s="2">
        <v>5885.09619140625</v>
      </c>
      <c r="H40" s="2">
        <v>5769.39306640625</v>
      </c>
      <c r="I40" s="2">
        <v>5745.6015625</v>
      </c>
      <c r="J40" s="2">
        <v>5627.52099609375</v>
      </c>
      <c r="K40" s="2">
        <v>5824.25732421875</v>
      </c>
      <c r="L40" s="2">
        <v>6074.8984375</v>
      </c>
      <c r="M40" s="2">
        <v>5476.4111328125</v>
      </c>
      <c r="N40" s="2">
        <v>5514.05810546875</v>
      </c>
      <c r="O40" s="2">
        <v>6477.79443359375</v>
      </c>
      <c r="P40" s="2">
        <v>6061.83251953125</v>
      </c>
      <c r="Q40" s="2">
        <v>6457.857421875</v>
      </c>
      <c r="R40" s="2">
        <v>6629.38037109375</v>
      </c>
      <c r="S40" s="2">
        <v>6019.65283203125</v>
      </c>
      <c r="T40" s="2">
        <v>5961.3564453125</v>
      </c>
      <c r="U40" s="2">
        <v>5984.68359375</v>
      </c>
      <c r="V40" s="2">
        <v>6543.63427734375</v>
      </c>
      <c r="W40" s="2">
        <v>6864.44140625</v>
      </c>
      <c r="X40" s="2">
        <v>7273.41455078125</v>
      </c>
      <c r="Y40" s="2">
        <v>8003.59716796875</v>
      </c>
      <c r="Z40" s="2">
        <v>7819.87646484375</v>
      </c>
      <c r="AA40" s="2">
        <v>9536.896484375</v>
      </c>
      <c r="AB40" s="2">
        <v>9518.8525390625</v>
      </c>
      <c r="AC40" s="2">
        <v>7251.10400390625</v>
      </c>
      <c r="AD40" s="2">
        <v>6910.53271484375</v>
      </c>
      <c r="AE40" s="2">
        <v>6722.943359375</v>
      </c>
      <c r="AF40" s="2">
        <v>6411.6669921875</v>
      </c>
      <c r="AG40" s="2">
        <v>5645.568359375</v>
      </c>
      <c r="AH40" s="2">
        <v>4836.86865234375</v>
      </c>
      <c r="AI40" s="2">
        <v>4836.93603515625</v>
      </c>
      <c r="AJ40" s="2">
        <v>5268.82568359375</v>
      </c>
      <c r="AK40" s="2">
        <v>5436.5693359375</v>
      </c>
      <c r="AL40" s="2">
        <v>5345.38232421875</v>
      </c>
      <c r="AM40" s="2">
        <v>5044.70849609375</v>
      </c>
      <c r="AN40" s="2">
        <v>6303.04150390625</v>
      </c>
      <c r="AO40" s="2">
        <v>7176.31494140625</v>
      </c>
      <c r="AP40" s="2">
        <v>6140.71630859375</v>
      </c>
      <c r="AQ40" s="2">
        <v>6193.62158203125</v>
      </c>
      <c r="AR40" s="2">
        <v>5761.0400390625</v>
      </c>
      <c r="AS40" s="2">
        <v>5283.33837890625</v>
      </c>
      <c r="AT40" s="2">
        <v>7933.46533203125</v>
      </c>
      <c r="AU40" s="2">
        <v>8009.08837890625</v>
      </c>
      <c r="AV40" s="2">
        <v>8115.97314453125</v>
      </c>
      <c r="AW40" s="2">
        <v>6639.43359375</v>
      </c>
      <c r="AX40" s="2">
        <v>7465.771484375</v>
      </c>
      <c r="AY40" s="2">
        <v>6720.43017578125</v>
      </c>
    </row>
    <row r="41" spans="1:51" ht="48">
      <c r="A41" s="2" t="s">
        <v>34</v>
      </c>
      <c r="B41" s="2" t="s">
        <v>106</v>
      </c>
      <c r="C41" s="2" t="s">
        <v>65</v>
      </c>
      <c r="D41" s="2">
        <v>2.8265295028686501</v>
      </c>
      <c r="E41" s="2">
        <v>2.8266808986663801</v>
      </c>
      <c r="F41" s="2">
        <v>2.8269302845001198</v>
      </c>
      <c r="G41" s="2">
        <v>2.826993227005</v>
      </c>
      <c r="H41" s="2">
        <v>2.8264305591583301</v>
      </c>
      <c r="I41" s="2">
        <v>2.8266575336456299</v>
      </c>
      <c r="J41" s="2">
        <v>2.8270606994628902</v>
      </c>
      <c r="K41" s="2">
        <v>2.8271267414093</v>
      </c>
      <c r="L41" s="2">
        <v>2.8268280029296902</v>
      </c>
      <c r="M41" s="2">
        <v>2.8266298770904501</v>
      </c>
      <c r="N41" s="2">
        <v>2.8266837596893302</v>
      </c>
      <c r="O41" s="2">
        <v>2.8266963958740199</v>
      </c>
      <c r="P41" s="2">
        <v>2.8270747661590598</v>
      </c>
      <c r="Q41" s="2">
        <v>2.8150486946106001</v>
      </c>
      <c r="R41" s="2">
        <v>2.6815311908721902</v>
      </c>
      <c r="S41" s="2">
        <v>2.49297094345093</v>
      </c>
      <c r="T41" s="2">
        <v>2.2931003570556601</v>
      </c>
      <c r="U41" s="2">
        <v>2.08560419082642</v>
      </c>
      <c r="V41" s="2">
        <v>1.8803001642227199</v>
      </c>
      <c r="W41" s="2">
        <v>1.6774584054946899</v>
      </c>
      <c r="X41" s="2">
        <v>1.4890556335449201</v>
      </c>
      <c r="Y41" s="2">
        <v>1.3107674121856701</v>
      </c>
      <c r="Z41" s="2">
        <v>1.19972407817841</v>
      </c>
      <c r="AA41" s="2">
        <v>1.1983057260513299</v>
      </c>
      <c r="AB41" s="2">
        <v>1.2750537395477299</v>
      </c>
      <c r="AC41" s="2">
        <v>1.5822955369949301</v>
      </c>
      <c r="AD41" s="2">
        <v>1.9832237958908101</v>
      </c>
      <c r="AE41" s="2">
        <v>2.3994512557983398</v>
      </c>
      <c r="AF41" s="2">
        <v>2.7735297679901101</v>
      </c>
      <c r="AG41" s="2">
        <v>2.8320655822753902</v>
      </c>
      <c r="AH41" s="2">
        <v>2.8316333293914799</v>
      </c>
      <c r="AI41" s="2">
        <v>2.83187007904053</v>
      </c>
      <c r="AJ41" s="2">
        <v>2.83161425590515</v>
      </c>
      <c r="AK41" s="2">
        <v>2.8310472965240501</v>
      </c>
      <c r="AL41" s="2">
        <v>2.8313574790954599</v>
      </c>
      <c r="AM41" s="2">
        <v>2.83078813552856</v>
      </c>
      <c r="AN41" s="2">
        <v>2.8306527137756299</v>
      </c>
      <c r="AO41" s="2">
        <v>2.8321404457092298</v>
      </c>
      <c r="AP41" s="2">
        <v>2.8322482109069802</v>
      </c>
      <c r="AQ41" s="2">
        <v>2.8318436145782502</v>
      </c>
      <c r="AR41" s="2">
        <v>2.8315238952636701</v>
      </c>
      <c r="AS41" s="2">
        <v>2.8322811126709002</v>
      </c>
      <c r="AT41" s="2">
        <v>2.8313746452331499</v>
      </c>
      <c r="AU41" s="2">
        <v>2.8318815231323202</v>
      </c>
      <c r="AV41" s="2">
        <v>2.8310778141021702</v>
      </c>
      <c r="AW41" s="2">
        <v>2.8302867412567099</v>
      </c>
      <c r="AX41" s="2">
        <v>2.83011078834534</v>
      </c>
      <c r="AY41" s="2">
        <v>2.8310194015502899</v>
      </c>
    </row>
    <row r="42" spans="1:51" ht="48">
      <c r="A42" s="2" t="s">
        <v>35</v>
      </c>
      <c r="B42" s="2" t="s">
        <v>105</v>
      </c>
      <c r="C42" s="2" t="s">
        <v>65</v>
      </c>
      <c r="D42" s="2">
        <v>2.6483018398284899</v>
      </c>
      <c r="E42" s="2">
        <v>2.7473907470703098</v>
      </c>
      <c r="F42" s="2">
        <v>2.8565137386321999</v>
      </c>
      <c r="G42" s="2">
        <v>2.9648122787475599</v>
      </c>
      <c r="H42" s="2">
        <v>3.0777795314788801</v>
      </c>
      <c r="I42" s="2">
        <v>3.1576683521270801</v>
      </c>
      <c r="J42" s="2">
        <v>3.2180519104003902</v>
      </c>
      <c r="K42" s="2">
        <v>3.2465052604675302</v>
      </c>
      <c r="L42" s="2">
        <v>3.15249848365784</v>
      </c>
      <c r="M42" s="2">
        <v>3.0501022338867201</v>
      </c>
      <c r="N42" s="2">
        <v>2.9590311050414999</v>
      </c>
      <c r="O42" s="2">
        <v>2.96708011627197</v>
      </c>
      <c r="P42" s="2">
        <v>3.0269689559936501</v>
      </c>
      <c r="Q42" s="2">
        <v>3.0833973884582502</v>
      </c>
      <c r="R42" s="2">
        <v>3.07471871376038</v>
      </c>
      <c r="S42" s="2">
        <v>3.0480518341064502</v>
      </c>
      <c r="T42" s="2">
        <v>3.0115048885345499</v>
      </c>
      <c r="U42" s="2">
        <v>2.9644291400909402</v>
      </c>
      <c r="V42" s="2">
        <v>2.91489934921265</v>
      </c>
      <c r="W42" s="2">
        <v>2.8642032146453902</v>
      </c>
      <c r="X42" s="2">
        <v>2.70080590248108</v>
      </c>
      <c r="Y42" s="2">
        <v>2.4790899753570601</v>
      </c>
      <c r="Z42" s="2">
        <v>2.3113579750061</v>
      </c>
      <c r="AA42" s="2">
        <v>2.2248091697692902</v>
      </c>
      <c r="AB42" s="2">
        <v>2.1083643436431898</v>
      </c>
      <c r="AC42" s="2">
        <v>1.9696682691574099</v>
      </c>
      <c r="AD42" s="2">
        <v>1.8857446908950799</v>
      </c>
      <c r="AE42" s="2">
        <v>1.8111159801483201</v>
      </c>
      <c r="AF42" s="2">
        <v>1.74060118198395</v>
      </c>
      <c r="AG42" s="2">
        <v>1.7658994197845499</v>
      </c>
      <c r="AH42" s="2">
        <v>1.8166092634201001</v>
      </c>
      <c r="AI42" s="2">
        <v>1.8767431974411</v>
      </c>
      <c r="AJ42" s="2">
        <v>1.94173431396484</v>
      </c>
      <c r="AK42" s="2">
        <v>2.0061664581298801</v>
      </c>
      <c r="AL42" s="2">
        <v>2.0683248043060298</v>
      </c>
      <c r="AM42" s="2">
        <v>2.0449168682098402</v>
      </c>
      <c r="AN42" s="2">
        <v>1.94603276252747</v>
      </c>
      <c r="AO42" s="2">
        <v>1.8897845745086701</v>
      </c>
      <c r="AP42" s="2">
        <v>1.8407827615737899</v>
      </c>
      <c r="AQ42" s="2">
        <v>1.79909551143646</v>
      </c>
      <c r="AR42" s="2">
        <v>1.8790763616561901</v>
      </c>
      <c r="AS42" s="2">
        <v>1.9903212785720801</v>
      </c>
      <c r="AT42" s="2">
        <v>2.1054461002349898</v>
      </c>
      <c r="AU42" s="2">
        <v>2.2224707603454599</v>
      </c>
      <c r="AV42" s="2">
        <v>2.3286490440368701</v>
      </c>
      <c r="AW42" s="2">
        <v>2.4126858711242698</v>
      </c>
      <c r="AX42" s="2">
        <v>2.4999461174011199</v>
      </c>
      <c r="AY42" s="2">
        <v>2.5938489437103298</v>
      </c>
    </row>
    <row r="43" spans="1:51" ht="60">
      <c r="A43" s="2" t="s">
        <v>36</v>
      </c>
      <c r="B43" s="2" t="s">
        <v>104</v>
      </c>
      <c r="C43" s="2" t="s">
        <v>65</v>
      </c>
      <c r="D43" s="2">
        <v>1.0701806545257599</v>
      </c>
      <c r="E43" s="2">
        <v>1.1154549121856701</v>
      </c>
      <c r="F43" s="2">
        <v>1.1614060401916499</v>
      </c>
      <c r="G43" s="2">
        <v>1.21542716026306</v>
      </c>
      <c r="H43" s="2">
        <v>1.26583504676819</v>
      </c>
      <c r="I43" s="2">
        <v>1.31441307067871</v>
      </c>
      <c r="J43" s="2">
        <v>1.3642879724502599</v>
      </c>
      <c r="K43" s="2">
        <v>1.4142082929611199</v>
      </c>
      <c r="L43" s="2">
        <v>1.4581092596054099</v>
      </c>
      <c r="M43" s="2">
        <v>1.50723099708557</v>
      </c>
      <c r="N43" s="2">
        <v>1.5562396049499501</v>
      </c>
      <c r="O43" s="2">
        <v>1.60701048374176</v>
      </c>
      <c r="P43" s="2">
        <v>1.6574027538299601</v>
      </c>
      <c r="Q43" s="2">
        <v>1.70769822597504</v>
      </c>
      <c r="R43" s="2">
        <v>1.7615276575088501</v>
      </c>
      <c r="S43" s="2">
        <v>1.80874288082123</v>
      </c>
      <c r="T43" s="2">
        <v>1.8538836240768399</v>
      </c>
      <c r="U43" s="2">
        <v>1.8978469371795701</v>
      </c>
      <c r="V43" s="2">
        <v>1.9444893598556501</v>
      </c>
      <c r="W43" s="2">
        <v>1.9941823482513401</v>
      </c>
      <c r="X43" s="2">
        <v>2.0362446308136</v>
      </c>
      <c r="Y43" s="2">
        <v>2.0757639408111599</v>
      </c>
      <c r="Z43" s="2">
        <v>2.1182622909545898</v>
      </c>
      <c r="AA43" s="2">
        <v>2.15872430801392</v>
      </c>
      <c r="AB43" s="2">
        <v>2.2000138759613002</v>
      </c>
      <c r="AC43" s="2">
        <v>2.2384777069091801</v>
      </c>
      <c r="AD43" s="2">
        <v>2.2789621353149401</v>
      </c>
      <c r="AE43" s="2">
        <v>2.3181009292602499</v>
      </c>
      <c r="AF43" s="2">
        <v>2.36045145988464</v>
      </c>
      <c r="AG43" s="2">
        <v>2.4049344062805198</v>
      </c>
      <c r="AH43" s="2">
        <v>2.44929027557373</v>
      </c>
      <c r="AI43" s="2">
        <v>2.4928452968597399</v>
      </c>
      <c r="AJ43" s="2">
        <v>2.53714227676392</v>
      </c>
      <c r="AK43" s="2">
        <v>2.5787985324859601</v>
      </c>
      <c r="AL43" s="2">
        <v>2.6238157749175999</v>
      </c>
      <c r="AM43" s="2">
        <v>2.6645920276641801</v>
      </c>
      <c r="AN43" s="2">
        <v>2.7127342224121098</v>
      </c>
      <c r="AO43" s="2">
        <v>2.6530449390411399</v>
      </c>
      <c r="AP43" s="2">
        <v>2.4860866069793701</v>
      </c>
      <c r="AQ43" s="2">
        <v>2.3263750076293901</v>
      </c>
      <c r="AR43" s="2">
        <v>2.1632068157196001</v>
      </c>
      <c r="AS43" s="2">
        <v>2.0104720592498802</v>
      </c>
      <c r="AT43" s="2">
        <v>1.8635812997818</v>
      </c>
      <c r="AU43" s="2">
        <v>1.71408355236053</v>
      </c>
      <c r="AV43" s="2">
        <v>1.6104879379272501</v>
      </c>
      <c r="AW43" s="2">
        <v>1.64244449138641</v>
      </c>
      <c r="AX43" s="2">
        <v>1.68358159065247</v>
      </c>
      <c r="AY43" s="2">
        <v>1.72843265533447</v>
      </c>
    </row>
    <row r="44" spans="1:51" ht="48">
      <c r="A44" s="2" t="s">
        <v>41</v>
      </c>
      <c r="B44" s="2" t="s">
        <v>103</v>
      </c>
      <c r="C44" s="2" t="s">
        <v>70</v>
      </c>
      <c r="D44" s="2">
        <v>17.577999114990199</v>
      </c>
      <c r="E44" s="2">
        <v>17.688936233520501</v>
      </c>
      <c r="F44" s="2">
        <v>17.9083862304688</v>
      </c>
      <c r="G44" s="2">
        <v>18.033758163452099</v>
      </c>
      <c r="H44" s="2">
        <v>18.244075775146499</v>
      </c>
      <c r="I44" s="2">
        <v>18.536758422851602</v>
      </c>
      <c r="J44" s="2">
        <v>19.177330017089801</v>
      </c>
      <c r="K44" s="2">
        <v>19.5800590515137</v>
      </c>
      <c r="L44" s="2">
        <v>19.943994522094702</v>
      </c>
      <c r="M44" s="2">
        <v>20.273727416992202</v>
      </c>
      <c r="N44" s="2">
        <v>20.736068725585898</v>
      </c>
      <c r="O44" s="2">
        <v>20.912782669067401</v>
      </c>
      <c r="P44" s="2">
        <v>20.972549438476602</v>
      </c>
      <c r="Q44" s="2">
        <v>20.705537796020501</v>
      </c>
      <c r="R44" s="2">
        <v>20.413099288940401</v>
      </c>
      <c r="S44" s="2">
        <v>20.120531082153299</v>
      </c>
      <c r="T44" s="2">
        <v>19.838184356689499</v>
      </c>
      <c r="U44" s="2">
        <v>19.675745010376001</v>
      </c>
      <c r="V44" s="2">
        <v>19.456647872924801</v>
      </c>
      <c r="W44" s="2">
        <v>19.1831169128418</v>
      </c>
      <c r="X44" s="2">
        <v>18.9374809265137</v>
      </c>
      <c r="Y44" s="2">
        <v>18.834449768066399</v>
      </c>
      <c r="Z44" s="2">
        <v>18.7093391418457</v>
      </c>
      <c r="AA44" s="2">
        <v>18.483200073242202</v>
      </c>
      <c r="AB44" s="2">
        <v>18.295261383056602</v>
      </c>
      <c r="AC44" s="2">
        <v>18.377988815307599</v>
      </c>
      <c r="AD44" s="2">
        <v>18.581348419189499</v>
      </c>
      <c r="AE44" s="2">
        <v>18.636035919189499</v>
      </c>
      <c r="AF44" s="2">
        <v>18.782844543456999</v>
      </c>
      <c r="AG44" s="2">
        <v>18.913454055786101</v>
      </c>
      <c r="AH44" s="2">
        <v>19.1507472991943</v>
      </c>
      <c r="AI44" s="2">
        <v>19.357938766479499</v>
      </c>
      <c r="AJ44" s="2">
        <v>19.533521652221701</v>
      </c>
      <c r="AK44" s="2">
        <v>19.814294815063501</v>
      </c>
      <c r="AL44" s="2">
        <v>20.036338806152301</v>
      </c>
      <c r="AM44" s="2">
        <v>20.1908054351807</v>
      </c>
      <c r="AN44" s="2">
        <v>20.329471588134801</v>
      </c>
      <c r="AO44" s="2">
        <v>20.722368240356399</v>
      </c>
      <c r="AP44" s="2">
        <v>20.867210388183601</v>
      </c>
      <c r="AQ44" s="2">
        <v>21.018598556518601</v>
      </c>
      <c r="AR44" s="2">
        <v>21.099220275878899</v>
      </c>
      <c r="AS44" s="2">
        <v>21.132539749145501</v>
      </c>
      <c r="AT44" s="2">
        <v>21.033283233642599</v>
      </c>
      <c r="AU44" s="2">
        <v>20.827060699462901</v>
      </c>
      <c r="AV44" s="2">
        <v>20.429609298706101</v>
      </c>
      <c r="AW44" s="2">
        <v>20.048622131347699</v>
      </c>
      <c r="AX44" s="2">
        <v>19.6245002746582</v>
      </c>
      <c r="AY44" s="2">
        <v>19.326728820800799</v>
      </c>
    </row>
    <row r="45" spans="1:51" ht="48">
      <c r="A45" s="2" t="s">
        <v>42</v>
      </c>
      <c r="B45" s="2" t="s">
        <v>102</v>
      </c>
      <c r="C45" s="2" t="s">
        <v>67</v>
      </c>
      <c r="D45" s="2">
        <v>177.83407592773401</v>
      </c>
      <c r="E45" s="2">
        <v>178.01745605468801</v>
      </c>
      <c r="F45" s="2">
        <v>178.16516113281301</v>
      </c>
      <c r="G45" s="2">
        <v>178.27299499511699</v>
      </c>
      <c r="H45" s="2">
        <v>178.40673828125</v>
      </c>
      <c r="I45" s="2">
        <v>178.46534729003901</v>
      </c>
      <c r="J45" s="2">
        <v>178.481689453125</v>
      </c>
      <c r="K45" s="2">
        <v>178.45021057128901</v>
      </c>
      <c r="L45" s="2">
        <v>178.32437133789099</v>
      </c>
      <c r="M45" s="2">
        <v>178.24774169921901</v>
      </c>
      <c r="N45" s="2">
        <v>178.222732543945</v>
      </c>
      <c r="O45" s="2">
        <v>178.31161499023401</v>
      </c>
      <c r="P45" s="2">
        <v>178.28060913085901</v>
      </c>
      <c r="Q45" s="2">
        <v>175.03242492675801</v>
      </c>
      <c r="R45" s="2">
        <v>169.87918090820301</v>
      </c>
      <c r="S45" s="2">
        <v>169.66098022460901</v>
      </c>
      <c r="T45" s="2">
        <v>169.45916748046901</v>
      </c>
      <c r="U45" s="2">
        <v>169.26141357421901</v>
      </c>
      <c r="V45" s="2">
        <v>169.07667541503901</v>
      </c>
      <c r="W45" s="2">
        <v>168.83348083496099</v>
      </c>
      <c r="X45" s="2">
        <v>168.684646606445</v>
      </c>
      <c r="Y45" s="2">
        <v>168.55284118652301</v>
      </c>
      <c r="Z45" s="2">
        <v>176.229904174805</v>
      </c>
      <c r="AA45" s="2">
        <v>177.436447143555</v>
      </c>
      <c r="AB45" s="2">
        <v>172.30093383789099</v>
      </c>
      <c r="AC45" s="2">
        <v>170.23989868164099</v>
      </c>
      <c r="AD45" s="2">
        <v>170.87106323242199</v>
      </c>
      <c r="AE45" s="2">
        <v>171.408767700195</v>
      </c>
      <c r="AF45" s="2">
        <v>174.212478637695</v>
      </c>
      <c r="AG45" s="2">
        <v>177.09800720214801</v>
      </c>
      <c r="AH45" s="2">
        <v>177.16690063476599</v>
      </c>
      <c r="AI45" s="2">
        <v>177.29396057128901</v>
      </c>
      <c r="AJ45" s="2">
        <v>177.27984619140599</v>
      </c>
      <c r="AK45" s="2">
        <v>177.33078002929699</v>
      </c>
      <c r="AL45" s="2">
        <v>177.37118530273401</v>
      </c>
      <c r="AM45" s="2">
        <v>177.18601989746099</v>
      </c>
      <c r="AN45" s="2">
        <v>177.12080383300801</v>
      </c>
      <c r="AO45" s="2">
        <v>177.20066833496099</v>
      </c>
      <c r="AP45" s="2">
        <v>177.12776184082</v>
      </c>
      <c r="AQ45" s="2">
        <v>177.18499755859401</v>
      </c>
      <c r="AR45" s="2">
        <v>177.294677734375</v>
      </c>
      <c r="AS45" s="2">
        <v>177.44804382324199</v>
      </c>
      <c r="AT45" s="2">
        <v>177.58352661132801</v>
      </c>
      <c r="AU45" s="2">
        <v>177.68559265136699</v>
      </c>
      <c r="AV45" s="2">
        <v>177.60273742675801</v>
      </c>
      <c r="AW45" s="2">
        <v>177.59640502929699</v>
      </c>
      <c r="AX45" s="2">
        <v>177.76448059082</v>
      </c>
      <c r="AY45" s="2">
        <v>177.88668823242199</v>
      </c>
    </row>
    <row r="46" spans="1:51" ht="48">
      <c r="A46" s="2" t="s">
        <v>38</v>
      </c>
      <c r="B46" s="2" t="s">
        <v>102</v>
      </c>
      <c r="C46" s="2" t="s">
        <v>66</v>
      </c>
      <c r="D46" s="2">
        <v>257.56622314453102</v>
      </c>
      <c r="E46" s="2">
        <v>258.22256469726602</v>
      </c>
      <c r="F46" s="2">
        <v>258.86984252929699</v>
      </c>
      <c r="G46" s="2">
        <v>259.71917724609398</v>
      </c>
      <c r="H46" s="2">
        <v>260.74008178710898</v>
      </c>
      <c r="I46" s="2">
        <v>261.50790405273398</v>
      </c>
      <c r="J46" s="2">
        <v>263.07870483398398</v>
      </c>
      <c r="K46" s="2">
        <v>265.66192626953102</v>
      </c>
      <c r="L46" s="2">
        <v>267.90594482421898</v>
      </c>
      <c r="M46" s="2">
        <v>275.68914794921898</v>
      </c>
      <c r="N46" s="2">
        <v>279.72860717773398</v>
      </c>
      <c r="O46" s="2">
        <v>279.39465332031301</v>
      </c>
      <c r="P46" s="2">
        <v>281.31481933593801</v>
      </c>
      <c r="Q46" s="2">
        <v>65.629661560058594</v>
      </c>
      <c r="R46" s="2">
        <v>1.5256944894790601</v>
      </c>
      <c r="S46" s="2">
        <v>1.8656247854232799</v>
      </c>
      <c r="T46" s="2">
        <v>1.44583332538605</v>
      </c>
      <c r="U46" s="2">
        <v>1.3048610687255899</v>
      </c>
      <c r="V46" s="2">
        <v>1.7972222566604601</v>
      </c>
      <c r="W46" s="2">
        <v>1.5055553913116499</v>
      </c>
      <c r="X46" s="2">
        <v>1.3982639312744101</v>
      </c>
      <c r="Y46" s="2">
        <v>1.62256956100464</v>
      </c>
      <c r="Z46" s="2">
        <v>316.53762817382801</v>
      </c>
      <c r="AA46" s="2">
        <v>313.72604370117199</v>
      </c>
      <c r="AB46" s="2">
        <v>343.16345214843801</v>
      </c>
      <c r="AC46" s="2">
        <v>413.47329711914102</v>
      </c>
      <c r="AD46" s="2">
        <v>411.02828979492199</v>
      </c>
      <c r="AE46" s="2">
        <v>407.51107788085898</v>
      </c>
      <c r="AF46" s="2">
        <v>363.47994995117199</v>
      </c>
      <c r="AG46" s="2">
        <v>324.50329589843801</v>
      </c>
      <c r="AH46" s="2">
        <v>324.04132080078102</v>
      </c>
      <c r="AI46" s="2">
        <v>321.81744384765602</v>
      </c>
      <c r="AJ46" s="2">
        <v>321.231201171875</v>
      </c>
      <c r="AK46" s="2">
        <v>319.743408203125</v>
      </c>
      <c r="AL46" s="2">
        <v>318.78964233398398</v>
      </c>
      <c r="AM46" s="2">
        <v>318.49938964843801</v>
      </c>
      <c r="AN46" s="2">
        <v>339.824951171875</v>
      </c>
      <c r="AO46" s="2">
        <v>341.3779296875</v>
      </c>
      <c r="AP46" s="2">
        <v>345.17822265625</v>
      </c>
      <c r="AQ46" s="2">
        <v>345.58044433593801</v>
      </c>
      <c r="AR46" s="2">
        <v>344.56964111328102</v>
      </c>
      <c r="AS46" s="2">
        <v>345.47396850585898</v>
      </c>
      <c r="AT46" s="2">
        <v>343.23159790039102</v>
      </c>
      <c r="AU46" s="2">
        <v>341.95715332031301</v>
      </c>
      <c r="AV46" s="2">
        <v>302.07733154296898</v>
      </c>
      <c r="AW46" s="2">
        <v>279.45977783203102</v>
      </c>
      <c r="AX46" s="2">
        <v>276.46856689453102</v>
      </c>
      <c r="AY46" s="2">
        <v>275.617431640625</v>
      </c>
    </row>
    <row r="47" spans="1:51" ht="36">
      <c r="A47" s="2" t="s">
        <v>43</v>
      </c>
      <c r="B47" s="2" t="s">
        <v>101</v>
      </c>
      <c r="C47" s="2" t="s">
        <v>69</v>
      </c>
      <c r="D47" s="2">
        <v>9.8806838989257795</v>
      </c>
      <c r="E47" s="2">
        <v>9.9929475784301793</v>
      </c>
      <c r="F47" s="2">
        <v>10.2534799575806</v>
      </c>
      <c r="G47" s="2">
        <v>10.517657279968301</v>
      </c>
      <c r="H47" s="2">
        <v>10.781640052795399</v>
      </c>
      <c r="I47" s="2">
        <v>11.036074638366699</v>
      </c>
      <c r="J47" s="2">
        <v>11.465338706970201</v>
      </c>
      <c r="K47" s="2">
        <v>11.8256616592407</v>
      </c>
      <c r="L47" s="2">
        <v>12.152605056762701</v>
      </c>
      <c r="M47" s="2">
        <v>13.141944885253899</v>
      </c>
      <c r="N47" s="2">
        <v>14.610315322876</v>
      </c>
      <c r="O47" s="2">
        <v>14.7909088134766</v>
      </c>
      <c r="P47" s="2">
        <v>14.9957580566406</v>
      </c>
      <c r="Q47" s="2">
        <v>14.8906908035278</v>
      </c>
      <c r="R47" s="2">
        <v>14.6585073471069</v>
      </c>
      <c r="S47" s="2">
        <v>14.390328407287599</v>
      </c>
      <c r="T47" s="2">
        <v>14.156964302063001</v>
      </c>
      <c r="U47" s="2">
        <v>13.9275312423706</v>
      </c>
      <c r="V47" s="2">
        <v>13.6761817932129</v>
      </c>
      <c r="W47" s="2">
        <v>13.474857330322299</v>
      </c>
      <c r="X47" s="2">
        <v>13.2230167388916</v>
      </c>
      <c r="Y47" s="2">
        <v>13.111328125</v>
      </c>
      <c r="Z47" s="2">
        <v>12.872846603393601</v>
      </c>
      <c r="AA47" s="2">
        <v>12.192081451416</v>
      </c>
      <c r="AB47" s="2">
        <v>11.9621772766113</v>
      </c>
      <c r="AC47" s="2">
        <v>12.760398864746101</v>
      </c>
      <c r="AD47" s="2">
        <v>13.161334991455099</v>
      </c>
      <c r="AE47" s="2">
        <v>13.284904479980501</v>
      </c>
      <c r="AF47" s="2">
        <v>13.395378112793001</v>
      </c>
      <c r="AG47" s="2">
        <v>13.6058235168457</v>
      </c>
      <c r="AH47" s="2">
        <v>13.944450378418001</v>
      </c>
      <c r="AI47" s="2">
        <v>14.1097869873047</v>
      </c>
      <c r="AJ47" s="2">
        <v>14.257016181945801</v>
      </c>
      <c r="AK47" s="2">
        <v>14.5099830627441</v>
      </c>
      <c r="AL47" s="2">
        <v>14.696103096008301</v>
      </c>
      <c r="AM47" s="2">
        <v>14.9109706878662</v>
      </c>
      <c r="AN47" s="2">
        <v>14.302029609680201</v>
      </c>
      <c r="AO47" s="2">
        <v>14.2249975204468</v>
      </c>
      <c r="AP47" s="2">
        <v>14.906308174133301</v>
      </c>
      <c r="AQ47" s="2">
        <v>15.170856475830099</v>
      </c>
      <c r="AR47" s="2">
        <v>15.227536201477101</v>
      </c>
      <c r="AS47" s="2">
        <v>15.280553817749</v>
      </c>
      <c r="AT47" s="2">
        <v>15.130744934081999</v>
      </c>
      <c r="AU47" s="2">
        <v>14.8804264068604</v>
      </c>
      <c r="AV47" s="2">
        <v>14.420413017272899</v>
      </c>
      <c r="AW47" s="2">
        <v>14.198848724365201</v>
      </c>
      <c r="AX47" s="2">
        <v>13.7342443466187</v>
      </c>
      <c r="AY47" s="2">
        <v>13.4487705230713</v>
      </c>
    </row>
    <row r="48" spans="1:51" ht="36">
      <c r="A48" s="2" t="s">
        <v>39</v>
      </c>
      <c r="B48" s="2" t="s">
        <v>101</v>
      </c>
      <c r="C48" s="2" t="s">
        <v>68</v>
      </c>
      <c r="D48" s="2">
        <v>795.90869140625</v>
      </c>
      <c r="E48" s="2">
        <v>800.3359375</v>
      </c>
      <c r="F48" s="2">
        <v>803.31219482421898</v>
      </c>
      <c r="G48" s="2">
        <v>808.33868408203102</v>
      </c>
      <c r="H48" s="2">
        <v>812.29229736328102</v>
      </c>
      <c r="I48" s="2">
        <v>816.35949707031295</v>
      </c>
      <c r="J48" s="2">
        <v>823.00964355468795</v>
      </c>
      <c r="K48" s="2">
        <v>828.30340576171898</v>
      </c>
      <c r="L48" s="2">
        <v>832.89123535156295</v>
      </c>
      <c r="M48" s="2">
        <v>863.37585449218795</v>
      </c>
      <c r="N48" s="2">
        <v>878.85748291015602</v>
      </c>
      <c r="O48" s="2">
        <v>880.35284423828102</v>
      </c>
      <c r="P48" s="2">
        <v>888.75109863281295</v>
      </c>
      <c r="Q48" s="2">
        <v>879.73516845703102</v>
      </c>
      <c r="R48" s="2">
        <v>875.52648925781295</v>
      </c>
      <c r="S48" s="2">
        <v>872.63226318359398</v>
      </c>
      <c r="T48" s="2">
        <v>871.16204833984398</v>
      </c>
      <c r="U48" s="2">
        <v>870.287353515625</v>
      </c>
      <c r="V48" s="2">
        <v>867.37005615234398</v>
      </c>
      <c r="W48" s="2">
        <v>860.69097900390602</v>
      </c>
      <c r="X48" s="2">
        <v>858.35528564453102</v>
      </c>
      <c r="Y48" s="2">
        <v>853.548095703125</v>
      </c>
      <c r="Z48" s="2">
        <v>856.46337890625</v>
      </c>
      <c r="AA48" s="2">
        <v>843.13775634765602</v>
      </c>
      <c r="AB48" s="2">
        <v>840.82678222656295</v>
      </c>
      <c r="AC48" s="2">
        <v>823.582763671875</v>
      </c>
      <c r="AD48" s="2">
        <v>818.00897216796898</v>
      </c>
      <c r="AE48" s="2">
        <v>814.10943603515602</v>
      </c>
      <c r="AF48" s="2">
        <v>808.34588623046898</v>
      </c>
      <c r="AG48" s="2">
        <v>802.33264160156295</v>
      </c>
      <c r="AH48" s="2">
        <v>799.33319091796898</v>
      </c>
      <c r="AI48" s="2">
        <v>797.499267578125</v>
      </c>
      <c r="AJ48" s="2">
        <v>795.157470703125</v>
      </c>
      <c r="AK48" s="2">
        <v>790.42236328125</v>
      </c>
      <c r="AL48" s="2">
        <v>786.94305419921898</v>
      </c>
      <c r="AM48" s="2">
        <v>784.11944580078102</v>
      </c>
      <c r="AN48" s="2">
        <v>879.26666259765602</v>
      </c>
      <c r="AO48" s="2">
        <v>881.45050048828102</v>
      </c>
      <c r="AP48" s="2">
        <v>753.33453369140602</v>
      </c>
      <c r="AQ48" s="2">
        <v>852.48101806640602</v>
      </c>
      <c r="AR48" s="2">
        <v>853.18908691406295</v>
      </c>
      <c r="AS48" s="2">
        <v>854.31695556640602</v>
      </c>
      <c r="AT48" s="2">
        <v>847.97766113281295</v>
      </c>
      <c r="AU48" s="2">
        <v>847.930908203125</v>
      </c>
      <c r="AV48" s="2">
        <v>838.15948486328102</v>
      </c>
      <c r="AW48" s="2">
        <v>835.52551269531295</v>
      </c>
      <c r="AX48" s="2">
        <v>823.34942626953102</v>
      </c>
      <c r="AY48" s="2">
        <v>817.13244628906295</v>
      </c>
    </row>
    <row r="49" spans="1:51" ht="48">
      <c r="A49" s="2" t="s">
        <v>45</v>
      </c>
      <c r="B49" s="2" t="s">
        <v>100</v>
      </c>
      <c r="C49" s="2" t="s">
        <v>67</v>
      </c>
      <c r="D49" s="2">
        <v>104.59796142578099</v>
      </c>
      <c r="E49" s="2">
        <v>104.686599731445</v>
      </c>
      <c r="F49" s="2">
        <v>104.71364593505901</v>
      </c>
      <c r="G49" s="2">
        <v>104.82114410400401</v>
      </c>
      <c r="H49" s="2">
        <v>104.91095733642599</v>
      </c>
      <c r="I49" s="2">
        <v>105.03094482421901</v>
      </c>
      <c r="J49" s="2">
        <v>105.09286499023401</v>
      </c>
      <c r="K49" s="2">
        <v>105.234451293945</v>
      </c>
      <c r="L49" s="2">
        <v>105.308807373047</v>
      </c>
      <c r="M49" s="2">
        <v>105.502975463867</v>
      </c>
      <c r="N49" s="2">
        <v>105.624015808105</v>
      </c>
      <c r="O49" s="2">
        <v>105.680137634277</v>
      </c>
      <c r="P49" s="2">
        <v>105.627067565918</v>
      </c>
      <c r="Q49" s="2">
        <v>105.562385559082</v>
      </c>
      <c r="R49" s="2">
        <v>105.35105133056599</v>
      </c>
      <c r="S49" s="2">
        <v>105.30323791503901</v>
      </c>
      <c r="T49" s="2">
        <v>105.186653137207</v>
      </c>
      <c r="U49" s="2">
        <v>105.111930847168</v>
      </c>
      <c r="V49" s="2">
        <v>105.021537780762</v>
      </c>
      <c r="W49" s="2">
        <v>104.91551208496099</v>
      </c>
      <c r="X49" s="2">
        <v>104.919960021973</v>
      </c>
      <c r="Y49" s="2">
        <v>104.849151611328</v>
      </c>
      <c r="Z49" s="2">
        <v>104.70255279541</v>
      </c>
      <c r="AA49" s="2">
        <v>104.738876342773</v>
      </c>
      <c r="AB49" s="2">
        <v>104.72902679443401</v>
      </c>
      <c r="AC49" s="2">
        <v>104.678787231445</v>
      </c>
      <c r="AD49" s="2">
        <v>104.53896331787099</v>
      </c>
      <c r="AE49" s="2">
        <v>104.49306488037099</v>
      </c>
      <c r="AF49" s="2">
        <v>104.442672729492</v>
      </c>
      <c r="AG49" s="2">
        <v>104.484130859375</v>
      </c>
      <c r="AH49" s="2">
        <v>104.46417999267599</v>
      </c>
      <c r="AI49" s="2">
        <v>104.327095031738</v>
      </c>
      <c r="AJ49" s="2">
        <v>104.32146453857401</v>
      </c>
      <c r="AK49" s="2">
        <v>104.289031982422</v>
      </c>
      <c r="AL49" s="2">
        <v>104.335990905762</v>
      </c>
      <c r="AM49" s="2">
        <v>104.251708984375</v>
      </c>
      <c r="AN49" s="2">
        <v>104.463592529297</v>
      </c>
      <c r="AO49" s="2">
        <v>104.568389892578</v>
      </c>
      <c r="AP49" s="2">
        <v>104.40419769287099</v>
      </c>
      <c r="AQ49" s="2">
        <v>104.364372253418</v>
      </c>
      <c r="AR49" s="2">
        <v>104.570747375488</v>
      </c>
      <c r="AS49" s="2">
        <v>104.58462524414099</v>
      </c>
      <c r="AT49" s="2">
        <v>104.622016906738</v>
      </c>
      <c r="AU49" s="2">
        <v>104.614776611328</v>
      </c>
      <c r="AV49" s="2">
        <v>104.59841156005901</v>
      </c>
      <c r="AW49" s="2">
        <v>104.616264343262</v>
      </c>
      <c r="AX49" s="2">
        <v>104.717559814453</v>
      </c>
      <c r="AY49" s="2">
        <v>104.74830627441401</v>
      </c>
    </row>
    <row r="50" spans="1:51" ht="72">
      <c r="A50" s="2" t="s">
        <v>40</v>
      </c>
      <c r="B50" s="2" t="s">
        <v>99</v>
      </c>
      <c r="C50" s="2" t="s">
        <v>65</v>
      </c>
      <c r="D50" s="2">
        <v>2.1570589542388898</v>
      </c>
      <c r="E50" s="2">
        <v>2.4899823665618901</v>
      </c>
      <c r="F50" s="2">
        <v>2.8101661205291699</v>
      </c>
      <c r="G50" s="2">
        <v>3.1091768741607702</v>
      </c>
      <c r="H50" s="2">
        <v>3.3997573852539098</v>
      </c>
      <c r="I50" s="2">
        <v>3.6785328388214098</v>
      </c>
      <c r="J50" s="2">
        <v>3.9768736362457302</v>
      </c>
      <c r="K50" s="2">
        <v>4.2992596626281703</v>
      </c>
      <c r="L50" s="2">
        <v>4.6266775131225604</v>
      </c>
      <c r="M50" s="2">
        <v>4.9386715888977104</v>
      </c>
      <c r="N50" s="2">
        <v>5.0164041519165004</v>
      </c>
      <c r="O50" s="2">
        <v>5.01558589935303</v>
      </c>
      <c r="P50" s="2">
        <v>5.01643943786621</v>
      </c>
      <c r="Q50" s="2">
        <v>5.0165343284606898</v>
      </c>
      <c r="R50" s="2">
        <v>5.0173883438110396</v>
      </c>
      <c r="S50" s="2">
        <v>5.0177478790283203</v>
      </c>
      <c r="T50" s="2">
        <v>5.0182237625122097</v>
      </c>
      <c r="U50" s="2">
        <v>5.0176405906677202</v>
      </c>
      <c r="V50" s="2">
        <v>5.0179061889648402</v>
      </c>
      <c r="W50" s="2">
        <v>5.0167198181152299</v>
      </c>
      <c r="X50" s="2">
        <v>5.0184044837951696</v>
      </c>
      <c r="Y50" s="2">
        <v>5.0169820785522496</v>
      </c>
      <c r="Z50" s="2">
        <v>5.0168638229370099</v>
      </c>
      <c r="AA50" s="2">
        <v>5.0171232223510698</v>
      </c>
      <c r="AB50" s="2">
        <v>5.0178747177123997</v>
      </c>
      <c r="AC50" s="2">
        <v>4.9505467414856001</v>
      </c>
      <c r="AD50" s="2">
        <v>4.6130728721618697</v>
      </c>
      <c r="AE50" s="2">
        <v>4.2679324150085396</v>
      </c>
      <c r="AF50" s="2">
        <v>3.93910932540894</v>
      </c>
      <c r="AG50" s="2">
        <v>3.6253318786621098</v>
      </c>
      <c r="AH50" s="2">
        <v>3.3351824283599898</v>
      </c>
      <c r="AI50" s="2">
        <v>3.07932448387146</v>
      </c>
      <c r="AJ50" s="2">
        <v>2.84515285491943</v>
      </c>
      <c r="AK50" s="2">
        <v>2.6230711936950701</v>
      </c>
      <c r="AL50" s="2">
        <v>2.40743064880371</v>
      </c>
      <c r="AM50" s="2">
        <v>2.1961321830749498</v>
      </c>
      <c r="AN50" s="2">
        <v>2.0338194370269802</v>
      </c>
      <c r="AO50" s="2">
        <v>2.0290677547454798</v>
      </c>
      <c r="AP50" s="2">
        <v>2.0297274589538601</v>
      </c>
      <c r="AQ50" s="2">
        <v>2.0302550792694101</v>
      </c>
      <c r="AR50" s="2">
        <v>2.0303993225097701</v>
      </c>
      <c r="AS50" s="2">
        <v>2.0290939807891801</v>
      </c>
      <c r="AT50" s="2">
        <v>2.0298037528991699</v>
      </c>
      <c r="AU50" s="2">
        <v>2.0287446975707999</v>
      </c>
      <c r="AV50" s="2">
        <v>2.03044462203979</v>
      </c>
      <c r="AW50" s="2">
        <v>2.02967357635498</v>
      </c>
      <c r="AX50" s="2">
        <v>2.0295052528381299</v>
      </c>
      <c r="AY50" s="2">
        <v>2.0310297012329102</v>
      </c>
    </row>
    <row r="51" spans="1:51" ht="48">
      <c r="A51" s="2" t="s">
        <v>49</v>
      </c>
      <c r="B51" s="2" t="s">
        <v>98</v>
      </c>
      <c r="C51" s="2" t="s">
        <v>67</v>
      </c>
      <c r="D51" s="2">
        <v>55.637462615966797</v>
      </c>
      <c r="E51" s="2">
        <v>55.774436950683601</v>
      </c>
      <c r="F51" s="2">
        <v>55.954002380371101</v>
      </c>
      <c r="G51" s="2">
        <v>56.128223419189503</v>
      </c>
      <c r="H51" s="2">
        <v>56.304588317871101</v>
      </c>
      <c r="I51" s="2">
        <v>56.480354309082003</v>
      </c>
      <c r="J51" s="2">
        <v>56.694610595703097</v>
      </c>
      <c r="K51" s="2">
        <v>56.88818359375</v>
      </c>
      <c r="L51" s="2">
        <v>57.065456390380902</v>
      </c>
      <c r="M51" s="2">
        <v>57.3264770507813</v>
      </c>
      <c r="N51" s="2">
        <v>57.715812683105497</v>
      </c>
      <c r="O51" s="2">
        <v>57.821479797363303</v>
      </c>
      <c r="P51" s="2">
        <v>57.180934906005902</v>
      </c>
      <c r="Q51" s="2">
        <v>56.463058471679702</v>
      </c>
      <c r="R51" s="2">
        <v>56.152469635009801</v>
      </c>
      <c r="S51" s="2">
        <v>55.848464965820298</v>
      </c>
      <c r="T51" s="2">
        <v>55.498207092285199</v>
      </c>
      <c r="U51" s="2">
        <v>55.328414916992202</v>
      </c>
      <c r="V51" s="2">
        <v>55.1915893554688</v>
      </c>
      <c r="W51" s="2">
        <v>55.049228668212898</v>
      </c>
      <c r="X51" s="2">
        <v>54.844535827636697</v>
      </c>
      <c r="Y51" s="2">
        <v>54.720832824707003</v>
      </c>
      <c r="Z51" s="2">
        <v>54.578758239746101</v>
      </c>
      <c r="AA51" s="2">
        <v>56.3823051452637</v>
      </c>
      <c r="AB51" s="2">
        <v>56.799636840820298</v>
      </c>
      <c r="AC51" s="2">
        <v>56.813117980957003</v>
      </c>
      <c r="AD51" s="2">
        <v>56.860805511474602</v>
      </c>
      <c r="AE51" s="2">
        <v>56.824317932128899</v>
      </c>
      <c r="AF51" s="2">
        <v>56.864933013916001</v>
      </c>
      <c r="AG51" s="2">
        <v>56.8800048828125</v>
      </c>
      <c r="AH51" s="2">
        <v>56.978282928466797</v>
      </c>
      <c r="AI51" s="2">
        <v>57.065052032470703</v>
      </c>
      <c r="AJ51" s="2">
        <v>57.157005310058601</v>
      </c>
      <c r="AK51" s="2">
        <v>57.209495544433601</v>
      </c>
      <c r="AL51" s="2">
        <v>57.271648406982401</v>
      </c>
      <c r="AM51" s="2">
        <v>57.279556274414098</v>
      </c>
      <c r="AN51" s="2">
        <v>57.780593872070298</v>
      </c>
      <c r="AO51" s="2">
        <v>58.330310821533203</v>
      </c>
      <c r="AP51" s="2">
        <v>56.607341766357401</v>
      </c>
      <c r="AQ51" s="2">
        <v>56.181121826171903</v>
      </c>
      <c r="AR51" s="2">
        <v>56.038059234619098</v>
      </c>
      <c r="AS51" s="2">
        <v>55.950424194335902</v>
      </c>
      <c r="AT51" s="2">
        <v>55.851432800292997</v>
      </c>
      <c r="AU51" s="2">
        <v>55.620658874511697</v>
      </c>
      <c r="AV51" s="2">
        <v>55.5016479492188</v>
      </c>
      <c r="AW51" s="2">
        <v>55.526420593261697</v>
      </c>
      <c r="AX51" s="2">
        <v>55.422618865966797</v>
      </c>
      <c r="AY51" s="2">
        <v>55.430782318115199</v>
      </c>
    </row>
    <row r="52" spans="1:51" ht="48">
      <c r="A52" s="2" t="s">
        <v>44</v>
      </c>
      <c r="B52" s="2" t="s">
        <v>98</v>
      </c>
      <c r="C52" s="2" t="s">
        <v>66</v>
      </c>
      <c r="D52" s="2">
        <v>484.31463623046898</v>
      </c>
      <c r="E52" s="2">
        <v>495.47015380859398</v>
      </c>
      <c r="F52" s="2">
        <v>502.85897827148398</v>
      </c>
      <c r="G52" s="2">
        <v>510.07611083984398</v>
      </c>
      <c r="H52" s="2">
        <v>516.579833984375</v>
      </c>
      <c r="I52" s="2">
        <v>524.39025878906295</v>
      </c>
      <c r="J52" s="2">
        <v>543.524658203125</v>
      </c>
      <c r="K52" s="2">
        <v>554.63366699218795</v>
      </c>
      <c r="L52" s="2">
        <v>562.8662109375</v>
      </c>
      <c r="M52" s="2">
        <v>664.53161621093795</v>
      </c>
      <c r="N52" s="2">
        <v>707.365478515625</v>
      </c>
      <c r="O52" s="2">
        <v>711.81597900390602</v>
      </c>
      <c r="P52" s="2">
        <v>11.540531158447299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1011.51483154297</v>
      </c>
      <c r="AB52" s="2">
        <v>995.48291015625</v>
      </c>
      <c r="AC52" s="2">
        <v>948.632568359375</v>
      </c>
      <c r="AD52" s="2">
        <v>891.66217041015602</v>
      </c>
      <c r="AE52" s="2">
        <v>845.86004638671898</v>
      </c>
      <c r="AF52" s="2">
        <v>835.00152587890602</v>
      </c>
      <c r="AG52" s="2">
        <v>817.13824462890602</v>
      </c>
      <c r="AH52" s="2">
        <v>800.393310546875</v>
      </c>
      <c r="AI52" s="2">
        <v>781.55029296875</v>
      </c>
      <c r="AJ52" s="2">
        <v>759.24957275390602</v>
      </c>
      <c r="AK52" s="2">
        <v>744.91442871093795</v>
      </c>
      <c r="AL52" s="2">
        <v>721.73034667968795</v>
      </c>
      <c r="AM52" s="2">
        <v>710.01434326171898</v>
      </c>
      <c r="AN52" s="2">
        <v>957.56011962890602</v>
      </c>
      <c r="AO52" s="2">
        <v>967.29260253906295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</row>
    <row r="53" spans="1:51" ht="72">
      <c r="A53" s="2" t="s">
        <v>46</v>
      </c>
      <c r="B53" s="2" t="s">
        <v>97</v>
      </c>
      <c r="C53" s="2" t="s">
        <v>65</v>
      </c>
      <c r="D53" s="2">
        <v>1.6276649236679099</v>
      </c>
      <c r="E53" s="2">
        <v>1.6458421945571899</v>
      </c>
      <c r="F53" s="2">
        <v>1.6664721965789799</v>
      </c>
      <c r="G53" s="2">
        <v>1.6934896707534799</v>
      </c>
      <c r="H53" s="2">
        <v>1.72080218791962</v>
      </c>
      <c r="I53" s="2">
        <v>1.75382816791534</v>
      </c>
      <c r="J53" s="2">
        <v>1.7888489961624101</v>
      </c>
      <c r="K53" s="2">
        <v>1.82799816131592</v>
      </c>
      <c r="L53" s="2">
        <v>1.8710522651672401</v>
      </c>
      <c r="M53" s="2">
        <v>1.91093218326569</v>
      </c>
      <c r="N53" s="2">
        <v>1.9507689476013199</v>
      </c>
      <c r="O53" s="2">
        <v>1.98845815658569</v>
      </c>
      <c r="P53" s="2">
        <v>2.01710748672485</v>
      </c>
      <c r="Q53" s="2">
        <v>2.03507304191589</v>
      </c>
      <c r="R53" s="2">
        <v>2.0385227203369101</v>
      </c>
      <c r="S53" s="2">
        <v>2.0355815887451199</v>
      </c>
      <c r="T53" s="2">
        <v>2.02747750282288</v>
      </c>
      <c r="U53" s="2">
        <v>2.0152168273925799</v>
      </c>
      <c r="V53" s="2">
        <v>1.99860227108002</v>
      </c>
      <c r="W53" s="2">
        <v>1.9822082519531301</v>
      </c>
      <c r="X53" s="2">
        <v>1.9651892185211199</v>
      </c>
      <c r="Y53" s="2">
        <v>1.94823777675629</v>
      </c>
      <c r="Z53" s="2">
        <v>1.93230736255646</v>
      </c>
      <c r="AA53" s="2">
        <v>1.91773092746735</v>
      </c>
      <c r="AB53" s="2">
        <v>1.9035328626632699</v>
      </c>
      <c r="AC53" s="2">
        <v>1.8844807147979701</v>
      </c>
      <c r="AD53" s="2">
        <v>1.86255884170532</v>
      </c>
      <c r="AE53" s="2">
        <v>1.838130235672</v>
      </c>
      <c r="AF53" s="2">
        <v>1.8166891336441</v>
      </c>
      <c r="AG53" s="2">
        <v>1.80156230926514</v>
      </c>
      <c r="AH53" s="2">
        <v>1.78807973861694</v>
      </c>
      <c r="AI53" s="2">
        <v>1.7748056650161701</v>
      </c>
      <c r="AJ53" s="2">
        <v>1.77207803726196</v>
      </c>
      <c r="AK53" s="2">
        <v>1.78582811355591</v>
      </c>
      <c r="AL53" s="2">
        <v>1.80034375190735</v>
      </c>
      <c r="AM53" s="2">
        <v>1.81806600093842</v>
      </c>
      <c r="AN53" s="2">
        <v>1.84563183784485</v>
      </c>
      <c r="AO53" s="2">
        <v>1.90000689029694</v>
      </c>
      <c r="AP53" s="2">
        <v>1.9534876346588099</v>
      </c>
      <c r="AQ53" s="2">
        <v>1.98574984073639</v>
      </c>
      <c r="AR53" s="2">
        <v>1.99759721755981</v>
      </c>
      <c r="AS53" s="2">
        <v>2.0075380802154501</v>
      </c>
      <c r="AT53" s="2">
        <v>2.0220677852630602</v>
      </c>
      <c r="AU53" s="2">
        <v>2.0141909122467001</v>
      </c>
      <c r="AV53" s="2">
        <v>2.0021595954895002</v>
      </c>
      <c r="AW53" s="2">
        <v>1.9857482910156301</v>
      </c>
      <c r="AX53" s="2">
        <v>1.97718906402588</v>
      </c>
      <c r="AY53" s="2">
        <v>1.9763261079788199</v>
      </c>
    </row>
    <row r="54" spans="1:51" ht="60">
      <c r="A54" s="2" t="s">
        <v>47</v>
      </c>
      <c r="B54" s="2" t="s">
        <v>96</v>
      </c>
      <c r="C54" s="2" t="s">
        <v>65</v>
      </c>
      <c r="D54" s="2">
        <v>2.1731629371643102</v>
      </c>
      <c r="E54" s="2">
        <v>2.0127048492431601</v>
      </c>
      <c r="F54" s="2">
        <v>2.0408022403717001</v>
      </c>
      <c r="G54" s="2">
        <v>2.1330330371856698</v>
      </c>
      <c r="H54" s="2">
        <v>2.3000192642211901</v>
      </c>
      <c r="I54" s="2">
        <v>2.5019011497497599</v>
      </c>
      <c r="J54" s="2">
        <v>2.88702416419983</v>
      </c>
      <c r="K54" s="2">
        <v>3.35999631881714</v>
      </c>
      <c r="L54" s="2">
        <v>3.79089307785034</v>
      </c>
      <c r="M54" s="2">
        <v>4.17698097229004</v>
      </c>
      <c r="N54" s="2">
        <v>4.6285591125488299</v>
      </c>
      <c r="O54" s="2">
        <v>5.00557661056519</v>
      </c>
      <c r="P54" s="2">
        <v>5.1977844238281303</v>
      </c>
      <c r="Q54" s="2">
        <v>5.2151079177856401</v>
      </c>
      <c r="R54" s="2">
        <v>5.0597000122070304</v>
      </c>
      <c r="S54" s="2">
        <v>4.7636861801147496</v>
      </c>
      <c r="T54" s="2">
        <v>4.49670314788818</v>
      </c>
      <c r="U54" s="2">
        <v>4.2499408721923801</v>
      </c>
      <c r="V54" s="2">
        <v>4.0160474777221697</v>
      </c>
      <c r="W54" s="2">
        <v>3.77627778053284</v>
      </c>
      <c r="X54" s="2">
        <v>3.5257732868194598</v>
      </c>
      <c r="Y54" s="2">
        <v>3.3335711956024201</v>
      </c>
      <c r="Z54" s="2">
        <v>3.1797831058502202</v>
      </c>
      <c r="AA54" s="2">
        <v>3.0433752536773699</v>
      </c>
      <c r="AB54" s="2">
        <v>2.8496024608612101</v>
      </c>
      <c r="AC54" s="2">
        <v>2.71113181114197</v>
      </c>
      <c r="AD54" s="2">
        <v>2.7681005001068102</v>
      </c>
      <c r="AE54" s="2">
        <v>2.83162641525269</v>
      </c>
      <c r="AF54" s="2">
        <v>2.9137189388275102</v>
      </c>
      <c r="AG54" s="2">
        <v>3.0392088890075701</v>
      </c>
      <c r="AH54" s="2">
        <v>3.2370517253875701</v>
      </c>
      <c r="AI54" s="2">
        <v>3.4726006984710698</v>
      </c>
      <c r="AJ54" s="2">
        <v>3.6894288063049299</v>
      </c>
      <c r="AK54" s="2">
        <v>3.9031300544738801</v>
      </c>
      <c r="AL54" s="2">
        <v>4.1346473693847701</v>
      </c>
      <c r="AM54" s="2">
        <v>4.3553972244262704</v>
      </c>
      <c r="AN54" s="2">
        <v>4.5555090904235804</v>
      </c>
      <c r="AO54" s="2">
        <v>4.70452976226807</v>
      </c>
      <c r="AP54" s="2">
        <v>4.9185690879821804</v>
      </c>
      <c r="AQ54" s="2">
        <v>5.1026310920715297</v>
      </c>
      <c r="AR54" s="2">
        <v>5.2611374855041504</v>
      </c>
      <c r="AS54" s="2">
        <v>5.3449821472168004</v>
      </c>
      <c r="AT54" s="2">
        <v>5.4484343528747603</v>
      </c>
      <c r="AU54" s="2">
        <v>5.3514723777770996</v>
      </c>
      <c r="AV54" s="2">
        <v>5.13201904296875</v>
      </c>
      <c r="AW54" s="2">
        <v>4.7420539855956996</v>
      </c>
      <c r="AX54" s="2">
        <v>4.4331626892089799</v>
      </c>
      <c r="AY54" s="2">
        <v>4.0183734893798801</v>
      </c>
    </row>
    <row r="55" spans="1:51" ht="60">
      <c r="A55" s="2" t="s">
        <v>48</v>
      </c>
      <c r="B55" s="2" t="s">
        <v>95</v>
      </c>
      <c r="C55" s="2" t="s">
        <v>65</v>
      </c>
      <c r="D55" s="2">
        <v>1.3795088529586801</v>
      </c>
      <c r="E55" s="2">
        <v>1.4912854433059699</v>
      </c>
      <c r="F55" s="2">
        <v>1.61504650115967</v>
      </c>
      <c r="G55" s="2">
        <v>1.74817001819611</v>
      </c>
      <c r="H55" s="2">
        <v>1.8867595195770299</v>
      </c>
      <c r="I55" s="2">
        <v>2.03176689147949</v>
      </c>
      <c r="J55" s="2">
        <v>2.1829917430877699</v>
      </c>
      <c r="K55" s="2">
        <v>2.3389222621917698</v>
      </c>
      <c r="L55" s="2">
        <v>2.4977507591247599</v>
      </c>
      <c r="M55" s="2">
        <v>2.6560926437377899</v>
      </c>
      <c r="N55" s="2">
        <v>2.8409352302551301</v>
      </c>
      <c r="O55" s="2">
        <v>3.02444243431091</v>
      </c>
      <c r="P55" s="2">
        <v>3.1448121070861799</v>
      </c>
      <c r="Q55" s="2">
        <v>3.0455017089843799</v>
      </c>
      <c r="R55" s="2">
        <v>2.8807287216186501</v>
      </c>
      <c r="S55" s="2">
        <v>2.69811987876892</v>
      </c>
      <c r="T55" s="2">
        <v>2.5020046234130899</v>
      </c>
      <c r="U55" s="2">
        <v>2.2995510101318399</v>
      </c>
      <c r="V55" s="2">
        <v>2.0969917774200399</v>
      </c>
      <c r="W55" s="2">
        <v>1.90056145191193</v>
      </c>
      <c r="X55" s="2">
        <v>1.7140986919403101</v>
      </c>
      <c r="Y55" s="2">
        <v>1.5301500558853101</v>
      </c>
      <c r="Z55" s="2">
        <v>1.3536510467529299</v>
      </c>
      <c r="AA55" s="2">
        <v>1.30553638935089</v>
      </c>
      <c r="AB55" s="2">
        <v>1.4670096635818499</v>
      </c>
      <c r="AC55" s="2">
        <v>1.6292091608047501</v>
      </c>
      <c r="AD55" s="2">
        <v>1.7801605463028001</v>
      </c>
      <c r="AE55" s="2">
        <v>1.9184603691101101</v>
      </c>
      <c r="AF55" s="2">
        <v>2.04778003692627</v>
      </c>
      <c r="AG55" s="2">
        <v>2.1557981967925999</v>
      </c>
      <c r="AH55" s="2">
        <v>2.26419901847839</v>
      </c>
      <c r="AI55" s="2">
        <v>2.37346315383911</v>
      </c>
      <c r="AJ55" s="2">
        <v>2.49089407920837</v>
      </c>
      <c r="AK55" s="2">
        <v>2.6051573753356898</v>
      </c>
      <c r="AL55" s="2">
        <v>2.7082157135009801</v>
      </c>
      <c r="AM55" s="2">
        <v>2.80673050880432</v>
      </c>
      <c r="AN55" s="2">
        <v>2.9064409732818599</v>
      </c>
      <c r="AO55" s="2">
        <v>3.06620073318481</v>
      </c>
      <c r="AP55" s="2">
        <v>3.1187684535980198</v>
      </c>
      <c r="AQ55" s="2">
        <v>2.9549331665039098</v>
      </c>
      <c r="AR55" s="2">
        <v>2.78465723991394</v>
      </c>
      <c r="AS55" s="2">
        <v>2.6181187629699698</v>
      </c>
      <c r="AT55" s="2">
        <v>2.4647901058196999</v>
      </c>
      <c r="AU55" s="2">
        <v>2.3112914562225302</v>
      </c>
      <c r="AV55" s="2">
        <v>2.1586053371429399</v>
      </c>
      <c r="AW55" s="2">
        <v>2.0278990268707302</v>
      </c>
      <c r="AX55" s="2">
        <v>1.9109570980071999</v>
      </c>
      <c r="AY55" s="2">
        <v>1.81515741348267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40" workbookViewId="0">
      <selection sqref="A1:AY29"/>
    </sheetView>
  </sheetViews>
  <sheetFormatPr baseColWidth="10" defaultColWidth="8.83203125" defaultRowHeight="14" x14ac:dyDescent="0"/>
  <cols>
    <col min="1" max="1" width="32.5" customWidth="1"/>
  </cols>
  <sheetData>
    <row r="1" spans="1:51">
      <c r="A1" s="2" t="s">
        <v>137</v>
      </c>
      <c r="B1" s="2" t="s">
        <v>137</v>
      </c>
      <c r="C1" s="2" t="s">
        <v>94</v>
      </c>
      <c r="D1" s="3">
        <v>41475.020833333299</v>
      </c>
      <c r="E1" s="3">
        <v>41475.041666666701</v>
      </c>
      <c r="F1" s="3">
        <v>41475.0625</v>
      </c>
      <c r="G1" s="3">
        <v>41475.083333333299</v>
      </c>
      <c r="H1" s="3">
        <v>41475.104166666701</v>
      </c>
      <c r="I1" s="3">
        <v>41475.125</v>
      </c>
      <c r="J1" s="3">
        <v>41475.145833333299</v>
      </c>
      <c r="K1" s="3">
        <v>41475.166666666701</v>
      </c>
      <c r="L1" s="3">
        <v>41475.1875</v>
      </c>
      <c r="M1" s="3">
        <v>41475.208333333299</v>
      </c>
      <c r="N1" s="3">
        <v>41475.229166666701</v>
      </c>
      <c r="O1" s="3">
        <v>41475.25</v>
      </c>
      <c r="P1" s="3">
        <v>41475.270833333299</v>
      </c>
      <c r="Q1" s="3">
        <v>41475.291666666701</v>
      </c>
      <c r="R1" s="3">
        <v>41475.3125</v>
      </c>
      <c r="S1" s="3">
        <v>41475.333333333299</v>
      </c>
      <c r="T1" s="3">
        <v>41475.354166666701</v>
      </c>
      <c r="U1" s="3">
        <v>41475.375</v>
      </c>
      <c r="V1" s="3">
        <v>41475.395833333299</v>
      </c>
      <c r="W1" s="3">
        <v>41475.416666666701</v>
      </c>
      <c r="X1" s="3">
        <v>41475.4375</v>
      </c>
      <c r="Y1" s="3">
        <v>41475.458333333299</v>
      </c>
      <c r="Z1" s="3">
        <v>41475.479166666701</v>
      </c>
      <c r="AA1" s="3">
        <v>41475.5</v>
      </c>
      <c r="AB1" s="3">
        <v>41475.520833333299</v>
      </c>
      <c r="AC1" s="3">
        <v>41475.541666666701</v>
      </c>
      <c r="AD1" s="3">
        <v>41475.5625</v>
      </c>
      <c r="AE1" s="3">
        <v>41475.583333333299</v>
      </c>
      <c r="AF1" s="3">
        <v>41475.604166666701</v>
      </c>
      <c r="AG1" s="3">
        <v>41475.625</v>
      </c>
      <c r="AH1" s="3">
        <v>41475.645833333299</v>
      </c>
      <c r="AI1" s="3">
        <v>41475.666666666701</v>
      </c>
      <c r="AJ1" s="3">
        <v>41475.6875</v>
      </c>
      <c r="AK1" s="3">
        <v>41475.708333333299</v>
      </c>
      <c r="AL1" s="3">
        <v>41475.729166666701</v>
      </c>
      <c r="AM1" s="3">
        <v>41475.75</v>
      </c>
      <c r="AN1" s="3">
        <v>41475.770833333299</v>
      </c>
      <c r="AO1" s="3">
        <v>41475.791666666701</v>
      </c>
      <c r="AP1" s="3">
        <v>41475.8125</v>
      </c>
      <c r="AQ1" s="3">
        <v>41475.833333333299</v>
      </c>
      <c r="AR1" s="3">
        <v>41475.854166666701</v>
      </c>
      <c r="AS1" s="3">
        <v>41475.875</v>
      </c>
      <c r="AT1" s="3">
        <v>41475.895833333299</v>
      </c>
      <c r="AU1" s="3">
        <v>41475.916666666701</v>
      </c>
      <c r="AV1" s="3">
        <v>41475.9375</v>
      </c>
      <c r="AW1" s="3">
        <v>41475.958333333299</v>
      </c>
      <c r="AX1" s="3">
        <v>41475.979166666701</v>
      </c>
      <c r="AY1" s="3">
        <v>41476</v>
      </c>
    </row>
    <row r="2" spans="1:51" ht="36">
      <c r="A2" s="2" t="s">
        <v>0</v>
      </c>
      <c r="B2" s="2" t="s">
        <v>136</v>
      </c>
      <c r="C2" s="2" t="s">
        <v>93</v>
      </c>
      <c r="D2" s="2">
        <v>49.672908782958999</v>
      </c>
      <c r="E2" s="2">
        <v>49.855308532714801</v>
      </c>
      <c r="F2" s="2">
        <v>50.913532257080099</v>
      </c>
      <c r="G2" s="2">
        <v>49.462352752685497</v>
      </c>
      <c r="H2" s="2">
        <v>49.715457916259801</v>
      </c>
      <c r="I2" s="2">
        <v>49.854019165039098</v>
      </c>
      <c r="J2" s="2">
        <v>49.930274963378899</v>
      </c>
      <c r="K2" s="2">
        <v>50.050144195556598</v>
      </c>
      <c r="L2" s="2">
        <v>50.070285797119098</v>
      </c>
      <c r="M2" s="2">
        <v>50.756156921386697</v>
      </c>
      <c r="N2" s="2">
        <v>51.372306823730497</v>
      </c>
      <c r="O2" s="2">
        <v>51.363353729247997</v>
      </c>
      <c r="P2" s="2">
        <v>50.943408966064503</v>
      </c>
      <c r="Q2" s="2">
        <v>50.733291625976598</v>
      </c>
      <c r="R2" s="2">
        <v>50.3877143859863</v>
      </c>
      <c r="S2" s="2">
        <v>49.817153930664098</v>
      </c>
      <c r="T2" s="2">
        <v>49.2170219421387</v>
      </c>
      <c r="U2" s="2">
        <v>48.911842346191399</v>
      </c>
      <c r="V2" s="2">
        <v>48.610382080078097</v>
      </c>
      <c r="W2" s="2">
        <v>48.459590911865199</v>
      </c>
      <c r="X2" s="2">
        <v>48.363368988037102</v>
      </c>
      <c r="Y2" s="2">
        <v>48.373619079589801</v>
      </c>
      <c r="Z2" s="2">
        <v>48.628551483154297</v>
      </c>
      <c r="AA2" s="2">
        <v>48.448753356933601</v>
      </c>
      <c r="AB2" s="2">
        <v>48.2825736999512</v>
      </c>
      <c r="AC2" s="2">
        <v>48.214435577392599</v>
      </c>
      <c r="AD2" s="2">
        <v>48.3567924499512</v>
      </c>
      <c r="AE2" s="2">
        <v>48.480678558349602</v>
      </c>
      <c r="AF2" s="2">
        <v>48.567951202392599</v>
      </c>
      <c r="AG2" s="2">
        <v>48.666275024414098</v>
      </c>
      <c r="AH2" s="2">
        <v>48.755100250244098</v>
      </c>
      <c r="AI2" s="2">
        <v>48.8965454101563</v>
      </c>
      <c r="AJ2" s="2">
        <v>48.824947357177699</v>
      </c>
      <c r="AK2" s="2">
        <v>48.973949432372997</v>
      </c>
      <c r="AL2" s="2">
        <v>49.006320953369098</v>
      </c>
      <c r="AM2" s="2">
        <v>48.856967926025398</v>
      </c>
      <c r="AN2" s="2">
        <v>48.641887664794901</v>
      </c>
      <c r="AO2" s="2">
        <v>48.553169250488303</v>
      </c>
      <c r="AP2" s="2">
        <v>48.063758850097699</v>
      </c>
      <c r="AQ2" s="2">
        <v>48.031085968017599</v>
      </c>
      <c r="AR2" s="2">
        <v>47.385440826416001</v>
      </c>
      <c r="AS2" s="2">
        <v>47.088367462158203</v>
      </c>
      <c r="AT2" s="2">
        <v>47.7620849609375</v>
      </c>
      <c r="AU2" s="2">
        <v>48.387699127197301</v>
      </c>
      <c r="AV2" s="2">
        <v>48.008358001708999</v>
      </c>
      <c r="AW2" s="2">
        <v>48.4000244140625</v>
      </c>
      <c r="AX2" s="2">
        <v>48.780364990234403</v>
      </c>
      <c r="AY2" s="2">
        <v>49.104934692382798</v>
      </c>
    </row>
    <row r="3" spans="1:51" ht="48">
      <c r="A3" s="2" t="s">
        <v>3</v>
      </c>
      <c r="B3" s="2" t="s">
        <v>136</v>
      </c>
      <c r="C3" s="2" t="s">
        <v>92</v>
      </c>
      <c r="D3" s="2">
        <v>4032.90478515625</v>
      </c>
      <c r="E3" s="2">
        <v>3965.63403320313</v>
      </c>
      <c r="F3" s="2">
        <v>3956.76953125</v>
      </c>
      <c r="G3" s="2">
        <v>4031.2041015625</v>
      </c>
      <c r="H3" s="2">
        <v>3974.45947265625</v>
      </c>
      <c r="I3" s="2">
        <v>3982.22875976563</v>
      </c>
      <c r="J3" s="2">
        <v>3995.73486328125</v>
      </c>
      <c r="K3" s="2">
        <v>4004.158203125</v>
      </c>
      <c r="L3" s="2">
        <v>4025.27026367188</v>
      </c>
      <c r="M3" s="2">
        <v>3981.310546875</v>
      </c>
      <c r="N3" s="2">
        <v>4035.89379882813</v>
      </c>
      <c r="O3" s="2">
        <v>4031.18505859375</v>
      </c>
      <c r="P3" s="2">
        <v>3996.70849609375</v>
      </c>
      <c r="Q3" s="2">
        <v>4018.04516601563</v>
      </c>
      <c r="R3" s="2">
        <v>4000.57885742188</v>
      </c>
      <c r="S3" s="2">
        <v>3740.8515625</v>
      </c>
      <c r="T3" s="2">
        <v>3519.34741210938</v>
      </c>
      <c r="U3" s="2">
        <v>3533.00854492188</v>
      </c>
      <c r="V3" s="2">
        <v>3530.072265625</v>
      </c>
      <c r="W3" s="2">
        <v>3536.87451171875</v>
      </c>
      <c r="X3" s="2">
        <v>3487.26977539063</v>
      </c>
      <c r="Y3" s="2">
        <v>3519.24169921875</v>
      </c>
      <c r="Z3" s="2">
        <v>3504.1142578125</v>
      </c>
      <c r="AA3" s="2">
        <v>3539.21508789063</v>
      </c>
      <c r="AB3" s="2">
        <v>3518.2470703125</v>
      </c>
      <c r="AC3" s="2">
        <v>3522.14086914063</v>
      </c>
      <c r="AD3" s="2">
        <v>3489.31787109375</v>
      </c>
      <c r="AE3" s="2">
        <v>3474.21875</v>
      </c>
      <c r="AF3" s="2">
        <v>3468.69091796875</v>
      </c>
      <c r="AG3" s="2">
        <v>3465.74682617188</v>
      </c>
      <c r="AH3" s="2">
        <v>3470.43969726563</v>
      </c>
      <c r="AI3" s="2">
        <v>3472.08666992188</v>
      </c>
      <c r="AJ3" s="2">
        <v>3515.84399414063</v>
      </c>
      <c r="AK3" s="2">
        <v>3480.77294921875</v>
      </c>
      <c r="AL3" s="2">
        <v>3464.61840820313</v>
      </c>
      <c r="AM3" s="2">
        <v>3513.07299804688</v>
      </c>
      <c r="AN3" s="2">
        <v>3529.88525390625</v>
      </c>
      <c r="AO3" s="2">
        <v>3523.48413085938</v>
      </c>
      <c r="AP3" s="2">
        <v>3520.12963867188</v>
      </c>
      <c r="AQ3" s="2">
        <v>3482.24047851563</v>
      </c>
      <c r="AR3" s="2">
        <v>3502.8896484375</v>
      </c>
      <c r="AS3" s="2">
        <v>3457.69116210938</v>
      </c>
      <c r="AT3" s="2">
        <v>3494.43603515625</v>
      </c>
      <c r="AU3" s="2">
        <v>3496.81494140625</v>
      </c>
      <c r="AV3" s="2">
        <v>3480.58032226563</v>
      </c>
      <c r="AW3" s="2">
        <v>3467.77416992188</v>
      </c>
      <c r="AX3" s="2">
        <v>3509.46264648438</v>
      </c>
      <c r="AY3" s="2">
        <v>3509.31982421875</v>
      </c>
    </row>
    <row r="4" spans="1:51" ht="48">
      <c r="A4" s="2" t="s">
        <v>4</v>
      </c>
      <c r="B4" s="2" t="s">
        <v>135</v>
      </c>
      <c r="C4" s="2" t="s">
        <v>91</v>
      </c>
      <c r="D4" s="2">
        <v>566.90423583984398</v>
      </c>
      <c r="E4" s="2">
        <v>290.31854248046898</v>
      </c>
      <c r="F4" s="2">
        <v>0.80128204822540305</v>
      </c>
      <c r="G4" s="2">
        <v>0.80128204822540305</v>
      </c>
      <c r="H4" s="2">
        <v>0.80128204822540305</v>
      </c>
      <c r="I4" s="2">
        <v>0.80128204822540305</v>
      </c>
      <c r="J4" s="2">
        <v>0.80128204822540305</v>
      </c>
      <c r="K4" s="2">
        <v>0.80128204822540305</v>
      </c>
      <c r="L4" s="2">
        <v>0.80128204822540305</v>
      </c>
      <c r="M4" s="2">
        <v>0.80128204822540305</v>
      </c>
      <c r="N4" s="2">
        <v>0.80128204822540305</v>
      </c>
      <c r="O4" s="2">
        <v>0.80128204822540305</v>
      </c>
      <c r="P4" s="2">
        <v>0.80128204822540305</v>
      </c>
      <c r="Q4" s="2">
        <v>0.80128204822540305</v>
      </c>
      <c r="R4" s="2">
        <v>0.80128204822540305</v>
      </c>
      <c r="S4" s="2">
        <v>0.80128204822540305</v>
      </c>
      <c r="T4" s="2">
        <v>0.80128204822540305</v>
      </c>
      <c r="U4" s="2">
        <v>0.80128204822540305</v>
      </c>
      <c r="V4" s="2">
        <v>0.80128204822540305</v>
      </c>
      <c r="W4" s="2">
        <v>0.80128204822540305</v>
      </c>
      <c r="X4" s="2">
        <v>272.40997314453102</v>
      </c>
      <c r="Y4" s="2">
        <v>598.076904296875</v>
      </c>
      <c r="Z4" s="2">
        <v>588.57678222656295</v>
      </c>
      <c r="AA4" s="2">
        <v>585.09613037109398</v>
      </c>
      <c r="AB4" s="2">
        <v>580.34143066406295</v>
      </c>
      <c r="AC4" s="2">
        <v>575.16009521484398</v>
      </c>
      <c r="AD4" s="2">
        <v>575.38104248046898</v>
      </c>
      <c r="AE4" s="2">
        <v>575.11260986328102</v>
      </c>
      <c r="AF4" s="2">
        <v>574.15881347656295</v>
      </c>
      <c r="AG4" s="2">
        <v>571.474365234375</v>
      </c>
      <c r="AH4" s="2">
        <v>413.10089111328102</v>
      </c>
      <c r="AI4" s="2">
        <v>0.64102566242217995</v>
      </c>
      <c r="AJ4" s="2">
        <v>0.64102566242217995</v>
      </c>
      <c r="AK4" s="2">
        <v>0.64102566242217995</v>
      </c>
      <c r="AL4" s="2">
        <v>0.64102566242217995</v>
      </c>
      <c r="AM4" s="2">
        <v>0.64102566242217995</v>
      </c>
      <c r="AN4" s="2">
        <v>0.64102566242217995</v>
      </c>
      <c r="AO4" s="2">
        <v>0.64102566242217995</v>
      </c>
      <c r="AP4" s="2">
        <v>0.64102566242217995</v>
      </c>
      <c r="AQ4" s="2">
        <v>0.64102566242217995</v>
      </c>
      <c r="AR4" s="2">
        <v>0.64102566242217995</v>
      </c>
      <c r="AS4" s="2">
        <v>0.64102566242217995</v>
      </c>
      <c r="AT4" s="2">
        <v>0.64102566242217995</v>
      </c>
      <c r="AU4" s="2">
        <v>207.43501281738301</v>
      </c>
      <c r="AV4" s="2">
        <v>604.97509765625</v>
      </c>
      <c r="AW4" s="2">
        <v>602.44696044921898</v>
      </c>
      <c r="AX4" s="2">
        <v>602.88464355468795</v>
      </c>
      <c r="AY4" s="2">
        <v>591.06463623046898</v>
      </c>
    </row>
    <row r="5" spans="1:51" ht="48">
      <c r="A5" s="2" t="s">
        <v>5</v>
      </c>
      <c r="B5" s="2" t="s">
        <v>134</v>
      </c>
      <c r="C5" s="2" t="s">
        <v>90</v>
      </c>
      <c r="D5" s="2">
        <v>2857.4365234375</v>
      </c>
      <c r="E5" s="2">
        <v>2837.24560546875</v>
      </c>
      <c r="F5" s="2">
        <v>2830.072265625</v>
      </c>
      <c r="G5" s="2">
        <v>2823.92602539063</v>
      </c>
      <c r="H5" s="2">
        <v>2831.89428710938</v>
      </c>
      <c r="I5" s="2">
        <v>2815.46484375</v>
      </c>
      <c r="J5" s="2">
        <v>2815.85131835938</v>
      </c>
      <c r="K5" s="2">
        <v>2814.0107421875</v>
      </c>
      <c r="L5" s="2">
        <v>2821.76635742188</v>
      </c>
      <c r="M5" s="2">
        <v>2817.6650390625</v>
      </c>
      <c r="N5" s="2">
        <v>2797.74633789063</v>
      </c>
      <c r="O5" s="2">
        <v>2767.70825195313</v>
      </c>
      <c r="P5" s="2">
        <v>2776.72509765625</v>
      </c>
      <c r="Q5" s="2">
        <v>2777.18920898438</v>
      </c>
      <c r="R5" s="2">
        <v>2779.06909179688</v>
      </c>
      <c r="S5" s="2">
        <v>2791.2509765625</v>
      </c>
      <c r="T5" s="2">
        <v>2791.40185546875</v>
      </c>
      <c r="U5" s="2">
        <v>2800.89819335938</v>
      </c>
      <c r="V5" s="2">
        <v>2804.92456054688</v>
      </c>
      <c r="W5" s="2">
        <v>2845.73046875</v>
      </c>
      <c r="X5" s="2">
        <v>2884.39013671875</v>
      </c>
      <c r="Y5" s="2">
        <v>2908.13452148438</v>
      </c>
      <c r="Z5" s="2">
        <v>2892.39111328125</v>
      </c>
      <c r="AA5" s="2">
        <v>2892.02124023438</v>
      </c>
      <c r="AB5" s="2">
        <v>2889.15014648438</v>
      </c>
      <c r="AC5" s="2">
        <v>2888.50024414063</v>
      </c>
      <c r="AD5" s="2">
        <v>2874.47412109375</v>
      </c>
      <c r="AE5" s="2">
        <v>2882.77368164063</v>
      </c>
      <c r="AF5" s="2">
        <v>2879.08569335938</v>
      </c>
      <c r="AG5" s="2">
        <v>2865.81225585938</v>
      </c>
      <c r="AH5" s="2">
        <v>2852.62280273438</v>
      </c>
      <c r="AI5" s="2">
        <v>2854.08032226563</v>
      </c>
      <c r="AJ5" s="2">
        <v>2858.63916015625</v>
      </c>
      <c r="AK5" s="2">
        <v>2857.48095703125</v>
      </c>
      <c r="AL5" s="2">
        <v>2859.15844726563</v>
      </c>
      <c r="AM5" s="2">
        <v>2861.76586914063</v>
      </c>
      <c r="AN5" s="2">
        <v>2872.00854492188</v>
      </c>
      <c r="AO5" s="2">
        <v>2875.33544921875</v>
      </c>
      <c r="AP5" s="2">
        <v>2882.41577148438</v>
      </c>
      <c r="AQ5" s="2">
        <v>2893.3662109375</v>
      </c>
      <c r="AR5" s="2">
        <v>2901.74780273438</v>
      </c>
      <c r="AS5" s="2">
        <v>2889.931640625</v>
      </c>
      <c r="AT5" s="2">
        <v>2882.00561523438</v>
      </c>
      <c r="AU5" s="2">
        <v>2889.48876953125</v>
      </c>
      <c r="AV5" s="2">
        <v>2915.955078125</v>
      </c>
      <c r="AW5" s="2">
        <v>2911.05883789063</v>
      </c>
      <c r="AX5" s="2">
        <v>2932.12548828125</v>
      </c>
      <c r="AY5" s="2">
        <v>2917.51293945313</v>
      </c>
    </row>
    <row r="6" spans="1:51" ht="36">
      <c r="A6" s="2" t="s">
        <v>1</v>
      </c>
      <c r="B6" s="2" t="s">
        <v>133</v>
      </c>
      <c r="C6" s="2" t="s">
        <v>89</v>
      </c>
      <c r="D6" s="2">
        <v>49.527145385742202</v>
      </c>
      <c r="E6" s="2">
        <v>49.998203277587898</v>
      </c>
      <c r="F6" s="2">
        <v>50.163524627685497</v>
      </c>
      <c r="G6" s="2">
        <v>50.265029907226598</v>
      </c>
      <c r="H6" s="2">
        <v>50.155441284179702</v>
      </c>
      <c r="I6" s="2">
        <v>50.302494049072301</v>
      </c>
      <c r="J6" s="2">
        <v>50.446723937988303</v>
      </c>
      <c r="K6" s="2">
        <v>50.504714965820298</v>
      </c>
      <c r="L6" s="2">
        <v>50.548229217529297</v>
      </c>
      <c r="M6" s="2">
        <v>50.626926422119098</v>
      </c>
      <c r="N6" s="2">
        <v>50.713050842285199</v>
      </c>
      <c r="O6" s="2">
        <v>51.023139953613303</v>
      </c>
      <c r="P6" s="2">
        <v>50.949295043945298</v>
      </c>
      <c r="Q6" s="2">
        <v>50.841751098632798</v>
      </c>
      <c r="R6" s="2">
        <v>50.747222900390597</v>
      </c>
      <c r="S6" s="2">
        <v>50.648933410644503</v>
      </c>
      <c r="T6" s="2">
        <v>50.563175201416001</v>
      </c>
      <c r="U6" s="2">
        <v>50.3525199890137</v>
      </c>
      <c r="V6" s="2">
        <v>50.166194915771499</v>
      </c>
      <c r="W6" s="2">
        <v>49.955142974853501</v>
      </c>
      <c r="X6" s="2">
        <v>49.4332885742188</v>
      </c>
      <c r="Y6" s="2">
        <v>48.943790435791001</v>
      </c>
      <c r="Z6" s="2">
        <v>48.821022033691399</v>
      </c>
      <c r="AA6" s="2">
        <v>48.6175346374512</v>
      </c>
      <c r="AB6" s="2">
        <v>48.443130493164098</v>
      </c>
      <c r="AC6" s="2">
        <v>48.314865112304702</v>
      </c>
      <c r="AD6" s="2">
        <v>48.711071014404297</v>
      </c>
      <c r="AE6" s="2">
        <v>48.806072235107401</v>
      </c>
      <c r="AF6" s="2">
        <v>48.882530212402301</v>
      </c>
      <c r="AG6" s="2">
        <v>48.978603363037102</v>
      </c>
      <c r="AH6" s="2">
        <v>49.264102935791001</v>
      </c>
      <c r="AI6" s="2">
        <v>49.649467468261697</v>
      </c>
      <c r="AJ6" s="2">
        <v>49.593116760253899</v>
      </c>
      <c r="AK6" s="2">
        <v>49.63037109375</v>
      </c>
      <c r="AL6" s="2">
        <v>49.667106628417997</v>
      </c>
      <c r="AM6" s="2">
        <v>49.535961151122997</v>
      </c>
      <c r="AN6" s="2">
        <v>49.395008087158203</v>
      </c>
      <c r="AO6" s="2">
        <v>49.316558837890597</v>
      </c>
      <c r="AP6" s="2">
        <v>48.933273315429702</v>
      </c>
      <c r="AQ6" s="2">
        <v>48.9427490234375</v>
      </c>
      <c r="AR6" s="2">
        <v>48.878345489502003</v>
      </c>
      <c r="AS6" s="2">
        <v>48.967063903808601</v>
      </c>
      <c r="AT6" s="2">
        <v>49.089561462402301</v>
      </c>
      <c r="AU6" s="2">
        <v>49.066806793212898</v>
      </c>
      <c r="AV6" s="2">
        <v>48.409446716308601</v>
      </c>
      <c r="AW6" s="2">
        <v>48.508796691894503</v>
      </c>
      <c r="AX6" s="2">
        <v>48.715782165527301</v>
      </c>
      <c r="AY6" s="2">
        <v>48.721595764160199</v>
      </c>
    </row>
    <row r="7" spans="1:51" ht="24">
      <c r="A7" s="2" t="s">
        <v>2</v>
      </c>
      <c r="B7" s="2" t="s">
        <v>132</v>
      </c>
      <c r="C7" s="2" t="s">
        <v>88</v>
      </c>
      <c r="D7" s="2">
        <v>47.9786186218262</v>
      </c>
      <c r="E7" s="2">
        <v>48.50830078125</v>
      </c>
      <c r="F7" s="2">
        <v>49.7977294921875</v>
      </c>
      <c r="G7" s="2">
        <v>49.839553833007798</v>
      </c>
      <c r="H7" s="2">
        <v>49.9041748046875</v>
      </c>
      <c r="I7" s="2">
        <v>50.080718994140597</v>
      </c>
      <c r="J7" s="2">
        <v>50.088405609130902</v>
      </c>
      <c r="K7" s="2">
        <v>50.208774566650398</v>
      </c>
      <c r="L7" s="2">
        <v>50.1491889953613</v>
      </c>
      <c r="M7" s="2">
        <v>50.364810943603501</v>
      </c>
      <c r="N7" s="2">
        <v>50.186977386474602</v>
      </c>
      <c r="O7" s="2">
        <v>50.2040405273438</v>
      </c>
      <c r="P7" s="2">
        <v>49.813095092773402</v>
      </c>
      <c r="Q7" s="2">
        <v>49.328182220458999</v>
      </c>
      <c r="R7" s="2">
        <v>49.422039031982401</v>
      </c>
      <c r="S7" s="2">
        <v>49.164695739746101</v>
      </c>
      <c r="T7" s="2">
        <v>48.737987518310497</v>
      </c>
      <c r="U7" s="2">
        <v>48.437599182128899</v>
      </c>
      <c r="V7" s="2">
        <v>48.1407661437988</v>
      </c>
      <c r="W7" s="2">
        <v>47.971652984619098</v>
      </c>
      <c r="X7" s="2">
        <v>48.148780822753899</v>
      </c>
      <c r="Y7" s="2">
        <v>48.019294738769503</v>
      </c>
      <c r="Z7" s="2">
        <v>47.746143341064503</v>
      </c>
      <c r="AA7" s="2">
        <v>47.067714691162102</v>
      </c>
      <c r="AB7" s="2">
        <v>46.896820068359403</v>
      </c>
      <c r="AC7" s="2">
        <v>46.833740234375</v>
      </c>
      <c r="AD7" s="2">
        <v>47.089794158935497</v>
      </c>
      <c r="AE7" s="2">
        <v>47.229347229003899</v>
      </c>
      <c r="AF7" s="2">
        <v>47.385913848877003</v>
      </c>
      <c r="AG7" s="2">
        <v>47.4765625</v>
      </c>
      <c r="AH7" s="2">
        <v>47.573539733886697</v>
      </c>
      <c r="AI7" s="2">
        <v>47.649929046630902</v>
      </c>
      <c r="AJ7" s="2">
        <v>47.498420715332003</v>
      </c>
      <c r="AK7" s="2">
        <v>47.537185668945298</v>
      </c>
      <c r="AL7" s="2">
        <v>47.564380645752003</v>
      </c>
      <c r="AM7" s="2">
        <v>47.417003631591797</v>
      </c>
      <c r="AN7" s="2">
        <v>47.206691741943402</v>
      </c>
      <c r="AO7" s="2">
        <v>47.098594665527301</v>
      </c>
      <c r="AP7" s="2">
        <v>46.597332000732401</v>
      </c>
      <c r="AQ7" s="2">
        <v>46.556114196777301</v>
      </c>
      <c r="AR7" s="2">
        <v>46.557769775390597</v>
      </c>
      <c r="AS7" s="2">
        <v>46.676227569580099</v>
      </c>
      <c r="AT7" s="2">
        <v>46.939945220947301</v>
      </c>
      <c r="AU7" s="2">
        <v>47.3823852539063</v>
      </c>
      <c r="AV7" s="2">
        <v>45.989601135253899</v>
      </c>
      <c r="AW7" s="2">
        <v>46.378402709960902</v>
      </c>
      <c r="AX7" s="2">
        <v>46.711753845214801</v>
      </c>
      <c r="AY7" s="2">
        <v>46.950290679931598</v>
      </c>
    </row>
    <row r="8" spans="1:51" ht="36">
      <c r="A8" s="2" t="s">
        <v>12</v>
      </c>
      <c r="B8" s="2" t="s">
        <v>132</v>
      </c>
      <c r="C8" s="2" t="s">
        <v>87</v>
      </c>
      <c r="D8" s="2">
        <v>8743.6953125</v>
      </c>
      <c r="E8" s="2">
        <v>8748.951171875</v>
      </c>
      <c r="F8" s="2">
        <v>8705.1923828125</v>
      </c>
      <c r="G8" s="2">
        <v>8794.1669921875</v>
      </c>
      <c r="H8" s="2">
        <v>8758.1845703125</v>
      </c>
      <c r="I8" s="2">
        <v>8712.896484375</v>
      </c>
      <c r="J8" s="2">
        <v>8704.1142578125</v>
      </c>
      <c r="K8" s="2">
        <v>8710.6708984375</v>
      </c>
      <c r="L8" s="2">
        <v>8736.1123046875</v>
      </c>
      <c r="M8" s="2">
        <v>8707.29296875</v>
      </c>
      <c r="N8" s="2">
        <v>8787.669921875</v>
      </c>
      <c r="O8" s="2">
        <v>8744.1875</v>
      </c>
      <c r="P8" s="2">
        <v>8768.779296875</v>
      </c>
      <c r="Q8" s="2">
        <v>8664.7666015625</v>
      </c>
      <c r="R8" s="2">
        <v>8518.8564453125</v>
      </c>
      <c r="S8" s="2">
        <v>8533.7236328125</v>
      </c>
      <c r="T8" s="2">
        <v>8520.4130859375</v>
      </c>
      <c r="U8" s="2">
        <v>8526.802734375</v>
      </c>
      <c r="V8" s="2">
        <v>8530.1494140625</v>
      </c>
      <c r="W8" s="2">
        <v>8507.69921875</v>
      </c>
      <c r="X8" s="2">
        <v>8513.4794921875</v>
      </c>
      <c r="Y8" s="2">
        <v>8512.3173828125</v>
      </c>
      <c r="Z8" s="2">
        <v>8490.5517578125</v>
      </c>
      <c r="AA8" s="2">
        <v>8521.013671875</v>
      </c>
      <c r="AB8" s="2">
        <v>8521.2978515625</v>
      </c>
      <c r="AC8" s="2">
        <v>8524.650390625</v>
      </c>
      <c r="AD8" s="2">
        <v>8483.5986328125</v>
      </c>
      <c r="AE8" s="2">
        <v>8477.3759765625</v>
      </c>
      <c r="AF8" s="2">
        <v>8484.3447265625</v>
      </c>
      <c r="AG8" s="2">
        <v>8493.279296875</v>
      </c>
      <c r="AH8" s="2">
        <v>8503.021484375</v>
      </c>
      <c r="AI8" s="2">
        <v>8502.537109375</v>
      </c>
      <c r="AJ8" s="2">
        <v>8499.5615234375</v>
      </c>
      <c r="AK8" s="2">
        <v>8481.7294921875</v>
      </c>
      <c r="AL8" s="2">
        <v>8492.1357421875</v>
      </c>
      <c r="AM8" s="2">
        <v>8514.7724609375</v>
      </c>
      <c r="AN8" s="2">
        <v>8541.083984375</v>
      </c>
      <c r="AO8" s="2">
        <v>8537.630859375</v>
      </c>
      <c r="AP8" s="2">
        <v>8500.7109375</v>
      </c>
      <c r="AQ8" s="2">
        <v>8505.103515625</v>
      </c>
      <c r="AR8" s="2">
        <v>8745.7900390625</v>
      </c>
      <c r="AS8" s="2">
        <v>8735.189453125</v>
      </c>
      <c r="AT8" s="2">
        <v>8735.7998046875</v>
      </c>
      <c r="AU8" s="2">
        <v>8723.1220703125</v>
      </c>
      <c r="AV8" s="2">
        <v>8742.384765625</v>
      </c>
      <c r="AW8" s="2">
        <v>8727.28515625</v>
      </c>
      <c r="AX8" s="2">
        <v>8725.58203125</v>
      </c>
      <c r="AY8" s="2">
        <v>8749.0234375</v>
      </c>
    </row>
    <row r="9" spans="1:51" ht="48">
      <c r="A9" s="2" t="s">
        <v>13</v>
      </c>
      <c r="B9" s="2" t="s">
        <v>131</v>
      </c>
      <c r="C9" s="2" t="s">
        <v>86</v>
      </c>
      <c r="D9" s="2">
        <v>2264.9560546875</v>
      </c>
      <c r="E9" s="2">
        <v>2259.13916015625</v>
      </c>
      <c r="F9" s="2">
        <v>2231.828125</v>
      </c>
      <c r="G9" s="2">
        <v>2259.70190429688</v>
      </c>
      <c r="H9" s="2">
        <v>2256.7734375</v>
      </c>
      <c r="I9" s="2">
        <v>2244.4287109375</v>
      </c>
      <c r="J9" s="2">
        <v>2256.22900390625</v>
      </c>
      <c r="K9" s="2">
        <v>2243.15234375</v>
      </c>
      <c r="L9" s="2">
        <v>2263.06420898438</v>
      </c>
      <c r="M9" s="2">
        <v>2247.54614257813</v>
      </c>
      <c r="N9" s="2">
        <v>2266.75732421875</v>
      </c>
      <c r="O9" s="2">
        <v>2257.76196289063</v>
      </c>
      <c r="P9" s="2">
        <v>2272.94873046875</v>
      </c>
      <c r="Q9" s="2">
        <v>2142.94018554688</v>
      </c>
      <c r="R9" s="2">
        <v>2014.15173339844</v>
      </c>
      <c r="S9" s="2">
        <v>2028.22595214844</v>
      </c>
      <c r="T9" s="2">
        <v>2025.13940429688</v>
      </c>
      <c r="U9" s="2">
        <v>2025.5703125</v>
      </c>
      <c r="V9" s="2">
        <v>2029.75708007813</v>
      </c>
      <c r="W9" s="2">
        <v>2021.66296386719</v>
      </c>
      <c r="X9" s="2">
        <v>2019.09240722656</v>
      </c>
      <c r="Y9" s="2">
        <v>2011.63134765625</v>
      </c>
      <c r="Z9" s="2">
        <v>2014.16125488281</v>
      </c>
      <c r="AA9" s="2">
        <v>2016.15954589844</v>
      </c>
      <c r="AB9" s="2">
        <v>2007.60266113281</v>
      </c>
      <c r="AC9" s="2">
        <v>2009.00988769531</v>
      </c>
      <c r="AD9" s="2">
        <v>2000.76391601563</v>
      </c>
      <c r="AE9" s="2">
        <v>1995.75366210938</v>
      </c>
      <c r="AF9" s="2">
        <v>1993.54370117188</v>
      </c>
      <c r="AG9" s="2">
        <v>1996.03796386719</v>
      </c>
      <c r="AH9" s="2">
        <v>2001.53283691406</v>
      </c>
      <c r="AI9" s="2">
        <v>2001.78308105469</v>
      </c>
      <c r="AJ9" s="2">
        <v>2005.47436523438</v>
      </c>
      <c r="AK9" s="2">
        <v>2019.85961914063</v>
      </c>
      <c r="AL9" s="2">
        <v>2020.55078125</v>
      </c>
      <c r="AM9" s="2">
        <v>2020.57739257813</v>
      </c>
      <c r="AN9" s="2">
        <v>2006.87744140625</v>
      </c>
      <c r="AO9" s="2">
        <v>2008.99523925781</v>
      </c>
      <c r="AP9" s="2">
        <v>2016.32287597656</v>
      </c>
      <c r="AQ9" s="2">
        <v>2006.46435546875</v>
      </c>
      <c r="AR9" s="2">
        <v>2252.677734375</v>
      </c>
      <c r="AS9" s="2">
        <v>2253.92797851563</v>
      </c>
      <c r="AT9" s="2">
        <v>2243.14892578125</v>
      </c>
      <c r="AU9" s="2">
        <v>2235.27905273438</v>
      </c>
      <c r="AV9" s="2">
        <v>2243.39770507813</v>
      </c>
      <c r="AW9" s="2">
        <v>2238.24731445313</v>
      </c>
      <c r="AX9" s="2">
        <v>2236.54296875</v>
      </c>
      <c r="AY9" s="2">
        <v>2245.85278320313</v>
      </c>
    </row>
    <row r="10" spans="1:51" ht="24">
      <c r="A10" s="2" t="s">
        <v>6</v>
      </c>
      <c r="B10" s="2" t="s">
        <v>130</v>
      </c>
      <c r="C10" s="2" t="s">
        <v>85</v>
      </c>
      <c r="D10" s="2">
        <v>49.050235748291001</v>
      </c>
      <c r="E10" s="2">
        <v>49.513195037841797</v>
      </c>
      <c r="F10" s="2">
        <v>50.7626762390137</v>
      </c>
      <c r="G10" s="2">
        <v>50.8032836914063</v>
      </c>
      <c r="H10" s="2">
        <v>50.857959747314503</v>
      </c>
      <c r="I10" s="2">
        <v>51.0296020507813</v>
      </c>
      <c r="J10" s="2">
        <v>51.040569305419901</v>
      </c>
      <c r="K10" s="2">
        <v>51.187789916992202</v>
      </c>
      <c r="L10" s="2">
        <v>51.119480133056598</v>
      </c>
      <c r="M10" s="2">
        <v>51.328681945800803</v>
      </c>
      <c r="N10" s="2">
        <v>51.181629180908203</v>
      </c>
      <c r="O10" s="2">
        <v>51.214897155761697</v>
      </c>
      <c r="P10" s="2">
        <v>50.818550109863303</v>
      </c>
      <c r="Q10" s="2">
        <v>50.361438751220703</v>
      </c>
      <c r="R10" s="2">
        <v>50.3766899108887</v>
      </c>
      <c r="S10" s="2">
        <v>50.116607666015597</v>
      </c>
      <c r="T10" s="2">
        <v>49.716182708740199</v>
      </c>
      <c r="U10" s="2">
        <v>49.4190063476563</v>
      </c>
      <c r="V10" s="2">
        <v>49.135982513427699</v>
      </c>
      <c r="W10" s="2">
        <v>48.954551696777301</v>
      </c>
      <c r="X10" s="2">
        <v>49.100284576416001</v>
      </c>
      <c r="Y10" s="2">
        <v>48.966560363769503</v>
      </c>
      <c r="Z10" s="2">
        <v>48.714450836181598</v>
      </c>
      <c r="AA10" s="2">
        <v>48.080642700195298</v>
      </c>
      <c r="AB10" s="2">
        <v>47.919261932372997</v>
      </c>
      <c r="AC10" s="2">
        <v>47.8551635742188</v>
      </c>
      <c r="AD10" s="2">
        <v>48.107582092285199</v>
      </c>
      <c r="AE10" s="2">
        <v>48.241645812988303</v>
      </c>
      <c r="AF10" s="2">
        <v>48.374195098877003</v>
      </c>
      <c r="AG10" s="2">
        <v>48.460933685302699</v>
      </c>
      <c r="AH10" s="2">
        <v>48.575408935546903</v>
      </c>
      <c r="AI10" s="2">
        <v>48.671184539794901</v>
      </c>
      <c r="AJ10" s="2">
        <v>48.515731811523402</v>
      </c>
      <c r="AK10" s="2">
        <v>48.562953948974602</v>
      </c>
      <c r="AL10" s="2">
        <v>48.587154388427699</v>
      </c>
      <c r="AM10" s="2">
        <v>48.448978424072301</v>
      </c>
      <c r="AN10" s="2">
        <v>48.259132385253899</v>
      </c>
      <c r="AO10" s="2">
        <v>48.147350311279297</v>
      </c>
      <c r="AP10" s="2">
        <v>47.671710968017599</v>
      </c>
      <c r="AQ10" s="2">
        <v>47.639694213867202</v>
      </c>
      <c r="AR10" s="2">
        <v>47.6511039733887</v>
      </c>
      <c r="AS10" s="2">
        <v>47.743644714355497</v>
      </c>
      <c r="AT10" s="2">
        <v>47.994937896728501</v>
      </c>
      <c r="AU10" s="2">
        <v>48.408779144287102</v>
      </c>
      <c r="AV10" s="2">
        <v>47.197055816650398</v>
      </c>
      <c r="AW10" s="2">
        <v>47.557762145996101</v>
      </c>
      <c r="AX10" s="2">
        <v>47.853382110595703</v>
      </c>
      <c r="AY10" s="2">
        <v>48.063915252685497</v>
      </c>
    </row>
    <row r="11" spans="1:51" ht="72">
      <c r="A11" s="2" t="s">
        <v>14</v>
      </c>
      <c r="B11" s="2" t="s">
        <v>129</v>
      </c>
      <c r="C11" s="2" t="s">
        <v>84</v>
      </c>
      <c r="D11" s="2">
        <v>2.7757670879364</v>
      </c>
      <c r="E11" s="2">
        <v>2.7901353836059601</v>
      </c>
      <c r="F11" s="2">
        <v>2.8208353519439702</v>
      </c>
      <c r="G11" s="2">
        <v>2.85656762123108</v>
      </c>
      <c r="H11" s="2">
        <v>2.8917882442474401</v>
      </c>
      <c r="I11" s="2">
        <v>2.9320952892303498</v>
      </c>
      <c r="J11" s="2">
        <v>2.9664232730865501</v>
      </c>
      <c r="K11" s="2">
        <v>3.00457811355591</v>
      </c>
      <c r="L11" s="2">
        <v>3.02449655532837</v>
      </c>
      <c r="M11" s="2">
        <v>3.0432357788085902</v>
      </c>
      <c r="N11" s="2">
        <v>3.0549533367157</v>
      </c>
      <c r="O11" s="2">
        <v>2.9937777519226101</v>
      </c>
      <c r="P11" s="2">
        <v>2.8813438415527299</v>
      </c>
      <c r="Q11" s="2">
        <v>2.7641737461090101</v>
      </c>
      <c r="R11" s="2">
        <v>2.6522636413574201</v>
      </c>
      <c r="S11" s="2">
        <v>2.5266129970550502</v>
      </c>
      <c r="T11" s="2">
        <v>2.4759340286254901</v>
      </c>
      <c r="U11" s="2">
        <v>2.5091197490692099</v>
      </c>
      <c r="V11" s="2">
        <v>2.5269532203674299</v>
      </c>
      <c r="W11" s="2">
        <v>2.5364432334899898</v>
      </c>
      <c r="X11" s="2">
        <v>2.5729634761810298</v>
      </c>
      <c r="Y11" s="2">
        <v>2.69174003601074</v>
      </c>
      <c r="Z11" s="2">
        <v>2.8164842128753702</v>
      </c>
      <c r="AA11" s="2">
        <v>2.9477393627166699</v>
      </c>
      <c r="AB11" s="2">
        <v>3.0752632617950399</v>
      </c>
      <c r="AC11" s="2">
        <v>3.21816110610962</v>
      </c>
      <c r="AD11" s="2">
        <v>3.34658551216125</v>
      </c>
      <c r="AE11" s="2">
        <v>3.5056529045104998</v>
      </c>
      <c r="AF11" s="2">
        <v>3.6510691642761199</v>
      </c>
      <c r="AG11" s="2">
        <v>3.7987930774688698</v>
      </c>
      <c r="AH11" s="2">
        <v>3.9455885887146001</v>
      </c>
      <c r="AI11" s="2">
        <v>4.0929493904113796</v>
      </c>
      <c r="AJ11" s="2">
        <v>4.2504682540893599</v>
      </c>
      <c r="AK11" s="2">
        <v>4.39593458175659</v>
      </c>
      <c r="AL11" s="2">
        <v>4.4414701461792001</v>
      </c>
      <c r="AM11" s="2">
        <v>4.4540967941284197</v>
      </c>
      <c r="AN11" s="2">
        <v>4.4677238464355504</v>
      </c>
      <c r="AO11" s="2">
        <v>4.4746823310852104</v>
      </c>
      <c r="AP11" s="2">
        <v>4.4811587333679199</v>
      </c>
      <c r="AQ11" s="2">
        <v>4.4423093795776403</v>
      </c>
      <c r="AR11" s="2">
        <v>4.2718033790588397</v>
      </c>
      <c r="AS11" s="2">
        <v>4.0945744514465297</v>
      </c>
      <c r="AT11" s="2">
        <v>3.9949479103088401</v>
      </c>
      <c r="AU11" s="2">
        <v>3.9355504512786901</v>
      </c>
      <c r="AV11" s="2">
        <v>3.89459896087646</v>
      </c>
      <c r="AW11" s="2">
        <v>3.8419983386993399</v>
      </c>
      <c r="AX11" s="2">
        <v>3.8130695819854701</v>
      </c>
      <c r="AY11" s="2">
        <v>3.8020055294036901</v>
      </c>
    </row>
    <row r="12" spans="1:51" ht="48">
      <c r="A12" s="2" t="s">
        <v>7</v>
      </c>
      <c r="B12" s="2" t="s">
        <v>128</v>
      </c>
      <c r="C12" s="2" t="s">
        <v>73</v>
      </c>
      <c r="D12" s="2">
        <v>28.912092208862301</v>
      </c>
      <c r="E12" s="2">
        <v>28.995225906372099</v>
      </c>
      <c r="F12" s="2">
        <v>29.30908203125</v>
      </c>
      <c r="G12" s="2">
        <v>29.164697647094702</v>
      </c>
      <c r="H12" s="2">
        <v>29.274084091186499</v>
      </c>
      <c r="I12" s="2">
        <v>29.3588047027588</v>
      </c>
      <c r="J12" s="2">
        <v>29.411973953247099</v>
      </c>
      <c r="K12" s="2">
        <v>29.502977371215799</v>
      </c>
      <c r="L12" s="2">
        <v>29.559864044189499</v>
      </c>
      <c r="M12" s="2">
        <v>29.737878799438501</v>
      </c>
      <c r="N12" s="2">
        <v>29.841947555541999</v>
      </c>
      <c r="O12" s="2">
        <v>30.012865066528299</v>
      </c>
      <c r="P12" s="2">
        <v>30.026060104370099</v>
      </c>
      <c r="Q12" s="2">
        <v>29.9378852844238</v>
      </c>
      <c r="R12" s="2">
        <v>29.795040130615199</v>
      </c>
      <c r="S12" s="2">
        <v>29.5616760253906</v>
      </c>
      <c r="T12" s="2">
        <v>28.739782333373999</v>
      </c>
      <c r="U12" s="2">
        <v>28.506914138793899</v>
      </c>
      <c r="V12" s="2">
        <v>28.25319480896</v>
      </c>
      <c r="W12" s="2">
        <v>28.060606002807599</v>
      </c>
      <c r="X12" s="2">
        <v>28.018390655517599</v>
      </c>
      <c r="Y12" s="2">
        <v>27.902137756347699</v>
      </c>
      <c r="Z12" s="2">
        <v>27.908277511596701</v>
      </c>
      <c r="AA12" s="2">
        <v>27.6847133636475</v>
      </c>
      <c r="AB12" s="2">
        <v>27.470899581909201</v>
      </c>
      <c r="AC12" s="2">
        <v>27.371728897094702</v>
      </c>
      <c r="AD12" s="2">
        <v>27.4943237304688</v>
      </c>
      <c r="AE12" s="2">
        <v>27.5858669281006</v>
      </c>
      <c r="AF12" s="2">
        <v>27.649341583251999</v>
      </c>
      <c r="AG12" s="2">
        <v>27.766078948974599</v>
      </c>
      <c r="AH12" s="2">
        <v>27.8002414703369</v>
      </c>
      <c r="AI12" s="2">
        <v>27.968400955200199</v>
      </c>
      <c r="AJ12" s="2">
        <v>27.946519851684599</v>
      </c>
      <c r="AK12" s="2">
        <v>28.0043029785156</v>
      </c>
      <c r="AL12" s="2">
        <v>28.0301837921143</v>
      </c>
      <c r="AM12" s="2">
        <v>27.978519439697301</v>
      </c>
      <c r="AN12" s="2">
        <v>27.840549468994102</v>
      </c>
      <c r="AO12" s="2">
        <v>27.7415866851807</v>
      </c>
      <c r="AP12" s="2">
        <v>27.450258255004901</v>
      </c>
      <c r="AQ12" s="2">
        <v>27.788982391357401</v>
      </c>
      <c r="AR12" s="2">
        <v>27.569210052490199</v>
      </c>
      <c r="AS12" s="2">
        <v>27.527124404907202</v>
      </c>
      <c r="AT12" s="2">
        <v>27.7974853515625</v>
      </c>
      <c r="AU12" s="2">
        <v>28.013586044311499</v>
      </c>
      <c r="AV12" s="2">
        <v>27.720460891723601</v>
      </c>
      <c r="AW12" s="2">
        <v>27.826408386230501</v>
      </c>
      <c r="AX12" s="2">
        <v>28.095321655273398</v>
      </c>
      <c r="AY12" s="2">
        <v>28.168270111083999</v>
      </c>
    </row>
    <row r="13" spans="1:51" ht="48">
      <c r="A13" s="2" t="s">
        <v>15</v>
      </c>
      <c r="B13" s="2" t="s">
        <v>128</v>
      </c>
      <c r="C13" s="2" t="s">
        <v>66</v>
      </c>
      <c r="D13" s="2">
        <v>575.71978759765602</v>
      </c>
      <c r="E13" s="2">
        <v>575.88134765625</v>
      </c>
      <c r="F13" s="2">
        <v>577.81799316406295</v>
      </c>
      <c r="G13" s="2">
        <v>575.52844238281295</v>
      </c>
      <c r="H13" s="2">
        <v>576.56878662109398</v>
      </c>
      <c r="I13" s="2">
        <v>576.42474365234398</v>
      </c>
      <c r="J13" s="2">
        <v>576.92437744140602</v>
      </c>
      <c r="K13" s="2">
        <v>576.99505615234398</v>
      </c>
      <c r="L13" s="2">
        <v>577.76641845703102</v>
      </c>
      <c r="M13" s="2">
        <v>578.62854003906295</v>
      </c>
      <c r="N13" s="2">
        <v>579.0810546875</v>
      </c>
      <c r="O13" s="2">
        <v>583.16473388671898</v>
      </c>
      <c r="P13" s="2">
        <v>583.006591796875</v>
      </c>
      <c r="Q13" s="2">
        <v>582.87561035156295</v>
      </c>
      <c r="R13" s="2">
        <v>583.55432128906295</v>
      </c>
      <c r="S13" s="2">
        <v>581.25262451171898</v>
      </c>
      <c r="T13" s="2">
        <v>1170.96606445313</v>
      </c>
      <c r="U13" s="2">
        <v>1165.1005859375</v>
      </c>
      <c r="V13" s="2">
        <v>1159.06359863281</v>
      </c>
      <c r="W13" s="2">
        <v>1152.64855957031</v>
      </c>
      <c r="X13" s="2">
        <v>1148.37182617188</v>
      </c>
      <c r="Y13" s="2">
        <v>1144.61218261719</v>
      </c>
      <c r="Z13" s="2">
        <v>1138.7177734375</v>
      </c>
      <c r="AA13" s="2">
        <v>1132.20654296875</v>
      </c>
      <c r="AB13" s="2">
        <v>1126.90783691406</v>
      </c>
      <c r="AC13" s="2">
        <v>1121.83618164063</v>
      </c>
      <c r="AD13" s="2">
        <v>1123.732421875</v>
      </c>
      <c r="AE13" s="2">
        <v>1121.41943359375</v>
      </c>
      <c r="AF13" s="2">
        <v>1118.04248046875</v>
      </c>
      <c r="AG13" s="2">
        <v>1119.53527832031</v>
      </c>
      <c r="AH13" s="2">
        <v>1115.39404296875</v>
      </c>
      <c r="AI13" s="2">
        <v>1114.015625</v>
      </c>
      <c r="AJ13" s="2">
        <v>1107.23950195313</v>
      </c>
      <c r="AK13" s="2">
        <v>1113.43200683594</v>
      </c>
      <c r="AL13" s="2">
        <v>1114.5283203125</v>
      </c>
      <c r="AM13" s="2">
        <v>1111.69543457031</v>
      </c>
      <c r="AN13" s="2">
        <v>1110.97570800781</v>
      </c>
      <c r="AO13" s="2">
        <v>1105.24536132813</v>
      </c>
      <c r="AP13" s="2">
        <v>1102.5908203125</v>
      </c>
      <c r="AQ13" s="2">
        <v>563.54034423828102</v>
      </c>
      <c r="AR13" s="2">
        <v>562.15759277343795</v>
      </c>
      <c r="AS13" s="2">
        <v>563.880126953125</v>
      </c>
      <c r="AT13" s="2">
        <v>565.68743896484398</v>
      </c>
      <c r="AU13" s="2">
        <v>566.49713134765602</v>
      </c>
      <c r="AV13" s="2">
        <v>564.85144042968795</v>
      </c>
      <c r="AW13" s="2">
        <v>565.21569824218795</v>
      </c>
      <c r="AX13" s="2">
        <v>567.33404541015602</v>
      </c>
      <c r="AY13" s="2">
        <v>566.277099609375</v>
      </c>
    </row>
    <row r="14" spans="1:51" ht="36">
      <c r="A14" s="2" t="s">
        <v>8</v>
      </c>
      <c r="B14" s="2" t="s">
        <v>127</v>
      </c>
      <c r="C14" s="2" t="s">
        <v>73</v>
      </c>
      <c r="D14" s="2">
        <v>44.831295013427699</v>
      </c>
      <c r="E14" s="2">
        <v>45.075313568115199</v>
      </c>
      <c r="F14" s="2">
        <v>46.105117797851598</v>
      </c>
      <c r="G14" s="2">
        <v>44.883579254150398</v>
      </c>
      <c r="H14" s="2">
        <v>45.333671569824197</v>
      </c>
      <c r="I14" s="2">
        <v>45.480316162109403</v>
      </c>
      <c r="J14" s="2">
        <v>45.577632904052699</v>
      </c>
      <c r="K14" s="2">
        <v>45.689735412597699</v>
      </c>
      <c r="L14" s="2">
        <v>45.674327850341797</v>
      </c>
      <c r="M14" s="2">
        <v>46.359107971191399</v>
      </c>
      <c r="N14" s="2">
        <v>46.873847961425803</v>
      </c>
      <c r="O14" s="2">
        <v>46.808433532714801</v>
      </c>
      <c r="P14" s="2">
        <v>46.363945007324197</v>
      </c>
      <c r="Q14" s="2">
        <v>46.143508911132798</v>
      </c>
      <c r="R14" s="2">
        <v>45.746673583984403</v>
      </c>
      <c r="S14" s="2">
        <v>45.632251739502003</v>
      </c>
      <c r="T14" s="2">
        <v>44.977207183837898</v>
      </c>
      <c r="U14" s="2">
        <v>44.437854766845703</v>
      </c>
      <c r="V14" s="2">
        <v>44.10498046875</v>
      </c>
      <c r="W14" s="2">
        <v>43.8978881835938</v>
      </c>
      <c r="X14" s="2">
        <v>43.919498443603501</v>
      </c>
      <c r="Y14" s="2">
        <v>43.912525177002003</v>
      </c>
      <c r="Z14" s="2">
        <v>43.963088989257798</v>
      </c>
      <c r="AA14" s="2">
        <v>43.767616271972699</v>
      </c>
      <c r="AB14" s="2">
        <v>43.566963195800803</v>
      </c>
      <c r="AC14" s="2">
        <v>43.533760070800803</v>
      </c>
      <c r="AD14" s="2">
        <v>43.640281677246101</v>
      </c>
      <c r="AE14" s="2">
        <v>43.8360595703125</v>
      </c>
      <c r="AF14" s="2">
        <v>43.962718963622997</v>
      </c>
      <c r="AG14" s="2">
        <v>43.982955932617202</v>
      </c>
      <c r="AH14" s="2">
        <v>44.201648712158203</v>
      </c>
      <c r="AI14" s="2">
        <v>44.255298614502003</v>
      </c>
      <c r="AJ14" s="2">
        <v>44.214225769042997</v>
      </c>
      <c r="AK14" s="2">
        <v>44.401634216308601</v>
      </c>
      <c r="AL14" s="2">
        <v>44.5053901672363</v>
      </c>
      <c r="AM14" s="2">
        <v>44.365360260009801</v>
      </c>
      <c r="AN14" s="2">
        <v>44.109352111816399</v>
      </c>
      <c r="AO14" s="2">
        <v>44.013591766357401</v>
      </c>
      <c r="AP14" s="2">
        <v>43.549034118652301</v>
      </c>
      <c r="AQ14" s="2">
        <v>43.522430419921903</v>
      </c>
      <c r="AR14" s="2">
        <v>42.825920104980497</v>
      </c>
      <c r="AS14" s="2">
        <v>42.814796447753899</v>
      </c>
      <c r="AT14" s="2">
        <v>43.3364448547363</v>
      </c>
      <c r="AU14" s="2">
        <v>43.923324584960902</v>
      </c>
      <c r="AV14" s="2">
        <v>43.473236083984403</v>
      </c>
      <c r="AW14" s="2">
        <v>43.854927062988303</v>
      </c>
      <c r="AX14" s="2">
        <v>44.276500701904297</v>
      </c>
      <c r="AY14" s="2">
        <v>44.615211486816399</v>
      </c>
    </row>
    <row r="15" spans="1:51" ht="24">
      <c r="A15" s="2" t="s">
        <v>9</v>
      </c>
      <c r="B15" s="2" t="s">
        <v>126</v>
      </c>
      <c r="C15" s="2" t="s">
        <v>83</v>
      </c>
      <c r="D15" s="2">
        <v>13.403170585632299</v>
      </c>
      <c r="E15" s="2">
        <v>13.825142860412599</v>
      </c>
      <c r="F15" s="2">
        <v>15.4089059829712</v>
      </c>
      <c r="G15" s="2">
        <v>3.5280308723449698</v>
      </c>
      <c r="H15" s="2">
        <v>3.1458499431610099</v>
      </c>
      <c r="I15" s="2">
        <v>3.5931098461151101</v>
      </c>
      <c r="J15" s="2">
        <v>4.0278840065002397</v>
      </c>
      <c r="K15" s="2">
        <v>4.4629783630371103</v>
      </c>
      <c r="L15" s="2">
        <v>4.9902434349060103</v>
      </c>
      <c r="M15" s="2">
        <v>9.41821193695068</v>
      </c>
      <c r="N15" s="2">
        <v>15.4770650863647</v>
      </c>
      <c r="O15" s="2">
        <v>15.353498458862299</v>
      </c>
      <c r="P15" s="2">
        <v>14.5741529464722</v>
      </c>
      <c r="Q15" s="2">
        <v>14.228258132934601</v>
      </c>
      <c r="R15" s="2">
        <v>13.535665512085</v>
      </c>
      <c r="S15" s="2">
        <v>13.387499809265099</v>
      </c>
      <c r="T15" s="2">
        <v>12.231362342834499</v>
      </c>
      <c r="U15" s="2">
        <v>11.3671464920044</v>
      </c>
      <c r="V15" s="2">
        <v>10.9699716567993</v>
      </c>
      <c r="W15" s="2">
        <v>10.7501010894775</v>
      </c>
      <c r="X15" s="2">
        <v>10.432315826416</v>
      </c>
      <c r="Y15" s="2">
        <v>10.7068843841553</v>
      </c>
      <c r="Z15" s="2">
        <v>12.4782447814941</v>
      </c>
      <c r="AA15" s="2">
        <v>13.050793647766101</v>
      </c>
      <c r="AB15" s="2">
        <v>12.9011068344116</v>
      </c>
      <c r="AC15" s="2">
        <v>12.8249063491821</v>
      </c>
      <c r="AD15" s="2">
        <v>13.013053894043001</v>
      </c>
      <c r="AE15" s="2">
        <v>13.2105960845947</v>
      </c>
      <c r="AF15" s="2">
        <v>13.326672554016101</v>
      </c>
      <c r="AG15" s="2">
        <v>13.444215774536101</v>
      </c>
      <c r="AH15" s="2">
        <v>13.5160217285156</v>
      </c>
      <c r="AI15" s="2">
        <v>13.673597335815399</v>
      </c>
      <c r="AJ15" s="2">
        <v>13.585147857666</v>
      </c>
      <c r="AK15" s="2">
        <v>13.7414503097534</v>
      </c>
      <c r="AL15" s="2">
        <v>13.737922668456999</v>
      </c>
      <c r="AM15" s="2">
        <v>13.444652557373001</v>
      </c>
      <c r="AN15" s="2">
        <v>13.194006919860801</v>
      </c>
      <c r="AO15" s="2">
        <v>13.054206848144499</v>
      </c>
      <c r="AP15" s="2">
        <v>12.3800058364868</v>
      </c>
      <c r="AQ15" s="2">
        <v>12.220558166503899</v>
      </c>
      <c r="AR15" s="2">
        <v>9.1169004440307599</v>
      </c>
      <c r="AS15" s="2">
        <v>8.1948070526122994</v>
      </c>
      <c r="AT15" s="2">
        <v>9.3730669021606392</v>
      </c>
      <c r="AU15" s="2">
        <v>10.936279296875</v>
      </c>
      <c r="AV15" s="2">
        <v>10.618583679199199</v>
      </c>
      <c r="AW15" s="2">
        <v>11.7193250656128</v>
      </c>
      <c r="AX15" s="2">
        <v>12.3889627456665</v>
      </c>
      <c r="AY15" s="2">
        <v>13.400728225708001</v>
      </c>
    </row>
    <row r="16" spans="1:51" ht="24">
      <c r="A16" s="2" t="s">
        <v>16</v>
      </c>
      <c r="B16" s="2" t="s">
        <v>126</v>
      </c>
      <c r="C16" s="2" t="s">
        <v>82</v>
      </c>
      <c r="D16" s="2">
        <v>534.14465332031295</v>
      </c>
      <c r="E16" s="2">
        <v>478.44964599609398</v>
      </c>
      <c r="F16" s="2">
        <v>446.29431152343801</v>
      </c>
      <c r="G16" s="2">
        <v>395.474853515625</v>
      </c>
      <c r="H16" s="2">
        <v>402.13333129882801</v>
      </c>
      <c r="I16" s="2">
        <v>388.19815063476602</v>
      </c>
      <c r="J16" s="2">
        <v>400.06732177734398</v>
      </c>
      <c r="K16" s="2">
        <v>374.96667480468801</v>
      </c>
      <c r="L16" s="2">
        <v>453.24713134765602</v>
      </c>
      <c r="M16" s="2">
        <v>454.80694580078102</v>
      </c>
      <c r="N16" s="2">
        <v>573.69934082031295</v>
      </c>
      <c r="O16" s="2">
        <v>580.10565185546898</v>
      </c>
      <c r="P16" s="2">
        <v>664.650390625</v>
      </c>
      <c r="Q16" s="2">
        <v>646.66656494140602</v>
      </c>
      <c r="R16" s="2">
        <v>784.64147949218795</v>
      </c>
      <c r="S16" s="2">
        <v>796.98114013671898</v>
      </c>
      <c r="T16" s="2">
        <v>850.27862548828102</v>
      </c>
      <c r="U16" s="2">
        <v>848.63018798828102</v>
      </c>
      <c r="V16" s="2">
        <v>848.83093261718795</v>
      </c>
      <c r="W16" s="2">
        <v>865.39910888671898</v>
      </c>
      <c r="X16" s="2">
        <v>991.53771972656295</v>
      </c>
      <c r="Y16" s="2">
        <v>946.81988525390602</v>
      </c>
      <c r="Z16" s="2">
        <v>922.62469482421898</v>
      </c>
      <c r="AA16" s="2">
        <v>903.58447265625</v>
      </c>
      <c r="AB16" s="2">
        <v>901.947998046875</v>
      </c>
      <c r="AC16" s="2">
        <v>885.72912597656295</v>
      </c>
      <c r="AD16" s="2">
        <v>853.626953125</v>
      </c>
      <c r="AE16" s="2">
        <v>812.80023193359398</v>
      </c>
      <c r="AF16" s="2">
        <v>806.52880859375</v>
      </c>
      <c r="AG16" s="2">
        <v>794.73101806640602</v>
      </c>
      <c r="AH16" s="2">
        <v>790.178955078125</v>
      </c>
      <c r="AI16" s="2">
        <v>771.48040771484398</v>
      </c>
      <c r="AJ16" s="2">
        <v>809.05224609375</v>
      </c>
      <c r="AK16" s="2">
        <v>785.15765380859398</v>
      </c>
      <c r="AL16" s="2">
        <v>829.28912353515602</v>
      </c>
      <c r="AM16" s="2">
        <v>914.51605224609398</v>
      </c>
      <c r="AN16" s="2">
        <v>1025.48327636719</v>
      </c>
      <c r="AO16" s="2">
        <v>1096.67138671875</v>
      </c>
      <c r="AP16" s="2">
        <v>1257.2607421875</v>
      </c>
      <c r="AQ16" s="2">
        <v>1308.13146972656</v>
      </c>
      <c r="AR16" s="2">
        <v>1342.09558105469</v>
      </c>
      <c r="AS16" s="2">
        <v>1187.146484375</v>
      </c>
      <c r="AT16" s="2">
        <v>1084.8408203125</v>
      </c>
      <c r="AU16" s="2">
        <v>907.33837890625</v>
      </c>
      <c r="AV16" s="2">
        <v>890.06970214843795</v>
      </c>
      <c r="AW16" s="2">
        <v>721.39392089843795</v>
      </c>
      <c r="AX16" s="2">
        <v>708.667724609375</v>
      </c>
      <c r="AY16" s="2">
        <v>496.35723876953102</v>
      </c>
    </row>
    <row r="17" spans="1:51" ht="48">
      <c r="A17" s="2" t="s">
        <v>17</v>
      </c>
      <c r="B17" s="2" t="s">
        <v>125</v>
      </c>
      <c r="C17" s="2" t="s">
        <v>81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</row>
    <row r="18" spans="1:51" ht="48">
      <c r="A18" s="2" t="s">
        <v>10</v>
      </c>
      <c r="B18" s="2" t="s">
        <v>124</v>
      </c>
      <c r="C18" s="2" t="s">
        <v>74</v>
      </c>
      <c r="D18" s="2">
        <v>36.739597320556598</v>
      </c>
      <c r="E18" s="2">
        <v>36.732700347900398</v>
      </c>
      <c r="F18" s="2">
        <v>36.731960296630902</v>
      </c>
      <c r="G18" s="2">
        <v>36.662998199462898</v>
      </c>
      <c r="H18" s="2">
        <v>36.715538024902301</v>
      </c>
      <c r="I18" s="2">
        <v>36.696949005127003</v>
      </c>
      <c r="J18" s="2">
        <v>36.734085083007798</v>
      </c>
      <c r="K18" s="2">
        <v>36.674365997314503</v>
      </c>
      <c r="L18" s="2">
        <v>36.661403656005902</v>
      </c>
      <c r="M18" s="2">
        <v>36.747573852539098</v>
      </c>
      <c r="N18" s="2">
        <v>36.3557739257813</v>
      </c>
      <c r="O18" s="2">
        <v>36.4054565429688</v>
      </c>
      <c r="P18" s="2">
        <v>36.440456390380902</v>
      </c>
      <c r="Q18" s="2">
        <v>35.845954895019503</v>
      </c>
      <c r="R18" s="2">
        <v>35.406997680664098</v>
      </c>
      <c r="S18" s="2">
        <v>35.534252166747997</v>
      </c>
      <c r="T18" s="2">
        <v>34.519828796386697</v>
      </c>
      <c r="U18" s="2">
        <v>33.838191986083999</v>
      </c>
      <c r="V18" s="2">
        <v>33.198070526122997</v>
      </c>
      <c r="W18" s="2">
        <v>33.667057037353501</v>
      </c>
      <c r="X18" s="2">
        <v>33.863014221191399</v>
      </c>
      <c r="Y18" s="2">
        <v>33.858612060546903</v>
      </c>
      <c r="Z18" s="2">
        <v>33.8580322265625</v>
      </c>
      <c r="AA18" s="2">
        <v>33.901237487792997</v>
      </c>
      <c r="AB18" s="2">
        <v>33.8665580749512</v>
      </c>
      <c r="AC18" s="2">
        <v>33.795921325683601</v>
      </c>
      <c r="AD18" s="2">
        <v>33.758415222167997</v>
      </c>
      <c r="AE18" s="2">
        <v>33.809696197509801</v>
      </c>
      <c r="AF18" s="2">
        <v>33.623355865478501</v>
      </c>
      <c r="AG18" s="2">
        <v>33.603752136230497</v>
      </c>
      <c r="AH18" s="2">
        <v>33.562965393066399</v>
      </c>
      <c r="AI18" s="2">
        <v>33.500076293945298</v>
      </c>
      <c r="AJ18" s="2">
        <v>33.783866882324197</v>
      </c>
      <c r="AK18" s="2">
        <v>33.941108703613303</v>
      </c>
      <c r="AL18" s="2">
        <v>33.732261657714801</v>
      </c>
      <c r="AM18" s="2">
        <v>33.717453002929702</v>
      </c>
      <c r="AN18" s="2">
        <v>33.601413726806598</v>
      </c>
      <c r="AO18" s="2">
        <v>33.601593017578097</v>
      </c>
      <c r="AP18" s="2">
        <v>33.808845520019503</v>
      </c>
      <c r="AQ18" s="2">
        <v>33.6830444335938</v>
      </c>
      <c r="AR18" s="2">
        <v>33.4012260437012</v>
      </c>
      <c r="AS18" s="2">
        <v>34.028213500976598</v>
      </c>
      <c r="AT18" s="2">
        <v>34.120735168457003</v>
      </c>
      <c r="AU18" s="2">
        <v>34.050712585449197</v>
      </c>
      <c r="AV18" s="2">
        <v>34.158004760742202</v>
      </c>
      <c r="AW18" s="2">
        <v>34.090015411377003</v>
      </c>
      <c r="AX18" s="2">
        <v>35.207439422607401</v>
      </c>
      <c r="AY18" s="2">
        <v>34.326744079589801</v>
      </c>
    </row>
    <row r="19" spans="1:51" ht="48">
      <c r="A19" s="2" t="s">
        <v>18</v>
      </c>
      <c r="B19" s="2" t="s">
        <v>123</v>
      </c>
      <c r="C19" s="2" t="s">
        <v>80</v>
      </c>
      <c r="D19" s="2">
        <v>2.16140985488892</v>
      </c>
      <c r="E19" s="2">
        <v>2.1654167175293</v>
      </c>
      <c r="F19" s="2">
        <v>2.1695134639739999</v>
      </c>
      <c r="G19" s="2">
        <v>2.3454723358154301</v>
      </c>
      <c r="H19" s="2">
        <v>2.7751808166503902</v>
      </c>
      <c r="I19" s="2">
        <v>3.2155904769897501</v>
      </c>
      <c r="J19" s="2">
        <v>3.6443400382995601</v>
      </c>
      <c r="K19" s="2">
        <v>4.0786948204040501</v>
      </c>
      <c r="L19" s="2">
        <v>4.5238404273986799</v>
      </c>
      <c r="M19" s="2">
        <v>5.0960764884948704</v>
      </c>
      <c r="N19" s="2">
        <v>5.2674922943115199</v>
      </c>
      <c r="O19" s="2">
        <v>5.2902998924255398</v>
      </c>
      <c r="P19" s="2">
        <v>5.2941045761108398</v>
      </c>
      <c r="Q19" s="2">
        <v>5.2980442047119096</v>
      </c>
      <c r="R19" s="2">
        <v>5.3010902404785201</v>
      </c>
      <c r="S19" s="2">
        <v>5.3024997711181596</v>
      </c>
      <c r="T19" s="2">
        <v>5.30688381195068</v>
      </c>
      <c r="U19" s="2">
        <v>5.3116488456726101</v>
      </c>
      <c r="V19" s="2">
        <v>5.3143830299377397</v>
      </c>
      <c r="W19" s="2">
        <v>5.3177118301391602</v>
      </c>
      <c r="X19" s="2">
        <v>5.3203558921814</v>
      </c>
      <c r="Y19" s="2">
        <v>5.3228807449340803</v>
      </c>
      <c r="Z19" s="2">
        <v>5.3103871345520002</v>
      </c>
      <c r="AA19" s="2">
        <v>5.1561260223388699</v>
      </c>
      <c r="AB19" s="2">
        <v>4.9934339523315403</v>
      </c>
      <c r="AC19" s="2">
        <v>4.8318572044372603</v>
      </c>
      <c r="AD19" s="2">
        <v>4.6740436553955096</v>
      </c>
      <c r="AE19" s="2">
        <v>4.5229444503784197</v>
      </c>
      <c r="AF19" s="2">
        <v>4.3796935081481898</v>
      </c>
      <c r="AG19" s="2">
        <v>4.2379055023193404</v>
      </c>
      <c r="AH19" s="2">
        <v>4.0984668731689498</v>
      </c>
      <c r="AI19" s="2">
        <v>3.9569787979125999</v>
      </c>
      <c r="AJ19" s="2">
        <v>3.8120379447936998</v>
      </c>
      <c r="AK19" s="2">
        <v>3.6632068157196001</v>
      </c>
      <c r="AL19" s="2">
        <v>3.5145723819732702</v>
      </c>
      <c r="AM19" s="2">
        <v>3.34908866882324</v>
      </c>
      <c r="AN19" s="2">
        <v>3.1498806476593</v>
      </c>
      <c r="AO19" s="2">
        <v>2.9289469718933101</v>
      </c>
      <c r="AP19" s="2">
        <v>2.6769499778747599</v>
      </c>
      <c r="AQ19" s="2">
        <v>2.38916039466858</v>
      </c>
      <c r="AR19" s="2">
        <v>2.1463639736175502</v>
      </c>
      <c r="AS19" s="2">
        <v>2.1283874511718799</v>
      </c>
      <c r="AT19" s="2">
        <v>2.1327388286590598</v>
      </c>
      <c r="AU19" s="2">
        <v>2.13556957244873</v>
      </c>
      <c r="AV19" s="2">
        <v>2.1395890712738002</v>
      </c>
      <c r="AW19" s="2">
        <v>2.14267921447754</v>
      </c>
      <c r="AX19" s="2">
        <v>2.14652323722839</v>
      </c>
      <c r="AY19" s="2">
        <v>2.15071797370911</v>
      </c>
    </row>
    <row r="20" spans="1:51" ht="48">
      <c r="A20" s="2" t="s">
        <v>11</v>
      </c>
      <c r="B20" s="2" t="s">
        <v>122</v>
      </c>
      <c r="C20" s="2" t="s">
        <v>79</v>
      </c>
      <c r="D20" s="2">
        <v>4.8121285438537598</v>
      </c>
      <c r="E20" s="2">
        <v>4.8606276512145996</v>
      </c>
      <c r="F20" s="2">
        <v>9.5828876495361293</v>
      </c>
      <c r="G20" s="2">
        <v>9.7150135040283203</v>
      </c>
      <c r="H20" s="2">
        <v>9.7398052215576207</v>
      </c>
      <c r="I20" s="2">
        <v>9.84375095367432</v>
      </c>
      <c r="J20" s="2">
        <v>9.7825040817260707</v>
      </c>
      <c r="K20" s="2">
        <v>9.9458398818969709</v>
      </c>
      <c r="L20" s="2">
        <v>9.8656673431396502</v>
      </c>
      <c r="M20" s="2">
        <v>10.0433254241943</v>
      </c>
      <c r="N20" s="2">
        <v>10.0902309417725</v>
      </c>
      <c r="O20" s="2">
        <v>10.0796928405762</v>
      </c>
      <c r="P20" s="2">
        <v>9.6825408935546893</v>
      </c>
      <c r="Q20" s="2">
        <v>9.4462299346923793</v>
      </c>
      <c r="R20" s="2">
        <v>9.1583480834960902</v>
      </c>
      <c r="S20" s="2">
        <v>8.82745361328125</v>
      </c>
      <c r="T20" s="2">
        <v>8.4694576263427699</v>
      </c>
      <c r="U20" s="2">
        <v>8.2064790725708008</v>
      </c>
      <c r="V20" s="2">
        <v>7.9174938201904297</v>
      </c>
      <c r="W20" s="2">
        <v>7.8167648315429696</v>
      </c>
      <c r="X20" s="2">
        <v>8.9005308151245099</v>
      </c>
      <c r="Y20" s="2">
        <v>9.2345495223999006</v>
      </c>
      <c r="Z20" s="2">
        <v>9.1562185287475604</v>
      </c>
      <c r="AA20" s="2">
        <v>8.7221298217773402</v>
      </c>
      <c r="AB20" s="2">
        <v>8.5834865570068395</v>
      </c>
      <c r="AC20" s="2">
        <v>8.5790939331054705</v>
      </c>
      <c r="AD20" s="2">
        <v>8.7132263183593803</v>
      </c>
      <c r="AE20" s="2">
        <v>8.8272466659545898</v>
      </c>
      <c r="AF20" s="2">
        <v>8.9351148605346697</v>
      </c>
      <c r="AG20" s="2">
        <v>8.9253377914428693</v>
      </c>
      <c r="AH20" s="2">
        <v>8.9903984069824201</v>
      </c>
      <c r="AI20" s="2">
        <v>9.0333709716796893</v>
      </c>
      <c r="AJ20" s="2">
        <v>8.2990856170654297</v>
      </c>
      <c r="AK20" s="2">
        <v>8.4043474197387695</v>
      </c>
      <c r="AL20" s="2">
        <v>8.3966646194458008</v>
      </c>
      <c r="AM20" s="2">
        <v>8.2635526657104492</v>
      </c>
      <c r="AN20" s="2">
        <v>7.9362592697143599</v>
      </c>
      <c r="AO20" s="2">
        <v>7.8400416374206499</v>
      </c>
      <c r="AP20" s="2">
        <v>7.3508129119873002</v>
      </c>
      <c r="AQ20" s="2">
        <v>7.1889500617981001</v>
      </c>
      <c r="AR20" s="2">
        <v>6.9112443923950204</v>
      </c>
      <c r="AS20" s="2">
        <v>7.1491069793701199</v>
      </c>
      <c r="AT20" s="2">
        <v>7.4738597869873002</v>
      </c>
      <c r="AU20" s="2">
        <v>8.0054731369018608</v>
      </c>
      <c r="AV20" s="2">
        <v>6.6566200256347701</v>
      </c>
      <c r="AW20" s="2">
        <v>7.2554006576538104</v>
      </c>
      <c r="AX20" s="2">
        <v>7.6217331886291504</v>
      </c>
      <c r="AY20" s="2">
        <v>7.8724203109741202</v>
      </c>
    </row>
    <row r="21" spans="1:51" ht="48">
      <c r="A21" s="2" t="s">
        <v>23</v>
      </c>
      <c r="B21" s="2" t="s">
        <v>122</v>
      </c>
      <c r="C21" s="2" t="s">
        <v>74</v>
      </c>
      <c r="D21" s="2">
        <v>36.021671295166001</v>
      </c>
      <c r="E21" s="2">
        <v>35.8946533203125</v>
      </c>
      <c r="F21" s="2">
        <v>36.319389343261697</v>
      </c>
      <c r="G21" s="2">
        <v>36.100246429443402</v>
      </c>
      <c r="H21" s="2">
        <v>36.397262573242202</v>
      </c>
      <c r="I21" s="2">
        <v>36.396942138671903</v>
      </c>
      <c r="J21" s="2">
        <v>36.8242378234863</v>
      </c>
      <c r="K21" s="2">
        <v>36.7094917297363</v>
      </c>
      <c r="L21" s="2">
        <v>36.799320220947301</v>
      </c>
      <c r="M21" s="2">
        <v>36.977230072021499</v>
      </c>
      <c r="N21" s="2">
        <v>37.037685394287102</v>
      </c>
      <c r="O21" s="2">
        <v>37.097503662109403</v>
      </c>
      <c r="P21" s="2">
        <v>37.459239959716797</v>
      </c>
      <c r="Q21" s="2">
        <v>37.006706237792997</v>
      </c>
      <c r="R21" s="2">
        <v>36.668373107910199</v>
      </c>
      <c r="S21" s="2">
        <v>36.666271209716797</v>
      </c>
      <c r="T21" s="2">
        <v>36.374294281005902</v>
      </c>
      <c r="U21" s="2">
        <v>36.473499298095703</v>
      </c>
      <c r="V21" s="2">
        <v>36.316089630127003</v>
      </c>
      <c r="W21" s="2">
        <v>36.474037170410199</v>
      </c>
      <c r="X21" s="2">
        <v>35.778961181640597</v>
      </c>
      <c r="Y21" s="2">
        <v>35.721645355224602</v>
      </c>
      <c r="Z21" s="2">
        <v>35.407051086425803</v>
      </c>
      <c r="AA21" s="2">
        <v>35.411426544189503</v>
      </c>
      <c r="AB21" s="2">
        <v>35.079521179199197</v>
      </c>
      <c r="AC21" s="2">
        <v>35.189193725585902</v>
      </c>
      <c r="AD21" s="2">
        <v>34.983364105224602</v>
      </c>
      <c r="AE21" s="2">
        <v>35.085544586181598</v>
      </c>
      <c r="AF21" s="2">
        <v>34.887912750244098</v>
      </c>
      <c r="AG21" s="2">
        <v>34.889095306396499</v>
      </c>
      <c r="AH21" s="2">
        <v>34.7849311828613</v>
      </c>
      <c r="AI21" s="2">
        <v>35.027164459228501</v>
      </c>
      <c r="AJ21" s="2">
        <v>35.1162109375</v>
      </c>
      <c r="AK21" s="2">
        <v>35.125400543212898</v>
      </c>
      <c r="AL21" s="2">
        <v>35.015792846679702</v>
      </c>
      <c r="AM21" s="2">
        <v>34.946525573730497</v>
      </c>
      <c r="AN21" s="2">
        <v>34.973320007324197</v>
      </c>
      <c r="AO21" s="2">
        <v>34.972339630127003</v>
      </c>
      <c r="AP21" s="2">
        <v>35.144996643066399</v>
      </c>
      <c r="AQ21" s="2">
        <v>35.151790618896499</v>
      </c>
      <c r="AR21" s="2">
        <v>35.131057739257798</v>
      </c>
      <c r="AS21" s="2">
        <v>35.249702453613303</v>
      </c>
      <c r="AT21" s="2">
        <v>35.246894836425803</v>
      </c>
      <c r="AU21" s="2">
        <v>35.248634338378899</v>
      </c>
      <c r="AV21" s="2">
        <v>35.512664794921903</v>
      </c>
      <c r="AW21" s="2">
        <v>35.400867462158203</v>
      </c>
      <c r="AX21" s="2">
        <v>36.144668579101598</v>
      </c>
      <c r="AY21" s="2">
        <v>36.1056938171387</v>
      </c>
    </row>
    <row r="22" spans="1:51" ht="36">
      <c r="A22" s="2" t="s">
        <v>19</v>
      </c>
      <c r="B22" s="2" t="s">
        <v>121</v>
      </c>
      <c r="C22" s="2" t="s">
        <v>78</v>
      </c>
      <c r="D22" s="2">
        <v>527.904541015625</v>
      </c>
      <c r="E22" s="2">
        <v>517.32604980468795</v>
      </c>
      <c r="F22" s="2">
        <v>464.21945190429699</v>
      </c>
      <c r="G22" s="2">
        <v>449.28640747070301</v>
      </c>
      <c r="H22" s="2">
        <v>469.90234375</v>
      </c>
      <c r="I22" s="2">
        <v>445.08767700195301</v>
      </c>
      <c r="J22" s="2">
        <v>497.2919921875</v>
      </c>
      <c r="K22" s="2">
        <v>451.43157958984398</v>
      </c>
      <c r="L22" s="2">
        <v>496.25906372070301</v>
      </c>
      <c r="M22" s="2">
        <v>509.22222900390602</v>
      </c>
      <c r="N22" s="2">
        <v>565.14013671875</v>
      </c>
      <c r="O22" s="2">
        <v>621.10321044921898</v>
      </c>
      <c r="P22" s="2">
        <v>739.27520751953102</v>
      </c>
      <c r="Q22" s="2">
        <v>742.09210205078102</v>
      </c>
      <c r="R22" s="2">
        <v>922.90557861328102</v>
      </c>
      <c r="S22" s="2">
        <v>1050.54614257813</v>
      </c>
      <c r="T22" s="2">
        <v>1136.28210449219</v>
      </c>
      <c r="U22" s="2">
        <v>1179.15295410156</v>
      </c>
      <c r="V22" s="2">
        <v>1261.95764160156</v>
      </c>
      <c r="W22" s="2">
        <v>1224.01135253906</v>
      </c>
      <c r="X22" s="2">
        <v>1117.08813476563</v>
      </c>
      <c r="Y22" s="2">
        <v>1104.6728515625</v>
      </c>
      <c r="Z22" s="2">
        <v>1037.9736328125</v>
      </c>
      <c r="AA22" s="2">
        <v>948.52600097656295</v>
      </c>
      <c r="AB22" s="2">
        <v>861.38031005859398</v>
      </c>
      <c r="AC22" s="2">
        <v>851.20318603515602</v>
      </c>
      <c r="AD22" s="2">
        <v>795.76446533203102</v>
      </c>
      <c r="AE22" s="2">
        <v>783.118408203125</v>
      </c>
      <c r="AF22" s="2">
        <v>771.20495605468795</v>
      </c>
      <c r="AG22" s="2">
        <v>791.36468505859398</v>
      </c>
      <c r="AH22" s="2">
        <v>785.75982666015602</v>
      </c>
      <c r="AI22" s="2">
        <v>817.568359375</v>
      </c>
      <c r="AJ22" s="2">
        <v>767.53771972656295</v>
      </c>
      <c r="AK22" s="2">
        <v>723.564453125</v>
      </c>
      <c r="AL22" s="2">
        <v>735.94812011718795</v>
      </c>
      <c r="AM22" s="2">
        <v>788.10607910156295</v>
      </c>
      <c r="AN22" s="2">
        <v>906.41711425781295</v>
      </c>
      <c r="AO22" s="2">
        <v>996.38482666015602</v>
      </c>
      <c r="AP22" s="2">
        <v>1055.88269042969</v>
      </c>
      <c r="AQ22" s="2">
        <v>1093.18774414063</v>
      </c>
      <c r="AR22" s="2">
        <v>1138.19763183594</v>
      </c>
      <c r="AS22" s="2">
        <v>1007.68341064453</v>
      </c>
      <c r="AT22" s="2">
        <v>960.94122314453102</v>
      </c>
      <c r="AU22" s="2">
        <v>826.56384277343795</v>
      </c>
      <c r="AV22" s="2">
        <v>838.97039794921898</v>
      </c>
      <c r="AW22" s="2">
        <v>613.58117675781295</v>
      </c>
      <c r="AX22" s="2">
        <v>685.22058105468795</v>
      </c>
      <c r="AY22" s="2">
        <v>625.25061035156295</v>
      </c>
    </row>
    <row r="23" spans="1:51" ht="60">
      <c r="A23" s="2" t="s">
        <v>20</v>
      </c>
      <c r="B23" s="2" t="s">
        <v>120</v>
      </c>
      <c r="C23" s="2" t="s">
        <v>65</v>
      </c>
      <c r="D23" s="2">
        <v>2.79243040084839</v>
      </c>
      <c r="E23" s="2">
        <v>4.4420833587646502</v>
      </c>
      <c r="F23" s="2">
        <v>5.3285589218139604</v>
      </c>
      <c r="G23" s="2">
        <v>5.3371691703796396</v>
      </c>
      <c r="H23" s="2">
        <v>5.3504605293273899</v>
      </c>
      <c r="I23" s="2">
        <v>5.3620486259460396</v>
      </c>
      <c r="J23" s="2">
        <v>5.3711109161376998</v>
      </c>
      <c r="K23" s="2">
        <v>5.3768830299377397</v>
      </c>
      <c r="L23" s="2">
        <v>5.3951992988586399</v>
      </c>
      <c r="M23" s="2">
        <v>5.40216112136841</v>
      </c>
      <c r="N23" s="2">
        <v>5.41500043869019</v>
      </c>
      <c r="O23" s="2">
        <v>5.4194526672363299</v>
      </c>
      <c r="P23" s="2">
        <v>5.4363541603088397</v>
      </c>
      <c r="Q23" s="2">
        <v>5.4427981376647896</v>
      </c>
      <c r="R23" s="2">
        <v>5.4538369178771999</v>
      </c>
      <c r="S23" s="2">
        <v>5.4602255821228001</v>
      </c>
      <c r="T23" s="2">
        <v>5.4690279960632298</v>
      </c>
      <c r="U23" s="2">
        <v>5.4845299720764196</v>
      </c>
      <c r="V23" s="2">
        <v>5.4881520271301296</v>
      </c>
      <c r="W23" s="2">
        <v>5.5000343322753897</v>
      </c>
      <c r="X23" s="2">
        <v>5.4632678031921396</v>
      </c>
      <c r="Y23" s="2">
        <v>4.6630158424377397</v>
      </c>
      <c r="Z23" s="2">
        <v>3.6314058303832999</v>
      </c>
      <c r="AA23" s="2">
        <v>2.6614236831664999</v>
      </c>
      <c r="AB23" s="2">
        <v>1.99632132053375</v>
      </c>
      <c r="AC23" s="2">
        <v>1.9778244495391799</v>
      </c>
      <c r="AD23" s="2">
        <v>1.9907463788986199</v>
      </c>
      <c r="AE23" s="2">
        <v>2.0062639713287398</v>
      </c>
      <c r="AF23" s="2">
        <v>2.0113575458526598</v>
      </c>
      <c r="AG23" s="2">
        <v>2.0267169475555402</v>
      </c>
      <c r="AH23" s="2">
        <v>2.0351319313049299</v>
      </c>
      <c r="AI23" s="2">
        <v>2.0455296039581299</v>
      </c>
      <c r="AJ23" s="2">
        <v>2.0599794387817401</v>
      </c>
      <c r="AK23" s="2">
        <v>2.0712797641754199</v>
      </c>
      <c r="AL23" s="2">
        <v>2.0819010734558101</v>
      </c>
      <c r="AM23" s="2">
        <v>2.0910558700561501</v>
      </c>
      <c r="AN23" s="2">
        <v>2.1054217815399201</v>
      </c>
      <c r="AO23" s="2">
        <v>2.1119441986084002</v>
      </c>
      <c r="AP23" s="2">
        <v>2.1290037631988499</v>
      </c>
      <c r="AQ23" s="2">
        <v>2.1346752643585201</v>
      </c>
      <c r="AR23" s="2">
        <v>2.1446177959442099</v>
      </c>
      <c r="AS23" s="2">
        <v>2.15520119667053</v>
      </c>
      <c r="AT23" s="2">
        <v>2.1691372394561799</v>
      </c>
      <c r="AU23" s="2">
        <v>2.1736719608306898</v>
      </c>
      <c r="AV23" s="2">
        <v>2.1906304359436</v>
      </c>
      <c r="AW23" s="2">
        <v>2.2017273902893102</v>
      </c>
      <c r="AX23" s="2">
        <v>2.2159011363983199</v>
      </c>
      <c r="AY23" s="2">
        <v>2.2233319282531698</v>
      </c>
    </row>
    <row r="24" spans="1:51" ht="60">
      <c r="A24" s="2" t="s">
        <v>21</v>
      </c>
      <c r="B24" s="2" t="s">
        <v>119</v>
      </c>
      <c r="C24" s="2" t="s">
        <v>65</v>
      </c>
      <c r="D24" s="2">
        <v>3.3489236831664999</v>
      </c>
      <c r="E24" s="2">
        <v>3.2519271373748802</v>
      </c>
      <c r="F24" s="2">
        <v>3.23491311073303</v>
      </c>
      <c r="G24" s="2">
        <v>3.2705988883972199</v>
      </c>
      <c r="H24" s="2">
        <v>3.30019950866699</v>
      </c>
      <c r="I24" s="2">
        <v>3.3279774188995401</v>
      </c>
      <c r="J24" s="2">
        <v>3.3542625904083301</v>
      </c>
      <c r="K24" s="2">
        <v>3.3799130916595499</v>
      </c>
      <c r="L24" s="2">
        <v>3.4045832157135001</v>
      </c>
      <c r="M24" s="2">
        <v>3.4288363456726101</v>
      </c>
      <c r="N24" s="2">
        <v>3.45264744758606</v>
      </c>
      <c r="O24" s="2">
        <v>3.4769876003265399</v>
      </c>
      <c r="P24" s="2">
        <v>3.49802947044373</v>
      </c>
      <c r="Q24" s="2">
        <v>3.5181317329406698</v>
      </c>
      <c r="R24" s="2">
        <v>3.53443551063538</v>
      </c>
      <c r="S24" s="2">
        <v>3.5501978397369398</v>
      </c>
      <c r="T24" s="2">
        <v>3.5654861927032502</v>
      </c>
      <c r="U24" s="2">
        <v>3.5803210735321001</v>
      </c>
      <c r="V24" s="2">
        <v>3.59260034561157</v>
      </c>
      <c r="W24" s="2">
        <v>3.6047899723053001</v>
      </c>
      <c r="X24" s="2">
        <v>3.55875539779663</v>
      </c>
      <c r="Y24" s="2">
        <v>3.6339080333709699</v>
      </c>
      <c r="Z24" s="2">
        <v>3.8406932353973402</v>
      </c>
      <c r="AA24" s="2">
        <v>4.0607991218566903</v>
      </c>
      <c r="AB24" s="2">
        <v>4.2067112922668501</v>
      </c>
      <c r="AC24" s="2">
        <v>4.1035175323486301</v>
      </c>
      <c r="AD24" s="2">
        <v>3.9419116973877002</v>
      </c>
      <c r="AE24" s="2">
        <v>3.7949707508087198</v>
      </c>
      <c r="AF24" s="2">
        <v>3.65392017364502</v>
      </c>
      <c r="AG24" s="2">
        <v>3.5218312740325901</v>
      </c>
      <c r="AH24" s="2">
        <v>3.3813388347625701</v>
      </c>
      <c r="AI24" s="2">
        <v>3.2474684715271001</v>
      </c>
      <c r="AJ24" s="2">
        <v>3.13236284255981</v>
      </c>
      <c r="AK24" s="2">
        <v>3.1523451805114702</v>
      </c>
      <c r="AL24" s="2">
        <v>3.1838026046752899</v>
      </c>
      <c r="AM24" s="2">
        <v>3.2097623348236102</v>
      </c>
      <c r="AN24" s="2">
        <v>3.2346456050872798</v>
      </c>
      <c r="AO24" s="2">
        <v>3.2528851032257098</v>
      </c>
      <c r="AP24" s="2">
        <v>3.2697811126709002</v>
      </c>
      <c r="AQ24" s="2">
        <v>3.28396344184875</v>
      </c>
      <c r="AR24" s="2">
        <v>3.2969603538513201</v>
      </c>
      <c r="AS24" s="2">
        <v>3.3104689121246298</v>
      </c>
      <c r="AT24" s="2">
        <v>3.3235349655151398</v>
      </c>
      <c r="AU24" s="2">
        <v>3.3378250598907502</v>
      </c>
      <c r="AV24" s="2">
        <v>3.3513386249542201</v>
      </c>
      <c r="AW24" s="2">
        <v>3.3641982078552202</v>
      </c>
      <c r="AX24" s="2">
        <v>3.3772745132446298</v>
      </c>
      <c r="AY24" s="2">
        <v>3.3906600475311302</v>
      </c>
    </row>
    <row r="25" spans="1:51" ht="36">
      <c r="A25" s="2" t="s">
        <v>24</v>
      </c>
      <c r="B25" s="2" t="s">
        <v>118</v>
      </c>
      <c r="C25" s="2" t="s">
        <v>75</v>
      </c>
      <c r="D25" s="2">
        <v>44.509326934814503</v>
      </c>
      <c r="E25" s="2">
        <v>44.727890014648402</v>
      </c>
      <c r="F25" s="2">
        <v>44.741752624511697</v>
      </c>
      <c r="G25" s="2">
        <v>44.859012603759801</v>
      </c>
      <c r="H25" s="2">
        <v>44.744461059570298</v>
      </c>
      <c r="I25" s="2">
        <v>44.859287261962898</v>
      </c>
      <c r="J25" s="2">
        <v>45.013442993164098</v>
      </c>
      <c r="K25" s="2">
        <v>45.073093414306598</v>
      </c>
      <c r="L25" s="2">
        <v>45.125614166259801</v>
      </c>
      <c r="M25" s="2">
        <v>45.227066040039098</v>
      </c>
      <c r="N25" s="2">
        <v>45.354976654052699</v>
      </c>
      <c r="O25" s="2">
        <v>45.655555725097699</v>
      </c>
      <c r="P25" s="2">
        <v>45.619518280029297</v>
      </c>
      <c r="Q25" s="2">
        <v>45.522266387939503</v>
      </c>
      <c r="R25" s="2">
        <v>45.453502655029297</v>
      </c>
      <c r="S25" s="2">
        <v>45.383182525634801</v>
      </c>
      <c r="T25" s="2">
        <v>45.2901420593262</v>
      </c>
      <c r="U25" s="2">
        <v>45.074207305908203</v>
      </c>
      <c r="V25" s="2">
        <v>44.885780334472699</v>
      </c>
      <c r="W25" s="2">
        <v>44.663955688476598</v>
      </c>
      <c r="X25" s="2">
        <v>44.3631782531738</v>
      </c>
      <c r="Y25" s="2">
        <v>44.037811279296903</v>
      </c>
      <c r="Z25" s="2">
        <v>43.8812446594238</v>
      </c>
      <c r="AA25" s="2">
        <v>43.688880920410199</v>
      </c>
      <c r="AB25" s="2">
        <v>43.503505706787102</v>
      </c>
      <c r="AC25" s="2">
        <v>43.417964935302699</v>
      </c>
      <c r="AD25" s="2">
        <v>43.848545074462898</v>
      </c>
      <c r="AE25" s="2">
        <v>43.915306091308601</v>
      </c>
      <c r="AF25" s="2">
        <v>44.007194519042997</v>
      </c>
      <c r="AG25" s="2">
        <v>44.074977874755902</v>
      </c>
      <c r="AH25" s="2">
        <v>44.266830444335902</v>
      </c>
      <c r="AI25" s="2">
        <v>44.393421173095703</v>
      </c>
      <c r="AJ25" s="2">
        <v>44.344619750976598</v>
      </c>
      <c r="AK25" s="2">
        <v>44.379886627197301</v>
      </c>
      <c r="AL25" s="2">
        <v>44.403610229492202</v>
      </c>
      <c r="AM25" s="2">
        <v>44.230743408203097</v>
      </c>
      <c r="AN25" s="2">
        <v>44.137657165527301</v>
      </c>
      <c r="AO25" s="2">
        <v>44.053512573242202</v>
      </c>
      <c r="AP25" s="2">
        <v>43.679927825927699</v>
      </c>
      <c r="AQ25" s="2">
        <v>43.710117340087898</v>
      </c>
      <c r="AR25" s="2">
        <v>43.621677398681598</v>
      </c>
      <c r="AS25" s="2">
        <v>43.700057983398402</v>
      </c>
      <c r="AT25" s="2">
        <v>43.819660186767599</v>
      </c>
      <c r="AU25" s="2">
        <v>43.9185791015625</v>
      </c>
      <c r="AV25" s="2">
        <v>43.533828735351598</v>
      </c>
      <c r="AW25" s="2">
        <v>43.569454193115199</v>
      </c>
      <c r="AX25" s="2">
        <v>43.727577209472699</v>
      </c>
      <c r="AY25" s="2">
        <v>43.711982727050803</v>
      </c>
    </row>
    <row r="26" spans="1:51" ht="48">
      <c r="A26" s="2" t="s">
        <v>62</v>
      </c>
      <c r="B26" s="2" t="s">
        <v>117</v>
      </c>
      <c r="C26" s="2" t="s">
        <v>77</v>
      </c>
      <c r="D26" s="2">
        <v>577.32769775390602</v>
      </c>
      <c r="E26" s="2">
        <v>576.32220458984398</v>
      </c>
      <c r="F26" s="2">
        <v>577.55554199218795</v>
      </c>
      <c r="G26" s="2">
        <v>577.88122558593795</v>
      </c>
      <c r="H26" s="2">
        <v>576.13000488281295</v>
      </c>
      <c r="I26" s="2">
        <v>575.15026855468795</v>
      </c>
      <c r="J26" s="2">
        <v>574.60656738281295</v>
      </c>
      <c r="K26" s="2">
        <v>574.06365966796898</v>
      </c>
      <c r="L26" s="2">
        <v>573.553466796875</v>
      </c>
      <c r="M26" s="2">
        <v>573.036376953125</v>
      </c>
      <c r="N26" s="2">
        <v>569.87420654296898</v>
      </c>
      <c r="O26" s="2">
        <v>569.66595458984398</v>
      </c>
      <c r="P26" s="2">
        <v>567.59753417968795</v>
      </c>
      <c r="Q26" s="2">
        <v>569.72814941406295</v>
      </c>
      <c r="R26" s="2">
        <v>567.78546142578102</v>
      </c>
      <c r="S26" s="2">
        <v>569.46405029296898</v>
      </c>
      <c r="T26" s="2">
        <v>573.19427490234398</v>
      </c>
      <c r="U26" s="2">
        <v>573.765869140625</v>
      </c>
      <c r="V26" s="2">
        <v>573.80572509765602</v>
      </c>
      <c r="W26" s="2">
        <v>575.14398193359398</v>
      </c>
      <c r="X26" s="2">
        <v>577.161376953125</v>
      </c>
      <c r="Y26" s="2">
        <v>577.94689941406295</v>
      </c>
      <c r="Z26" s="2">
        <v>578.52618408203102</v>
      </c>
      <c r="AA26" s="2">
        <v>582.10974121093795</v>
      </c>
      <c r="AB26" s="2">
        <v>584.73236083984398</v>
      </c>
      <c r="AC26" s="2">
        <v>586.37530517578102</v>
      </c>
      <c r="AD26" s="2">
        <v>583.670166015625</v>
      </c>
      <c r="AE26" s="2">
        <v>584.08526611328102</v>
      </c>
      <c r="AF26" s="2">
        <v>583.83166503906295</v>
      </c>
      <c r="AG26" s="2">
        <v>583.38018798828102</v>
      </c>
      <c r="AH26" s="2">
        <v>577.96087646484398</v>
      </c>
      <c r="AI26" s="2">
        <v>576.72180175781295</v>
      </c>
      <c r="AJ26" s="2">
        <v>578.42840576171898</v>
      </c>
      <c r="AK26" s="2">
        <v>577.66320800781295</v>
      </c>
      <c r="AL26" s="2">
        <v>578.1005859375</v>
      </c>
      <c r="AM26" s="2">
        <v>579.63726806640602</v>
      </c>
      <c r="AN26" s="2">
        <v>579.79034423828102</v>
      </c>
      <c r="AO26" s="2">
        <v>579.96295166015602</v>
      </c>
      <c r="AP26" s="2">
        <v>584.02233886718795</v>
      </c>
      <c r="AQ26" s="2">
        <v>584.2998046875</v>
      </c>
      <c r="AR26" s="2">
        <v>585.29431152343795</v>
      </c>
      <c r="AS26" s="2">
        <v>584.17181396484398</v>
      </c>
      <c r="AT26" s="2">
        <v>582.74426269531295</v>
      </c>
      <c r="AU26" s="2">
        <v>584.92938232421898</v>
      </c>
      <c r="AV26" s="2">
        <v>586.99652099609398</v>
      </c>
      <c r="AW26" s="2">
        <v>587.74847412109398</v>
      </c>
      <c r="AX26" s="2">
        <v>583.18444824218795</v>
      </c>
      <c r="AY26" s="2">
        <v>583.82318115234398</v>
      </c>
    </row>
    <row r="27" spans="1:51" ht="48">
      <c r="A27" s="2" t="s">
        <v>25</v>
      </c>
      <c r="B27" s="2" t="s">
        <v>116</v>
      </c>
      <c r="C27" s="2" t="s">
        <v>74</v>
      </c>
      <c r="D27" s="2">
        <v>50</v>
      </c>
      <c r="E27" s="2">
        <v>50</v>
      </c>
      <c r="F27" s="2">
        <v>50</v>
      </c>
      <c r="G27" s="2">
        <v>50</v>
      </c>
      <c r="H27" s="2">
        <v>50</v>
      </c>
      <c r="I27" s="2">
        <v>50</v>
      </c>
      <c r="J27" s="2">
        <v>50</v>
      </c>
      <c r="K27" s="2">
        <v>50</v>
      </c>
      <c r="L27" s="2">
        <v>50</v>
      </c>
      <c r="M27" s="2">
        <v>50</v>
      </c>
      <c r="N27" s="2">
        <v>50</v>
      </c>
      <c r="O27" s="2">
        <v>50</v>
      </c>
      <c r="P27" s="2">
        <v>50</v>
      </c>
      <c r="Q27" s="2">
        <v>50</v>
      </c>
      <c r="R27" s="2">
        <v>50</v>
      </c>
      <c r="S27" s="2">
        <v>50</v>
      </c>
      <c r="T27" s="2">
        <v>50</v>
      </c>
      <c r="U27" s="2">
        <v>50</v>
      </c>
      <c r="V27" s="2">
        <v>50</v>
      </c>
      <c r="W27" s="2">
        <v>50</v>
      </c>
      <c r="X27" s="2">
        <v>50</v>
      </c>
      <c r="Y27" s="2">
        <v>50</v>
      </c>
      <c r="Z27" s="2">
        <v>50</v>
      </c>
      <c r="AA27" s="2">
        <v>50</v>
      </c>
      <c r="AB27" s="2">
        <v>50</v>
      </c>
      <c r="AC27" s="2">
        <v>50</v>
      </c>
      <c r="AD27" s="2">
        <v>50</v>
      </c>
      <c r="AE27" s="2">
        <v>50</v>
      </c>
      <c r="AF27" s="2">
        <v>50</v>
      </c>
      <c r="AG27" s="2">
        <v>50</v>
      </c>
      <c r="AH27" s="2">
        <v>50</v>
      </c>
      <c r="AI27" s="2">
        <v>50</v>
      </c>
      <c r="AJ27" s="2">
        <v>50</v>
      </c>
      <c r="AK27" s="2">
        <v>50</v>
      </c>
      <c r="AL27" s="2">
        <v>50</v>
      </c>
      <c r="AM27" s="2">
        <v>50</v>
      </c>
      <c r="AN27" s="2">
        <v>50</v>
      </c>
      <c r="AO27" s="2">
        <v>50</v>
      </c>
      <c r="AP27" s="2">
        <v>50</v>
      </c>
      <c r="AQ27" s="2">
        <v>50</v>
      </c>
      <c r="AR27" s="2">
        <v>50</v>
      </c>
      <c r="AS27" s="2">
        <v>50</v>
      </c>
      <c r="AT27" s="2">
        <v>50</v>
      </c>
      <c r="AU27" s="2">
        <v>50</v>
      </c>
      <c r="AV27" s="2">
        <v>50</v>
      </c>
      <c r="AW27" s="2">
        <v>50</v>
      </c>
      <c r="AX27" s="2">
        <v>50</v>
      </c>
      <c r="AY27" s="2">
        <v>50</v>
      </c>
    </row>
    <row r="28" spans="1:51" ht="48">
      <c r="A28" s="2" t="s">
        <v>63</v>
      </c>
      <c r="B28" s="2" t="s">
        <v>116</v>
      </c>
      <c r="C28" s="2" t="s">
        <v>76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</row>
    <row r="29" spans="1:51" ht="60">
      <c r="A29" s="2" t="s">
        <v>22</v>
      </c>
      <c r="B29" s="2" t="s">
        <v>115</v>
      </c>
      <c r="C29" s="2" t="s">
        <v>65</v>
      </c>
      <c r="D29" s="2">
        <v>3.07258129119873</v>
      </c>
      <c r="E29" s="2">
        <v>3.18416452407837</v>
      </c>
      <c r="F29" s="2">
        <v>3.3057103157043501</v>
      </c>
      <c r="G29" s="2">
        <v>3.4370849132537802</v>
      </c>
      <c r="H29" s="2">
        <v>3.6167552471160902</v>
      </c>
      <c r="I29" s="2">
        <v>3.8010785579681401</v>
      </c>
      <c r="J29" s="2">
        <v>3.9796235561370898</v>
      </c>
      <c r="K29" s="2">
        <v>4.1523070335388201</v>
      </c>
      <c r="L29" s="2">
        <v>4.3190188407897896</v>
      </c>
      <c r="M29" s="2">
        <v>4.5257225036621103</v>
      </c>
      <c r="N29" s="2">
        <v>4.7139773368835396</v>
      </c>
      <c r="O29" s="2">
        <v>4.8504800796508798</v>
      </c>
      <c r="P29" s="2">
        <v>4.95056247711182</v>
      </c>
      <c r="Q29" s="2">
        <v>5.0201439857482901</v>
      </c>
      <c r="R29" s="2">
        <v>5.0021843910217303</v>
      </c>
      <c r="S29" s="2">
        <v>4.90207862854004</v>
      </c>
      <c r="T29" s="2">
        <v>4.7847919464111301</v>
      </c>
      <c r="U29" s="2">
        <v>4.6549539566040004</v>
      </c>
      <c r="V29" s="2">
        <v>4.5143499374389604</v>
      </c>
      <c r="W29" s="2">
        <v>4.3691949844360396</v>
      </c>
      <c r="X29" s="2">
        <v>4.2283439636230504</v>
      </c>
      <c r="Y29" s="2">
        <v>4.0887222290039098</v>
      </c>
      <c r="Z29" s="2">
        <v>3.95741963386536</v>
      </c>
      <c r="AA29" s="2">
        <v>3.8400125503539999</v>
      </c>
      <c r="AB29" s="2">
        <v>3.7379081249237101</v>
      </c>
      <c r="AC29" s="2">
        <v>3.6435103416442902</v>
      </c>
      <c r="AD29" s="2">
        <v>3.5568509101867698</v>
      </c>
      <c r="AE29" s="2">
        <v>3.4818542003631601</v>
      </c>
      <c r="AF29" s="2">
        <v>3.41232466697693</v>
      </c>
      <c r="AG29" s="2">
        <v>3.3279149532318102</v>
      </c>
      <c r="AH29" s="2">
        <v>3.2434654235839799</v>
      </c>
      <c r="AI29" s="2">
        <v>3.1610679626464799</v>
      </c>
      <c r="AJ29" s="2">
        <v>3.0956683158874498</v>
      </c>
      <c r="AK29" s="2">
        <v>3.0514338016510001</v>
      </c>
      <c r="AL29" s="2">
        <v>3.0399947166442902</v>
      </c>
      <c r="AM29" s="2">
        <v>3.0217638015747101</v>
      </c>
      <c r="AN29" s="2">
        <v>2.9700763225555402</v>
      </c>
      <c r="AO29" s="2">
        <v>2.87740278244019</v>
      </c>
      <c r="AP29" s="2">
        <v>2.7607328891754199</v>
      </c>
      <c r="AQ29" s="2">
        <v>2.6035411357879599</v>
      </c>
      <c r="AR29" s="2">
        <v>2.4475290775299099</v>
      </c>
      <c r="AS29" s="2">
        <v>2.3115432262420699</v>
      </c>
      <c r="AT29" s="2">
        <v>2.2178506851196298</v>
      </c>
      <c r="AU29" s="2">
        <v>2.1703140735626198</v>
      </c>
      <c r="AV29" s="2">
        <v>2.1518092155456499</v>
      </c>
      <c r="AW29" s="2">
        <v>2.1593053340911901</v>
      </c>
      <c r="AX29" s="2">
        <v>2.2250628471374498</v>
      </c>
      <c r="AY29" s="2">
        <v>2.33390140533447</v>
      </c>
    </row>
    <row r="30" spans="1:51" ht="60">
      <c r="A30" s="2" t="s">
        <v>26</v>
      </c>
      <c r="B30" s="2" t="s">
        <v>114</v>
      </c>
      <c r="C30" s="2" t="s">
        <v>73</v>
      </c>
      <c r="D30" s="2">
        <v>34.976970672607401</v>
      </c>
      <c r="E30" s="2">
        <v>35.285018920898402</v>
      </c>
      <c r="F30" s="2">
        <v>35.4726753234863</v>
      </c>
      <c r="G30" s="2">
        <v>35.947242736816399</v>
      </c>
      <c r="H30" s="2">
        <v>36.623039245605497</v>
      </c>
      <c r="I30" s="2">
        <v>36.815792083740199</v>
      </c>
      <c r="J30" s="2">
        <v>36.943546295166001</v>
      </c>
      <c r="K30" s="2">
        <v>36.989810943603501</v>
      </c>
      <c r="L30" s="2">
        <v>36.931423187255902</v>
      </c>
      <c r="M30" s="2">
        <v>36.923721313476598</v>
      </c>
      <c r="N30" s="2">
        <v>36.833473205566399</v>
      </c>
      <c r="O30" s="2">
        <v>36.9049263000488</v>
      </c>
      <c r="P30" s="2">
        <v>36.798656463622997</v>
      </c>
      <c r="Q30" s="2">
        <v>36.702262878417997</v>
      </c>
      <c r="R30" s="2">
        <v>35.348236083984403</v>
      </c>
      <c r="S30" s="2">
        <v>34.265773773193402</v>
      </c>
      <c r="T30" s="2">
        <v>33.679893493652301</v>
      </c>
      <c r="U30" s="2">
        <v>33.617446899414098</v>
      </c>
      <c r="V30" s="2">
        <v>33.198246002197301</v>
      </c>
      <c r="W30" s="2">
        <v>33.286758422851598</v>
      </c>
      <c r="X30" s="2">
        <v>33.167106628417997</v>
      </c>
      <c r="Y30" s="2">
        <v>33.363197326660199</v>
      </c>
      <c r="Z30" s="2">
        <v>33.373813629150398</v>
      </c>
      <c r="AA30" s="2">
        <v>33.658527374267599</v>
      </c>
      <c r="AB30" s="2">
        <v>33.531211853027301</v>
      </c>
      <c r="AC30" s="2">
        <v>33.5711860656738</v>
      </c>
      <c r="AD30" s="2">
        <v>33.624385833740199</v>
      </c>
      <c r="AE30" s="2">
        <v>33.6686401367188</v>
      </c>
      <c r="AF30" s="2">
        <v>33.596851348877003</v>
      </c>
      <c r="AG30" s="2">
        <v>33.571258544921903</v>
      </c>
      <c r="AH30" s="2">
        <v>33.57958984375</v>
      </c>
      <c r="AI30" s="2">
        <v>33.748363494872997</v>
      </c>
      <c r="AJ30" s="2">
        <v>33.773834228515597</v>
      </c>
      <c r="AK30" s="2">
        <v>34.521110534667997</v>
      </c>
      <c r="AL30" s="2">
        <v>34.455844879150398</v>
      </c>
      <c r="AM30" s="2">
        <v>34.233898162841797</v>
      </c>
      <c r="AN30" s="2">
        <v>32.533847808837898</v>
      </c>
      <c r="AO30" s="2">
        <v>32.240383148193402</v>
      </c>
      <c r="AP30" s="2">
        <v>31.3522853851318</v>
      </c>
      <c r="AQ30" s="2">
        <v>30.572969436645501</v>
      </c>
      <c r="AR30" s="2">
        <v>30.594017028808601</v>
      </c>
      <c r="AS30" s="2">
        <v>31.442937850952099</v>
      </c>
      <c r="AT30" s="2">
        <v>32.117259979247997</v>
      </c>
      <c r="AU30" s="2">
        <v>32.921272277832003</v>
      </c>
      <c r="AV30" s="2">
        <v>33.026775360107401</v>
      </c>
      <c r="AW30" s="2">
        <v>33.623859405517599</v>
      </c>
      <c r="AX30" s="2">
        <v>34.123622894287102</v>
      </c>
      <c r="AY30" s="2">
        <v>34.1794624328613</v>
      </c>
    </row>
    <row r="31" spans="1:51" ht="48">
      <c r="A31" s="2" t="s">
        <v>27</v>
      </c>
      <c r="B31" s="2" t="s">
        <v>113</v>
      </c>
      <c r="C31" s="2" t="s">
        <v>73</v>
      </c>
      <c r="D31" s="2">
        <v>33.155792236328097</v>
      </c>
      <c r="E31" s="2">
        <v>33.341892242431598</v>
      </c>
      <c r="F31" s="2">
        <v>33.532234191894503</v>
      </c>
      <c r="G31" s="2">
        <v>33.542266845703097</v>
      </c>
      <c r="H31" s="2">
        <v>33.801284790039098</v>
      </c>
      <c r="I31" s="2">
        <v>33.908538818359403</v>
      </c>
      <c r="J31" s="2">
        <v>34.1325874328613</v>
      </c>
      <c r="K31" s="2">
        <v>34.304267883300803</v>
      </c>
      <c r="L31" s="2">
        <v>34.875522613525398</v>
      </c>
      <c r="M31" s="2">
        <v>35.389728546142599</v>
      </c>
      <c r="N31" s="2">
        <v>35.438362121582003</v>
      </c>
      <c r="O31" s="2">
        <v>35.2107963562012</v>
      </c>
      <c r="P31" s="2">
        <v>35.288890838622997</v>
      </c>
      <c r="Q31" s="2">
        <v>35.072830200195298</v>
      </c>
      <c r="R31" s="2">
        <v>34.573204040527301</v>
      </c>
      <c r="S31" s="2">
        <v>34.571861267089801</v>
      </c>
      <c r="T31" s="2">
        <v>34.446815490722699</v>
      </c>
      <c r="U31" s="2">
        <v>34.311843872070298</v>
      </c>
      <c r="V31" s="2">
        <v>34.024723052978501</v>
      </c>
      <c r="W31" s="2">
        <v>33.874767303466797</v>
      </c>
      <c r="X31" s="2">
        <v>33.815517425537102</v>
      </c>
      <c r="Y31" s="2">
        <v>33.696861267089801</v>
      </c>
      <c r="Z31" s="2">
        <v>33.484611511230497</v>
      </c>
      <c r="AA31" s="2">
        <v>33.449100494384801</v>
      </c>
      <c r="AB31" s="2">
        <v>33.393947601318402</v>
      </c>
      <c r="AC31" s="2">
        <v>33.254615783691399</v>
      </c>
      <c r="AD31" s="2">
        <v>33.209445953369098</v>
      </c>
      <c r="AE31" s="2">
        <v>33.180335998535199</v>
      </c>
      <c r="AF31" s="2">
        <v>33.062049865722699</v>
      </c>
      <c r="AG31" s="2">
        <v>32.969696044921903</v>
      </c>
      <c r="AH31" s="2">
        <v>32.8451118469238</v>
      </c>
      <c r="AI31" s="2">
        <v>32.802989959716797</v>
      </c>
      <c r="AJ31" s="2">
        <v>32.769443511962898</v>
      </c>
      <c r="AK31" s="2">
        <v>32.805416107177699</v>
      </c>
      <c r="AL31" s="2">
        <v>32.846183776855497</v>
      </c>
      <c r="AM31" s="2">
        <v>32.627269744872997</v>
      </c>
      <c r="AN31" s="2">
        <v>32.575538635253899</v>
      </c>
      <c r="AO31" s="2">
        <v>32.494895935058601</v>
      </c>
      <c r="AP31" s="2">
        <v>32.235054016113303</v>
      </c>
      <c r="AQ31" s="2">
        <v>32.145938873291001</v>
      </c>
      <c r="AR31" s="2">
        <v>31.9624538421631</v>
      </c>
      <c r="AS31" s="2">
        <v>31.8885383605957</v>
      </c>
      <c r="AT31" s="2">
        <v>32.029579162597699</v>
      </c>
      <c r="AU31" s="2">
        <v>31.9724006652832</v>
      </c>
      <c r="AV31" s="2">
        <v>31.963342666626001</v>
      </c>
      <c r="AW31" s="2">
        <v>32.090705871582003</v>
      </c>
      <c r="AX31" s="2">
        <v>32.313228607177699</v>
      </c>
      <c r="AY31" s="2">
        <v>32.430290222167997</v>
      </c>
    </row>
    <row r="32" spans="1:51" ht="48">
      <c r="A32" s="2" t="s">
        <v>29</v>
      </c>
      <c r="B32" s="2" t="s">
        <v>112</v>
      </c>
      <c r="C32" s="2" t="s">
        <v>75</v>
      </c>
      <c r="D32" s="2">
        <v>9.2442607879638707</v>
      </c>
      <c r="E32" s="2">
        <v>10.6065940856934</v>
      </c>
      <c r="F32" s="2">
        <v>12.391319274902299</v>
      </c>
      <c r="G32" s="2">
        <v>12.48499584198</v>
      </c>
      <c r="H32" s="2">
        <v>12.552366256713899</v>
      </c>
      <c r="I32" s="2">
        <v>12.7502708435059</v>
      </c>
      <c r="J32" s="2">
        <v>12.700497627258301</v>
      </c>
      <c r="K32" s="2">
        <v>12.8789615631104</v>
      </c>
      <c r="L32" s="2">
        <v>12.7860612869263</v>
      </c>
      <c r="M32" s="2">
        <v>13.0413274765015</v>
      </c>
      <c r="N32" s="2">
        <v>12.685381889343301</v>
      </c>
      <c r="O32" s="2">
        <v>12.6692457199097</v>
      </c>
      <c r="P32" s="2">
        <v>12.159452438354499</v>
      </c>
      <c r="Q32" s="2">
        <v>11.7112483978271</v>
      </c>
      <c r="R32" s="2">
        <v>12.5569257736206</v>
      </c>
      <c r="S32" s="2">
        <v>12.3544979095459</v>
      </c>
      <c r="T32" s="2">
        <v>11.870332717895501</v>
      </c>
      <c r="U32" s="2">
        <v>11.573636054992701</v>
      </c>
      <c r="V32" s="2">
        <v>11.230298995971699</v>
      </c>
      <c r="W32" s="2">
        <v>11.1157379150391</v>
      </c>
      <c r="X32" s="2">
        <v>11.5365190505981</v>
      </c>
      <c r="Y32" s="2">
        <v>11.5445880889893</v>
      </c>
      <c r="Z32" s="2">
        <v>11.041730880737299</v>
      </c>
      <c r="AA32" s="2">
        <v>9.4466114044189506</v>
      </c>
      <c r="AB32" s="2">
        <v>9.23925685882568</v>
      </c>
      <c r="AC32" s="2">
        <v>9.2572689056396502</v>
      </c>
      <c r="AD32" s="2">
        <v>9.5231580734252894</v>
      </c>
      <c r="AE32" s="2">
        <v>9.7051038742065394</v>
      </c>
      <c r="AF32" s="2">
        <v>9.8607225418090803</v>
      </c>
      <c r="AG32" s="2">
        <v>9.9619617462158203</v>
      </c>
      <c r="AH32" s="2">
        <v>10.0845375061035</v>
      </c>
      <c r="AI32" s="2">
        <v>10.138481140136699</v>
      </c>
      <c r="AJ32" s="2">
        <v>9.7485923767089808</v>
      </c>
      <c r="AK32" s="2">
        <v>9.82574367523193</v>
      </c>
      <c r="AL32" s="2">
        <v>9.7960996627807599</v>
      </c>
      <c r="AM32" s="2">
        <v>9.6037645339965803</v>
      </c>
      <c r="AN32" s="2">
        <v>9.315185546875</v>
      </c>
      <c r="AO32" s="2">
        <v>9.1063156127929705</v>
      </c>
      <c r="AP32" s="2">
        <v>8.3961372375488299</v>
      </c>
      <c r="AQ32" s="2">
        <v>8.2673730850219709</v>
      </c>
      <c r="AR32" s="2">
        <v>8.0517349243164098</v>
      </c>
      <c r="AS32" s="2">
        <v>8.3047828674316406</v>
      </c>
      <c r="AT32" s="2">
        <v>8.7637538909912092</v>
      </c>
      <c r="AU32" s="2">
        <v>9.3893737792968803</v>
      </c>
      <c r="AV32" s="2">
        <v>5.2817368507385298</v>
      </c>
      <c r="AW32" s="2">
        <v>6.01035451889038</v>
      </c>
      <c r="AX32" s="2">
        <v>6.62064504623413</v>
      </c>
      <c r="AY32" s="2">
        <v>7.1649813652038601</v>
      </c>
    </row>
    <row r="33" spans="1:51" ht="48">
      <c r="A33" s="2" t="s">
        <v>33</v>
      </c>
      <c r="B33" s="2" t="s">
        <v>112</v>
      </c>
      <c r="C33" s="2" t="s">
        <v>74</v>
      </c>
      <c r="D33" s="2">
        <v>32.931957244872997</v>
      </c>
      <c r="E33" s="2">
        <v>32.896514892578097</v>
      </c>
      <c r="F33" s="2">
        <v>33.218467712402301</v>
      </c>
      <c r="G33" s="2">
        <v>33.209266662597699</v>
      </c>
      <c r="H33" s="2">
        <v>33.420860290527301</v>
      </c>
      <c r="I33" s="2">
        <v>33.3982543945313</v>
      </c>
      <c r="J33" s="2">
        <v>33.684318542480497</v>
      </c>
      <c r="K33" s="2">
        <v>33.6771240234375</v>
      </c>
      <c r="L33" s="2">
        <v>33.905216217041001</v>
      </c>
      <c r="M33" s="2">
        <v>33.877479553222699</v>
      </c>
      <c r="N33" s="2">
        <v>34.190139770507798</v>
      </c>
      <c r="O33" s="2">
        <v>34.226116180419901</v>
      </c>
      <c r="P33" s="2">
        <v>34.383995056152301</v>
      </c>
      <c r="Q33" s="2">
        <v>34.076328277587898</v>
      </c>
      <c r="R33" s="2">
        <v>33.466827392578097</v>
      </c>
      <c r="S33" s="2">
        <v>33.503482818603501</v>
      </c>
      <c r="T33" s="2">
        <v>33.206077575683601</v>
      </c>
      <c r="U33" s="2">
        <v>33.190143585205099</v>
      </c>
      <c r="V33" s="2">
        <v>32.901645660400398</v>
      </c>
      <c r="W33" s="2">
        <v>32.9011840820313</v>
      </c>
      <c r="X33" s="2">
        <v>32.403507232666001</v>
      </c>
      <c r="Y33" s="2">
        <v>32.3924751281738</v>
      </c>
      <c r="Z33" s="2">
        <v>32.2544555664063</v>
      </c>
      <c r="AA33" s="2">
        <v>32.242580413818402</v>
      </c>
      <c r="AB33" s="2">
        <v>32.197097778320298</v>
      </c>
      <c r="AC33" s="2">
        <v>32.209903717041001</v>
      </c>
      <c r="AD33" s="2">
        <v>32.112068176269503</v>
      </c>
      <c r="AE33" s="2">
        <v>32.108596801757798</v>
      </c>
      <c r="AF33" s="2">
        <v>31.8956089019775</v>
      </c>
      <c r="AG33" s="2">
        <v>31.905469894409201</v>
      </c>
      <c r="AH33" s="2">
        <v>31.821046829223601</v>
      </c>
      <c r="AI33" s="2">
        <v>32.110355377197301</v>
      </c>
      <c r="AJ33" s="2">
        <v>32.211719512939503</v>
      </c>
      <c r="AK33" s="2">
        <v>32.199127197265597</v>
      </c>
      <c r="AL33" s="2">
        <v>32.117610931396499</v>
      </c>
      <c r="AM33" s="2">
        <v>32.083610534667997</v>
      </c>
      <c r="AN33" s="2">
        <v>31.9077968597412</v>
      </c>
      <c r="AO33" s="2">
        <v>31.8914184570313</v>
      </c>
      <c r="AP33" s="2">
        <v>32.091670989990199</v>
      </c>
      <c r="AQ33" s="2">
        <v>32.092777252197301</v>
      </c>
      <c r="AR33" s="2">
        <v>32.189945220947301</v>
      </c>
      <c r="AS33" s="2">
        <v>32.191890716552699</v>
      </c>
      <c r="AT33" s="2">
        <v>32.284652709960902</v>
      </c>
      <c r="AU33" s="2">
        <v>32.282138824462898</v>
      </c>
      <c r="AV33" s="2">
        <v>32.274612426757798</v>
      </c>
      <c r="AW33" s="2">
        <v>32.706764221191399</v>
      </c>
      <c r="AX33" s="2">
        <v>33.187168121337898</v>
      </c>
      <c r="AY33" s="2">
        <v>33.190704345703097</v>
      </c>
    </row>
    <row r="34" spans="1:51" ht="48">
      <c r="A34" s="2" t="s">
        <v>28</v>
      </c>
      <c r="B34" s="2" t="s">
        <v>112</v>
      </c>
      <c r="C34" s="2" t="s">
        <v>66</v>
      </c>
      <c r="D34" s="2">
        <v>1367.22900390625</v>
      </c>
      <c r="E34" s="2">
        <v>1251.32971191406</v>
      </c>
      <c r="F34" s="2">
        <v>1292.60595703125</v>
      </c>
      <c r="G34" s="2">
        <v>1168.95910644531</v>
      </c>
      <c r="H34" s="2">
        <v>1143.76428222656</v>
      </c>
      <c r="I34" s="2">
        <v>1120.47631835938</v>
      </c>
      <c r="J34" s="2">
        <v>1168.39392089844</v>
      </c>
      <c r="K34" s="2">
        <v>1147.80700683594</v>
      </c>
      <c r="L34" s="2">
        <v>1139.11437988281</v>
      </c>
      <c r="M34" s="2">
        <v>1104.3388671875</v>
      </c>
      <c r="N34" s="2">
        <v>1347.18090820313</v>
      </c>
      <c r="O34" s="2">
        <v>1365.26452636719</v>
      </c>
      <c r="P34" s="2">
        <v>1452.09985351563</v>
      </c>
      <c r="Q34" s="2">
        <v>1498.314453125</v>
      </c>
      <c r="R34" s="2">
        <v>1407.19287109375</v>
      </c>
      <c r="S34" s="2">
        <v>1483.66345214844</v>
      </c>
      <c r="T34" s="2">
        <v>1496.80200195313</v>
      </c>
      <c r="U34" s="2">
        <v>1558.31079101563</v>
      </c>
      <c r="V34" s="2">
        <v>1540.36242675781</v>
      </c>
      <c r="W34" s="2">
        <v>1521.1318359375</v>
      </c>
      <c r="X34" s="2">
        <v>1499.69689941406</v>
      </c>
      <c r="Y34" s="2">
        <v>1483.56616210938</v>
      </c>
      <c r="Z34" s="2">
        <v>1491.52844238281</v>
      </c>
      <c r="AA34" s="2">
        <v>1653.48596191406</v>
      </c>
      <c r="AB34" s="2">
        <v>1701.01745605469</v>
      </c>
      <c r="AC34" s="2">
        <v>1710.0419921875</v>
      </c>
      <c r="AD34" s="2">
        <v>1664.82458496094</v>
      </c>
      <c r="AE34" s="2">
        <v>1627.54077148438</v>
      </c>
      <c r="AF34" s="2">
        <v>1596.1494140625</v>
      </c>
      <c r="AG34" s="2">
        <v>1583.23132324219</v>
      </c>
      <c r="AH34" s="2">
        <v>1559.76354980469</v>
      </c>
      <c r="AI34" s="2">
        <v>1644.35900878906</v>
      </c>
      <c r="AJ34" s="2">
        <v>1667.0791015625</v>
      </c>
      <c r="AK34" s="2">
        <v>1626.68444824219</v>
      </c>
      <c r="AL34" s="2">
        <v>1663.96313476563</v>
      </c>
      <c r="AM34" s="2">
        <v>1662.94738769531</v>
      </c>
      <c r="AN34" s="2">
        <v>1734.64208984375</v>
      </c>
      <c r="AO34" s="2">
        <v>1782.69470214844</v>
      </c>
      <c r="AP34" s="2">
        <v>1933.16101074219</v>
      </c>
      <c r="AQ34" s="2">
        <v>1996.67810058594</v>
      </c>
      <c r="AR34" s="2">
        <v>2050.51147460938</v>
      </c>
      <c r="AS34" s="2">
        <v>1937.96545410156</v>
      </c>
      <c r="AT34" s="2">
        <v>1855.23254394531</v>
      </c>
      <c r="AU34" s="2">
        <v>1758.40844726563</v>
      </c>
      <c r="AV34" s="2">
        <v>1750.88305664063</v>
      </c>
      <c r="AW34" s="2">
        <v>1826.07153320313</v>
      </c>
      <c r="AX34" s="2">
        <v>1636.84875488281</v>
      </c>
      <c r="AY34" s="2">
        <v>1584.70849609375</v>
      </c>
    </row>
    <row r="35" spans="1:51" ht="60">
      <c r="A35" s="2" t="s">
        <v>30</v>
      </c>
      <c r="B35" s="2" t="s">
        <v>111</v>
      </c>
      <c r="C35" s="2" t="s">
        <v>65</v>
      </c>
      <c r="D35" s="2">
        <v>5.1608943939209002</v>
      </c>
      <c r="E35" s="2">
        <v>5.2075629234314</v>
      </c>
      <c r="F35" s="2">
        <v>5.2080268859863299</v>
      </c>
      <c r="G35" s="2">
        <v>5.2055602073669398</v>
      </c>
      <c r="H35" s="2">
        <v>5.20458936691284</v>
      </c>
      <c r="I35" s="2">
        <v>5.2054414749145499</v>
      </c>
      <c r="J35" s="2">
        <v>5.20562791824341</v>
      </c>
      <c r="K35" s="2">
        <v>5.2055163383483896</v>
      </c>
      <c r="L35" s="2">
        <v>5.2057127952575701</v>
      </c>
      <c r="M35" s="2">
        <v>5.2072119712829599</v>
      </c>
      <c r="N35" s="2">
        <v>5.2074952125549299</v>
      </c>
      <c r="O35" s="2">
        <v>5.2067899703979501</v>
      </c>
      <c r="P35" s="2">
        <v>5.2076444625854501</v>
      </c>
      <c r="Q35" s="2">
        <v>5.2074413299560502</v>
      </c>
      <c r="R35" s="2">
        <v>5.1041207313537598</v>
      </c>
      <c r="S35" s="2">
        <v>4.7100582122802699</v>
      </c>
      <c r="T35" s="2">
        <v>4.2883734703064</v>
      </c>
      <c r="U35" s="2">
        <v>3.8610994815826398</v>
      </c>
      <c r="V35" s="2">
        <v>3.4232709407806401</v>
      </c>
      <c r="W35" s="2">
        <v>2.9907786846160902</v>
      </c>
      <c r="X35" s="2">
        <v>2.5583119392395002</v>
      </c>
      <c r="Y35" s="2">
        <v>2.12503218650818</v>
      </c>
      <c r="Z35" s="2">
        <v>1.7222284078598</v>
      </c>
      <c r="AA35" s="2">
        <v>1.6344358921051001</v>
      </c>
      <c r="AB35" s="2">
        <v>1.6386992931366</v>
      </c>
      <c r="AC35" s="2">
        <v>1.6441458463668801</v>
      </c>
      <c r="AD35" s="2">
        <v>1.6380573511123699</v>
      </c>
      <c r="AE35" s="2">
        <v>1.6296070814132699</v>
      </c>
      <c r="AF35" s="2">
        <v>1.62916719913483</v>
      </c>
      <c r="AG35" s="2">
        <v>1.62935590744019</v>
      </c>
      <c r="AH35" s="2">
        <v>1.6300517320632899</v>
      </c>
      <c r="AI35" s="2">
        <v>1.63082039356232</v>
      </c>
      <c r="AJ35" s="2">
        <v>1.6305780410766599</v>
      </c>
      <c r="AK35" s="2">
        <v>1.63022148609161</v>
      </c>
      <c r="AL35" s="2">
        <v>1.63050556182861</v>
      </c>
      <c r="AM35" s="2">
        <v>1.6310559511184699</v>
      </c>
      <c r="AN35" s="2">
        <v>1.63220763206482</v>
      </c>
      <c r="AO35" s="2">
        <v>1.6344401836395299</v>
      </c>
      <c r="AP35" s="2">
        <v>1.6351022720336901</v>
      </c>
      <c r="AQ35" s="2">
        <v>1.63700175285339</v>
      </c>
      <c r="AR35" s="2">
        <v>1.63685834407806</v>
      </c>
      <c r="AS35" s="2">
        <v>1.6391364336013801</v>
      </c>
      <c r="AT35" s="2">
        <v>1.641441822052</v>
      </c>
      <c r="AU35" s="2">
        <v>1.6462495326995801</v>
      </c>
      <c r="AV35" s="2">
        <v>2.0177581310272199</v>
      </c>
      <c r="AW35" s="2">
        <v>2.82174921035767</v>
      </c>
      <c r="AX35" s="2">
        <v>3.60555076599121</v>
      </c>
      <c r="AY35" s="2">
        <v>4.37237501144409</v>
      </c>
    </row>
    <row r="36" spans="1:51" ht="36">
      <c r="A36" s="2" t="s">
        <v>37</v>
      </c>
      <c r="B36" s="2" t="s">
        <v>110</v>
      </c>
      <c r="C36" s="2" t="s">
        <v>73</v>
      </c>
      <c r="D36" s="2">
        <v>45.696266174316399</v>
      </c>
      <c r="E36" s="2">
        <v>45.997226715087898</v>
      </c>
      <c r="F36" s="2">
        <v>47.177280426025398</v>
      </c>
      <c r="G36" s="2">
        <v>47.213939666747997</v>
      </c>
      <c r="H36" s="2">
        <v>47.206531524658203</v>
      </c>
      <c r="I36" s="2">
        <v>47.384471893310497</v>
      </c>
      <c r="J36" s="2">
        <v>47.363975524902301</v>
      </c>
      <c r="K36" s="2">
        <v>47.513557434082003</v>
      </c>
      <c r="L36" s="2">
        <v>47.4307861328125</v>
      </c>
      <c r="M36" s="2">
        <v>47.677059173583999</v>
      </c>
      <c r="N36" s="2">
        <v>47.542015075683601</v>
      </c>
      <c r="O36" s="2">
        <v>47.615875244140597</v>
      </c>
      <c r="P36" s="2">
        <v>47.244434356689503</v>
      </c>
      <c r="Q36" s="2">
        <v>46.863307952880902</v>
      </c>
      <c r="R36" s="2">
        <v>46.8616333007813</v>
      </c>
      <c r="S36" s="2">
        <v>46.743812561035199</v>
      </c>
      <c r="T36" s="2">
        <v>46.441246032714801</v>
      </c>
      <c r="U36" s="2">
        <v>46.105308532714801</v>
      </c>
      <c r="V36" s="2">
        <v>45.759609222412102</v>
      </c>
      <c r="W36" s="2">
        <v>45.5714111328125</v>
      </c>
      <c r="X36" s="2">
        <v>45.679370880127003</v>
      </c>
      <c r="Y36" s="2">
        <v>45.521865844726598</v>
      </c>
      <c r="Z36" s="2">
        <v>45.310184478759801</v>
      </c>
      <c r="AA36" s="2">
        <v>44.848476409912102</v>
      </c>
      <c r="AB36" s="2">
        <v>44.689765930175803</v>
      </c>
      <c r="AC36" s="2">
        <v>44.586326599121101</v>
      </c>
      <c r="AD36" s="2">
        <v>44.845726013183601</v>
      </c>
      <c r="AE36" s="2">
        <v>44.997554779052699</v>
      </c>
      <c r="AF36" s="2">
        <v>45.096290588378899</v>
      </c>
      <c r="AG36" s="2">
        <v>45.201881408691399</v>
      </c>
      <c r="AH36" s="2">
        <v>45.29931640625</v>
      </c>
      <c r="AI36" s="2">
        <v>45.4210815429688</v>
      </c>
      <c r="AJ36" s="2">
        <v>45.283847808837898</v>
      </c>
      <c r="AK36" s="2">
        <v>45.365257263183601</v>
      </c>
      <c r="AL36" s="2">
        <v>45.410434722900398</v>
      </c>
      <c r="AM36" s="2">
        <v>45.263507843017599</v>
      </c>
      <c r="AN36" s="2">
        <v>45.130546569824197</v>
      </c>
      <c r="AO36" s="2">
        <v>45.041549682617202</v>
      </c>
      <c r="AP36" s="2">
        <v>44.633758544921903</v>
      </c>
      <c r="AQ36" s="2">
        <v>44.596111297607401</v>
      </c>
      <c r="AR36" s="2">
        <v>44.516212463378899</v>
      </c>
      <c r="AS36" s="2">
        <v>44.578968048095703</v>
      </c>
      <c r="AT36" s="2">
        <v>44.775604248046903</v>
      </c>
      <c r="AU36" s="2">
        <v>45.137359619140597</v>
      </c>
      <c r="AV36" s="2">
        <v>44.237476348877003</v>
      </c>
      <c r="AW36" s="2">
        <v>44.507503509521499</v>
      </c>
      <c r="AX36" s="2">
        <v>44.753360748291001</v>
      </c>
      <c r="AY36" s="2">
        <v>44.879501342773402</v>
      </c>
    </row>
    <row r="37" spans="1:51" ht="36">
      <c r="A37" s="2" t="s">
        <v>31</v>
      </c>
      <c r="B37" s="2" t="s">
        <v>109</v>
      </c>
      <c r="C37" s="2" t="s">
        <v>72</v>
      </c>
      <c r="D37" s="2">
        <v>975.8525390625</v>
      </c>
      <c r="E37" s="2">
        <v>816.067626953125</v>
      </c>
      <c r="F37" s="2">
        <v>862.46447753906295</v>
      </c>
      <c r="G37" s="2">
        <v>797.84979248046898</v>
      </c>
      <c r="H37" s="2">
        <v>711.28845214843795</v>
      </c>
      <c r="I37" s="2">
        <v>703.15618896484398</v>
      </c>
      <c r="J37" s="2">
        <v>957.32196044921898</v>
      </c>
      <c r="K37" s="2">
        <v>752.76678466796898</v>
      </c>
      <c r="L37" s="2">
        <v>1150.24926757813</v>
      </c>
      <c r="M37" s="2">
        <v>1042.36962890625</v>
      </c>
      <c r="N37" s="2">
        <v>1391.15979003906</v>
      </c>
      <c r="O37" s="2">
        <v>1438.84655761719</v>
      </c>
      <c r="P37" s="2">
        <v>1734.74731445313</v>
      </c>
      <c r="Q37" s="2">
        <v>1781.76220703125</v>
      </c>
      <c r="R37" s="2">
        <v>2033.13452148438</v>
      </c>
      <c r="S37" s="2">
        <v>2136.650390625</v>
      </c>
      <c r="T37" s="2">
        <v>2342.66015625</v>
      </c>
      <c r="U37" s="2">
        <v>2402.73510742188</v>
      </c>
      <c r="V37" s="2">
        <v>2414.65869140625</v>
      </c>
      <c r="W37" s="2">
        <v>2398.27563476563</v>
      </c>
      <c r="X37" s="2">
        <v>2469.63598632813</v>
      </c>
      <c r="Y37" s="2">
        <v>2465.19067382813</v>
      </c>
      <c r="Z37" s="2">
        <v>2339.17504882813</v>
      </c>
      <c r="AA37" s="2">
        <v>2220.92993164063</v>
      </c>
      <c r="AB37" s="2">
        <v>2276.1025390625</v>
      </c>
      <c r="AC37" s="2">
        <v>2186.6455078125</v>
      </c>
      <c r="AD37" s="2">
        <v>2140.24682617188</v>
      </c>
      <c r="AE37" s="2">
        <v>2055.67138671875</v>
      </c>
      <c r="AF37" s="2">
        <v>1913.04064941406</v>
      </c>
      <c r="AG37" s="2">
        <v>1941.41918945313</v>
      </c>
      <c r="AH37" s="2">
        <v>1919.24743652344</v>
      </c>
      <c r="AI37" s="2">
        <v>1913.51989746094</v>
      </c>
      <c r="AJ37" s="2">
        <v>1869.49035644531</v>
      </c>
      <c r="AK37" s="2">
        <v>1942.22192382813</v>
      </c>
      <c r="AL37" s="2">
        <v>2008.50573730469</v>
      </c>
      <c r="AM37" s="2">
        <v>2157.32788085938</v>
      </c>
      <c r="AN37" s="2">
        <v>2262.45947265625</v>
      </c>
      <c r="AO37" s="2">
        <v>2388.27172851563</v>
      </c>
      <c r="AP37" s="2">
        <v>2817.79931640625</v>
      </c>
      <c r="AQ37" s="2">
        <v>2992.787109375</v>
      </c>
      <c r="AR37" s="2">
        <v>3041.78515625</v>
      </c>
      <c r="AS37" s="2">
        <v>2648.05322265625</v>
      </c>
      <c r="AT37" s="2">
        <v>2393.82299804688</v>
      </c>
      <c r="AU37" s="2">
        <v>1942.05041503906</v>
      </c>
      <c r="AV37" s="2">
        <v>1905.19555664063</v>
      </c>
      <c r="AW37" s="2">
        <v>1620.39538574219</v>
      </c>
      <c r="AX37" s="2">
        <v>1366.89978027344</v>
      </c>
      <c r="AY37" s="2">
        <v>1012.97497558594</v>
      </c>
    </row>
    <row r="38" spans="1:51" ht="36">
      <c r="A38" s="2" t="s">
        <v>64</v>
      </c>
      <c r="B38" s="2" t="s">
        <v>109</v>
      </c>
      <c r="C38" s="2" t="s">
        <v>71</v>
      </c>
      <c r="D38" s="2">
        <v>1085.65710449219</v>
      </c>
      <c r="E38" s="2">
        <v>1028.04528808594</v>
      </c>
      <c r="F38" s="2">
        <v>996.37396240234398</v>
      </c>
      <c r="G38" s="2">
        <v>726.45837402343795</v>
      </c>
      <c r="H38" s="2">
        <v>643.26690673828102</v>
      </c>
      <c r="I38" s="2">
        <v>622.43701171875</v>
      </c>
      <c r="J38" s="2">
        <v>648.41326904296898</v>
      </c>
      <c r="K38" s="2">
        <v>636.79339599609398</v>
      </c>
      <c r="L38" s="2">
        <v>347.84683227539102</v>
      </c>
      <c r="M38" s="2">
        <v>363.03506469726602</v>
      </c>
      <c r="N38" s="2">
        <v>556.529541015625</v>
      </c>
      <c r="O38" s="2">
        <v>731.26940917968795</v>
      </c>
      <c r="P38" s="2">
        <v>839.59381103515602</v>
      </c>
      <c r="Q38" s="2">
        <v>1059.19921875</v>
      </c>
      <c r="R38" s="2">
        <v>1510.04125976563</v>
      </c>
      <c r="S38" s="2">
        <v>1564.89904785156</v>
      </c>
      <c r="T38" s="2">
        <v>1604.42114257813</v>
      </c>
      <c r="U38" s="2">
        <v>1606.56909179688</v>
      </c>
      <c r="V38" s="2">
        <v>1648.67126464844</v>
      </c>
      <c r="W38" s="2">
        <v>1613.42822265625</v>
      </c>
      <c r="X38" s="2">
        <v>1625.07385253906</v>
      </c>
      <c r="Y38" s="2">
        <v>1589.55932617188</v>
      </c>
      <c r="Z38" s="2">
        <v>1556.30322265625</v>
      </c>
      <c r="AA38" s="2">
        <v>1527.24096679688</v>
      </c>
      <c r="AB38" s="2">
        <v>1509.662109375</v>
      </c>
      <c r="AC38" s="2">
        <v>1499.7451171875</v>
      </c>
      <c r="AD38" s="2">
        <v>1479.10119628906</v>
      </c>
      <c r="AE38" s="2">
        <v>1455.9619140625</v>
      </c>
      <c r="AF38" s="2">
        <v>1586.09020996094</v>
      </c>
      <c r="AG38" s="2">
        <v>1563.16577148438</v>
      </c>
      <c r="AH38" s="2">
        <v>1568.01599121094</v>
      </c>
      <c r="AI38" s="2">
        <v>1507.66540527344</v>
      </c>
      <c r="AJ38" s="2">
        <v>1519.6572265625</v>
      </c>
      <c r="AK38" s="2">
        <v>1186.51220703125</v>
      </c>
      <c r="AL38" s="2">
        <v>1246.16906738281</v>
      </c>
      <c r="AM38" s="2">
        <v>1325.56677246094</v>
      </c>
      <c r="AN38" s="2">
        <v>1724.46606445313</v>
      </c>
      <c r="AO38" s="2">
        <v>1782.36120605469</v>
      </c>
      <c r="AP38" s="2">
        <v>1868.70300292969</v>
      </c>
      <c r="AQ38" s="2">
        <v>1899.10388183594</v>
      </c>
      <c r="AR38" s="2">
        <v>1954.99926757813</v>
      </c>
      <c r="AS38" s="2">
        <v>1839.58740234375</v>
      </c>
      <c r="AT38" s="2">
        <v>1748.07299804688</v>
      </c>
      <c r="AU38" s="2">
        <v>1576.45764160156</v>
      </c>
      <c r="AV38" s="2">
        <v>1567.28796386719</v>
      </c>
      <c r="AW38" s="2">
        <v>1406.62170410156</v>
      </c>
      <c r="AX38" s="2">
        <v>1322.44494628906</v>
      </c>
      <c r="AY38" s="2">
        <v>1236.42407226563</v>
      </c>
    </row>
    <row r="39" spans="1:51" ht="48">
      <c r="A39" s="2" t="s">
        <v>32</v>
      </c>
      <c r="B39" s="2" t="s">
        <v>108</v>
      </c>
      <c r="C39" s="2" t="s">
        <v>72</v>
      </c>
      <c r="D39" s="2">
        <v>7796.76416015625</v>
      </c>
      <c r="E39" s="2">
        <v>6810.1455078125</v>
      </c>
      <c r="F39" s="2">
        <v>5197.64501953125</v>
      </c>
      <c r="G39" s="2">
        <v>4215.3125</v>
      </c>
      <c r="H39" s="2">
        <v>4135.115234375</v>
      </c>
      <c r="I39" s="2">
        <v>3845.32861328125</v>
      </c>
      <c r="J39" s="2">
        <v>3726.90942382813</v>
      </c>
      <c r="K39" s="2">
        <v>4265.04248046875</v>
      </c>
      <c r="L39" s="2">
        <v>5048.576171875</v>
      </c>
      <c r="M39" s="2">
        <v>5381.8095703125</v>
      </c>
      <c r="N39" s="2">
        <v>6805.716796875</v>
      </c>
      <c r="O39" s="2">
        <v>7702.24072265625</v>
      </c>
      <c r="P39" s="2">
        <v>9300.8662109375</v>
      </c>
      <c r="Q39" s="2">
        <v>9285.2041015625</v>
      </c>
      <c r="R39" s="2">
        <v>10493.595703125</v>
      </c>
      <c r="S39" s="2">
        <v>11428.1005859375</v>
      </c>
      <c r="T39" s="2">
        <v>12673.8916015625</v>
      </c>
      <c r="U39" s="2">
        <v>13037.7314453125</v>
      </c>
      <c r="V39" s="2">
        <v>13590.12890625</v>
      </c>
      <c r="W39" s="2">
        <v>13356.7294921875</v>
      </c>
      <c r="X39" s="2">
        <v>12757.3310546875</v>
      </c>
      <c r="Y39" s="2">
        <v>11646.7802734375</v>
      </c>
      <c r="Z39" s="2">
        <v>10916.1708984375</v>
      </c>
      <c r="AA39" s="2">
        <v>11702.8984375</v>
      </c>
      <c r="AB39" s="2">
        <v>12307.1748046875</v>
      </c>
      <c r="AC39" s="2">
        <v>10947.9951171875</v>
      </c>
      <c r="AD39" s="2">
        <v>12011.6845703125</v>
      </c>
      <c r="AE39" s="2">
        <v>12111.3603515625</v>
      </c>
      <c r="AF39" s="2">
        <v>12509.5859375</v>
      </c>
      <c r="AG39" s="2">
        <v>12093.4755859375</v>
      </c>
      <c r="AH39" s="2">
        <v>11687.525390625</v>
      </c>
      <c r="AI39" s="2">
        <v>11969.07421875</v>
      </c>
      <c r="AJ39" s="2">
        <v>11190.958984375</v>
      </c>
      <c r="AK39" s="2">
        <v>11652.337890625</v>
      </c>
      <c r="AL39" s="2">
        <v>11785.30859375</v>
      </c>
      <c r="AM39" s="2">
        <v>12254.3173828125</v>
      </c>
      <c r="AN39" s="2">
        <v>12627.9306640625</v>
      </c>
      <c r="AO39" s="2">
        <v>12635.00390625</v>
      </c>
      <c r="AP39" s="2">
        <v>12259.322265625</v>
      </c>
      <c r="AQ39" s="2">
        <v>11989.359375</v>
      </c>
      <c r="AR39" s="2">
        <v>12162.302734375</v>
      </c>
      <c r="AS39" s="2">
        <v>12097.314453125</v>
      </c>
      <c r="AT39" s="2">
        <v>11438.0087890625</v>
      </c>
      <c r="AU39" s="2">
        <v>10465.109375</v>
      </c>
      <c r="AV39" s="2">
        <v>9877.751953125</v>
      </c>
      <c r="AW39" s="2">
        <v>8728.8212890625</v>
      </c>
      <c r="AX39" s="2">
        <v>7547.5859375</v>
      </c>
      <c r="AY39" s="2">
        <v>7774.79443359375</v>
      </c>
    </row>
    <row r="40" spans="1:51" ht="36">
      <c r="A40" s="2" t="s">
        <v>50</v>
      </c>
      <c r="B40" s="2" t="s">
        <v>107</v>
      </c>
      <c r="C40" s="2" t="s">
        <v>71</v>
      </c>
      <c r="D40" s="2">
        <v>6968.98046875</v>
      </c>
      <c r="E40" s="2">
        <v>6791.04638671875</v>
      </c>
      <c r="F40" s="2">
        <v>8152.67041015625</v>
      </c>
      <c r="G40" s="2">
        <v>7679.72802734375</v>
      </c>
      <c r="H40" s="2">
        <v>7825.3046875</v>
      </c>
      <c r="I40" s="2">
        <v>7586.91748046875</v>
      </c>
      <c r="J40" s="2">
        <v>7605.4169921875</v>
      </c>
      <c r="K40" s="2">
        <v>7368.14599609375</v>
      </c>
      <c r="L40" s="2">
        <v>6973.05322265625</v>
      </c>
      <c r="M40" s="2">
        <v>6903.01416015625</v>
      </c>
      <c r="N40" s="2">
        <v>6903.25537109375</v>
      </c>
      <c r="O40" s="2">
        <v>6475.0625</v>
      </c>
      <c r="P40" s="2">
        <v>7232.294921875</v>
      </c>
      <c r="Q40" s="2">
        <v>7991.77099609375</v>
      </c>
      <c r="R40" s="2">
        <v>8032.28173828125</v>
      </c>
      <c r="S40" s="2">
        <v>8333.4248046875</v>
      </c>
      <c r="T40" s="2">
        <v>8718.0009765625</v>
      </c>
      <c r="U40" s="2">
        <v>8920.94921875</v>
      </c>
      <c r="V40" s="2">
        <v>8984.66796875</v>
      </c>
      <c r="W40" s="2">
        <v>8884.4736328125</v>
      </c>
      <c r="X40" s="2">
        <v>10507.701171875</v>
      </c>
      <c r="Y40" s="2">
        <v>11707.533203125</v>
      </c>
      <c r="Z40" s="2">
        <v>11890.1318359375</v>
      </c>
      <c r="AA40" s="2">
        <v>11856.3076171875</v>
      </c>
      <c r="AB40" s="2">
        <v>11649.46875</v>
      </c>
      <c r="AC40" s="2">
        <v>11442.927734375</v>
      </c>
      <c r="AD40" s="2">
        <v>9022.4765625</v>
      </c>
      <c r="AE40" s="2">
        <v>8374.2548828125</v>
      </c>
      <c r="AF40" s="2">
        <v>8242.2080078125</v>
      </c>
      <c r="AG40" s="2">
        <v>8094.08251953125</v>
      </c>
      <c r="AH40" s="2">
        <v>7575.3759765625</v>
      </c>
      <c r="AI40" s="2">
        <v>7507.22802734375</v>
      </c>
      <c r="AJ40" s="2">
        <v>7647.66162109375</v>
      </c>
      <c r="AK40" s="2">
        <v>7495.71337890625</v>
      </c>
      <c r="AL40" s="2">
        <v>7023.1953125</v>
      </c>
      <c r="AM40" s="2">
        <v>7706.3076171875</v>
      </c>
      <c r="AN40" s="2">
        <v>8004.96142578125</v>
      </c>
      <c r="AO40" s="2">
        <v>8320.791015625</v>
      </c>
      <c r="AP40" s="2">
        <v>10074.736328125</v>
      </c>
      <c r="AQ40" s="2">
        <v>9555.1298828125</v>
      </c>
      <c r="AR40" s="2">
        <v>9779.59765625</v>
      </c>
      <c r="AS40" s="2">
        <v>8760.3955078125</v>
      </c>
      <c r="AT40" s="2">
        <v>8302.9658203125</v>
      </c>
      <c r="AU40" s="2">
        <v>8224.37109375</v>
      </c>
      <c r="AV40" s="2">
        <v>8910.6259765625</v>
      </c>
      <c r="AW40" s="2">
        <v>9451.521484375</v>
      </c>
      <c r="AX40" s="2">
        <v>8697.724609375</v>
      </c>
      <c r="AY40" s="2">
        <v>8370.3798828125</v>
      </c>
    </row>
    <row r="41" spans="1:51" ht="48">
      <c r="A41" s="2" t="s">
        <v>34</v>
      </c>
      <c r="B41" s="2" t="s">
        <v>106</v>
      </c>
      <c r="C41" s="2" t="s">
        <v>65</v>
      </c>
      <c r="D41" s="2">
        <v>2.8493335247039799</v>
      </c>
      <c r="E41" s="2">
        <v>2.85014724731445</v>
      </c>
      <c r="F41" s="2">
        <v>2.8499338626861599</v>
      </c>
      <c r="G41" s="2">
        <v>2.8501720428466801</v>
      </c>
      <c r="H41" s="2">
        <v>2.8491768836975102</v>
      </c>
      <c r="I41" s="2">
        <v>2.85071897506714</v>
      </c>
      <c r="J41" s="2">
        <v>2.8504548072814901</v>
      </c>
      <c r="K41" s="2">
        <v>2.8505485057830802</v>
      </c>
      <c r="L41" s="2">
        <v>2.84904837608337</v>
      </c>
      <c r="M41" s="2">
        <v>2.8512220382690399</v>
      </c>
      <c r="N41" s="2">
        <v>2.8499131202697798</v>
      </c>
      <c r="O41" s="2">
        <v>2.8496232032775901</v>
      </c>
      <c r="P41" s="2">
        <v>2.8486859798431401</v>
      </c>
      <c r="Q41" s="2">
        <v>2.8501546382904102</v>
      </c>
      <c r="R41" s="2">
        <v>2.8507132530212398</v>
      </c>
      <c r="S41" s="2">
        <v>2.8507308959960902</v>
      </c>
      <c r="T41" s="2">
        <v>2.85055708885193</v>
      </c>
      <c r="U41" s="2">
        <v>2.8508071899414098</v>
      </c>
      <c r="V41" s="2">
        <v>2.8510556221008301</v>
      </c>
      <c r="W41" s="2">
        <v>2.8495850563049299</v>
      </c>
      <c r="X41" s="2">
        <v>2.8505332469940199</v>
      </c>
      <c r="Y41" s="2">
        <v>2.8484652042388898</v>
      </c>
      <c r="Z41" s="2">
        <v>2.8505294322967498</v>
      </c>
      <c r="AA41" s="2">
        <v>2.84831595420837</v>
      </c>
      <c r="AB41" s="2">
        <v>2.8503179550170898</v>
      </c>
      <c r="AC41" s="2">
        <v>2.8506026268005402</v>
      </c>
      <c r="AD41" s="2">
        <v>2.85104179382324</v>
      </c>
      <c r="AE41" s="2">
        <v>2.8009724617004399</v>
      </c>
      <c r="AF41" s="2">
        <v>2.6644961833953902</v>
      </c>
      <c r="AG41" s="2">
        <v>2.5213282108306898</v>
      </c>
      <c r="AH41" s="2">
        <v>2.3748526573181201</v>
      </c>
      <c r="AI41" s="2">
        <v>2.2278921604156499</v>
      </c>
      <c r="AJ41" s="2">
        <v>2.0783786773681601</v>
      </c>
      <c r="AK41" s="2">
        <v>2.0024356842040998</v>
      </c>
      <c r="AL41" s="2">
        <v>2.0014374256134002</v>
      </c>
      <c r="AM41" s="2">
        <v>2.0018141269683798</v>
      </c>
      <c r="AN41" s="2">
        <v>2.0016021728515598</v>
      </c>
      <c r="AO41" s="2">
        <v>2.0022325515747101</v>
      </c>
      <c r="AP41" s="2">
        <v>2.00170993804932</v>
      </c>
      <c r="AQ41" s="2">
        <v>2.0025832653045699</v>
      </c>
      <c r="AR41" s="2">
        <v>2.00147557258606</v>
      </c>
      <c r="AS41" s="2">
        <v>2.00088715553284</v>
      </c>
      <c r="AT41" s="2">
        <v>2.0010502338409402</v>
      </c>
      <c r="AU41" s="2">
        <v>2.0015709400177002</v>
      </c>
      <c r="AV41" s="2">
        <v>2.00284719467163</v>
      </c>
      <c r="AW41" s="2">
        <v>2.00081586837769</v>
      </c>
      <c r="AX41" s="2">
        <v>2.0010745525360099</v>
      </c>
      <c r="AY41" s="2">
        <v>2.0021526813507098</v>
      </c>
    </row>
    <row r="42" spans="1:51" ht="48">
      <c r="A42" s="2" t="s">
        <v>35</v>
      </c>
      <c r="B42" s="2" t="s">
        <v>105</v>
      </c>
      <c r="C42" s="2" t="s">
        <v>65</v>
      </c>
      <c r="D42" s="2">
        <v>2.1358613967895499</v>
      </c>
      <c r="E42" s="2">
        <v>2.1851215362548801</v>
      </c>
      <c r="F42" s="2">
        <v>2.2399950027465798</v>
      </c>
      <c r="G42" s="2">
        <v>2.3073182106018102</v>
      </c>
      <c r="H42" s="2">
        <v>2.3663973808288601</v>
      </c>
      <c r="I42" s="2">
        <v>2.4308004379272501</v>
      </c>
      <c r="J42" s="2">
        <v>2.4822361469268799</v>
      </c>
      <c r="K42" s="2">
        <v>2.4322776794433598</v>
      </c>
      <c r="L42" s="2">
        <v>2.3759565353393599</v>
      </c>
      <c r="M42" s="2">
        <v>2.31071901321411</v>
      </c>
      <c r="N42" s="2">
        <v>2.2296841144561799</v>
      </c>
      <c r="O42" s="2">
        <v>2.14123439788818</v>
      </c>
      <c r="P42" s="2">
        <v>2.0609338283538801</v>
      </c>
      <c r="Q42" s="2">
        <v>2.10704517364502</v>
      </c>
      <c r="R42" s="2">
        <v>2.2414081096649201</v>
      </c>
      <c r="S42" s="2">
        <v>2.38418769836426</v>
      </c>
      <c r="T42" s="2">
        <v>2.4697134494781499</v>
      </c>
      <c r="U42" s="2">
        <v>2.5417571067810099</v>
      </c>
      <c r="V42" s="2">
        <v>2.6010935306549099</v>
      </c>
      <c r="W42" s="2">
        <v>2.5219807624816899</v>
      </c>
      <c r="X42" s="2">
        <v>2.4229462146759002</v>
      </c>
      <c r="Y42" s="2">
        <v>2.3297812938690199</v>
      </c>
      <c r="Z42" s="2">
        <v>2.2401597499847399</v>
      </c>
      <c r="AA42" s="2">
        <v>2.16152787208557</v>
      </c>
      <c r="AB42" s="2">
        <v>2.0925381183624299</v>
      </c>
      <c r="AC42" s="2">
        <v>2.1095626354217498</v>
      </c>
      <c r="AD42" s="2">
        <v>2.2110331058502202</v>
      </c>
      <c r="AE42" s="2">
        <v>2.2876563072204599</v>
      </c>
      <c r="AF42" s="2">
        <v>2.2547745704650901</v>
      </c>
      <c r="AG42" s="2">
        <v>2.2209548950195299</v>
      </c>
      <c r="AH42" s="2">
        <v>2.1769165992736799</v>
      </c>
      <c r="AI42" s="2">
        <v>2.1085433959960902</v>
      </c>
      <c r="AJ42" s="2">
        <v>2.0017516613006601</v>
      </c>
      <c r="AK42" s="2">
        <v>1.88572561740875</v>
      </c>
      <c r="AL42" s="2">
        <v>1.8811163902282699</v>
      </c>
      <c r="AM42" s="2">
        <v>1.86807644367218</v>
      </c>
      <c r="AN42" s="2">
        <v>1.8536962270736701</v>
      </c>
      <c r="AO42" s="2">
        <v>1.8338489532470701</v>
      </c>
      <c r="AP42" s="2">
        <v>1.89183509349823</v>
      </c>
      <c r="AQ42" s="2">
        <v>2.0236632823944101</v>
      </c>
      <c r="AR42" s="2">
        <v>2.0998437404632599</v>
      </c>
      <c r="AS42" s="2">
        <v>2.1652448177337602</v>
      </c>
      <c r="AT42" s="2">
        <v>2.2233922481536901</v>
      </c>
      <c r="AU42" s="2">
        <v>2.2818853855133101</v>
      </c>
      <c r="AV42" s="2">
        <v>2.2151112556457502</v>
      </c>
      <c r="AW42" s="2">
        <v>2.11089420318604</v>
      </c>
      <c r="AX42" s="2">
        <v>2.0208697319030802</v>
      </c>
      <c r="AY42" s="2">
        <v>1.9245522022247299</v>
      </c>
    </row>
    <row r="43" spans="1:51" ht="60">
      <c r="A43" s="2" t="s">
        <v>36</v>
      </c>
      <c r="B43" s="2" t="s">
        <v>104</v>
      </c>
      <c r="C43" s="2" t="s">
        <v>65</v>
      </c>
      <c r="D43" s="2">
        <v>1.5529216527938801</v>
      </c>
      <c r="E43" s="2">
        <v>1.5965780019760101</v>
      </c>
      <c r="F43" s="2">
        <v>1.6427534818649301</v>
      </c>
      <c r="G43" s="2">
        <v>1.68516314029694</v>
      </c>
      <c r="H43" s="2">
        <v>1.72544288635254</v>
      </c>
      <c r="I43" s="2">
        <v>1.7708281278610201</v>
      </c>
      <c r="J43" s="2">
        <v>1.8150885105133101</v>
      </c>
      <c r="K43" s="2">
        <v>1.8605328798294101</v>
      </c>
      <c r="L43" s="2">
        <v>1.9084237813949601</v>
      </c>
      <c r="M43" s="2">
        <v>1.9521945714950599</v>
      </c>
      <c r="N43" s="2">
        <v>2.0025801658630402</v>
      </c>
      <c r="O43" s="2">
        <v>2.05059909820557</v>
      </c>
      <c r="P43" s="2">
        <v>2.0953006744384801</v>
      </c>
      <c r="Q43" s="2">
        <v>2.14571332931519</v>
      </c>
      <c r="R43" s="2">
        <v>2.1923990249633798</v>
      </c>
      <c r="S43" s="2">
        <v>2.2430055141449001</v>
      </c>
      <c r="T43" s="2">
        <v>2.2870640754699698</v>
      </c>
      <c r="U43" s="2">
        <v>2.3321094512939502</v>
      </c>
      <c r="V43" s="2">
        <v>2.3783504962921098</v>
      </c>
      <c r="W43" s="2">
        <v>2.4226822853088401</v>
      </c>
      <c r="X43" s="2">
        <v>2.4667065143585201</v>
      </c>
      <c r="Y43" s="2">
        <v>2.5092849731445299</v>
      </c>
      <c r="Z43" s="2">
        <v>2.5514252185821502</v>
      </c>
      <c r="AA43" s="2">
        <v>2.5960071086883501</v>
      </c>
      <c r="AB43" s="2">
        <v>2.6381630897521999</v>
      </c>
      <c r="AC43" s="2">
        <v>2.6796441078186</v>
      </c>
      <c r="AD43" s="2">
        <v>2.7093751430511501</v>
      </c>
      <c r="AE43" s="2">
        <v>2.71139717102051</v>
      </c>
      <c r="AF43" s="2">
        <v>2.7114670276641801</v>
      </c>
      <c r="AG43" s="2">
        <v>2.7091405391693102</v>
      </c>
      <c r="AH43" s="2">
        <v>2.7103488445282</v>
      </c>
      <c r="AI43" s="2">
        <v>2.7116320133209202</v>
      </c>
      <c r="AJ43" s="2">
        <v>2.7084879875183101</v>
      </c>
      <c r="AK43" s="2">
        <v>2.7134895324707</v>
      </c>
      <c r="AL43" s="2">
        <v>2.7113492488861102</v>
      </c>
      <c r="AM43" s="2">
        <v>2.71088695526123</v>
      </c>
      <c r="AN43" s="2">
        <v>2.7127330303192099</v>
      </c>
      <c r="AO43" s="2">
        <v>2.7137968540191699</v>
      </c>
      <c r="AP43" s="2">
        <v>2.7126421928405802</v>
      </c>
      <c r="AQ43" s="2">
        <v>2.57341504096985</v>
      </c>
      <c r="AR43" s="2">
        <v>2.36574506759644</v>
      </c>
      <c r="AS43" s="2">
        <v>2.1533179283142099</v>
      </c>
      <c r="AT43" s="2">
        <v>1.9506423473358201</v>
      </c>
      <c r="AU43" s="2">
        <v>1.7555675506591799</v>
      </c>
      <c r="AV43" s="2">
        <v>1.55656242370605</v>
      </c>
      <c r="AW43" s="2">
        <v>1.3613626956939699</v>
      </c>
      <c r="AX43" s="2">
        <v>1.1733663082122801</v>
      </c>
      <c r="AY43" s="2">
        <v>1.02894794940948</v>
      </c>
    </row>
    <row r="44" spans="1:51" ht="48">
      <c r="A44" s="2" t="s">
        <v>41</v>
      </c>
      <c r="B44" s="2" t="s">
        <v>103</v>
      </c>
      <c r="C44" s="2" t="s">
        <v>70</v>
      </c>
      <c r="D44" s="2">
        <v>18.578809738159201</v>
      </c>
      <c r="E44" s="2">
        <v>18.690055847168001</v>
      </c>
      <c r="F44" s="2">
        <v>18.9764080047607</v>
      </c>
      <c r="G44" s="2">
        <v>18.941379547119102</v>
      </c>
      <c r="H44" s="2">
        <v>18.9630947113037</v>
      </c>
      <c r="I44" s="2">
        <v>19.0787162780762</v>
      </c>
      <c r="J44" s="2">
        <v>19.161802291870099</v>
      </c>
      <c r="K44" s="2">
        <v>19.2016696929932</v>
      </c>
      <c r="L44" s="2">
        <v>19.286970138549801</v>
      </c>
      <c r="M44" s="2">
        <v>19.395011901855501</v>
      </c>
      <c r="N44" s="2">
        <v>19.5119724273682</v>
      </c>
      <c r="O44" s="2">
        <v>19.695774078369102</v>
      </c>
      <c r="P44" s="2">
        <v>19.736278533935501</v>
      </c>
      <c r="Q44" s="2">
        <v>19.6185398101807</v>
      </c>
      <c r="R44" s="2">
        <v>19.5618782043457</v>
      </c>
      <c r="S44" s="2">
        <v>19.420627593994102</v>
      </c>
      <c r="T44" s="2">
        <v>19.233671188354499</v>
      </c>
      <c r="U44" s="2">
        <v>19.031805038452099</v>
      </c>
      <c r="V44" s="2">
        <v>18.823486328125</v>
      </c>
      <c r="W44" s="2">
        <v>18.645227432251001</v>
      </c>
      <c r="X44" s="2">
        <v>18.461448669433601</v>
      </c>
      <c r="Y44" s="2">
        <v>18.286506652831999</v>
      </c>
      <c r="Z44" s="2">
        <v>18.150466918945298</v>
      </c>
      <c r="AA44" s="2">
        <v>17.928913116455099</v>
      </c>
      <c r="AB44" s="2">
        <v>17.735355377197301</v>
      </c>
      <c r="AC44" s="2">
        <v>17.600111007690401</v>
      </c>
      <c r="AD44" s="2">
        <v>17.6984348297119</v>
      </c>
      <c r="AE44" s="2">
        <v>17.804368972778299</v>
      </c>
      <c r="AF44" s="2">
        <v>17.809095382690401</v>
      </c>
      <c r="AG44" s="2">
        <v>17.8981323242188</v>
      </c>
      <c r="AH44" s="2">
        <v>17.968927383422901</v>
      </c>
      <c r="AI44" s="2">
        <v>18.039117813110401</v>
      </c>
      <c r="AJ44" s="2">
        <v>18.073060989379901</v>
      </c>
      <c r="AK44" s="2">
        <v>18.094047546386701</v>
      </c>
      <c r="AL44" s="2">
        <v>18.159845352172901</v>
      </c>
      <c r="AM44" s="2">
        <v>18.119524002075199</v>
      </c>
      <c r="AN44" s="2">
        <v>18.038402557373001</v>
      </c>
      <c r="AO44" s="2">
        <v>17.989336013793899</v>
      </c>
      <c r="AP44" s="2">
        <v>17.853473663330099</v>
      </c>
      <c r="AQ44" s="2">
        <v>17.941247940063501</v>
      </c>
      <c r="AR44" s="2">
        <v>17.826837539672901</v>
      </c>
      <c r="AS44" s="2">
        <v>17.8370170593262</v>
      </c>
      <c r="AT44" s="2">
        <v>17.903104782104499</v>
      </c>
      <c r="AU44" s="2">
        <v>18.0445957183838</v>
      </c>
      <c r="AV44" s="2">
        <v>17.755109786987301</v>
      </c>
      <c r="AW44" s="2">
        <v>17.742263793945298</v>
      </c>
      <c r="AX44" s="2">
        <v>17.918361663818398</v>
      </c>
      <c r="AY44" s="2">
        <v>18.6983528137207</v>
      </c>
    </row>
    <row r="45" spans="1:51" ht="48">
      <c r="A45" s="2" t="s">
        <v>42</v>
      </c>
      <c r="B45" s="2" t="s">
        <v>102</v>
      </c>
      <c r="C45" s="2" t="s">
        <v>67</v>
      </c>
      <c r="D45" s="2">
        <v>177.19104003906301</v>
      </c>
      <c r="E45" s="2">
        <v>177.29507446289099</v>
      </c>
      <c r="F45" s="2">
        <v>177.30215454101599</v>
      </c>
      <c r="G45" s="2">
        <v>177.39093017578099</v>
      </c>
      <c r="H45" s="2">
        <v>177.43553161621099</v>
      </c>
      <c r="I45" s="2">
        <v>177.52662658691401</v>
      </c>
      <c r="J45" s="2">
        <v>177.43896484375</v>
      </c>
      <c r="K45" s="2">
        <v>177.44332885742199</v>
      </c>
      <c r="L45" s="2">
        <v>177.35450744628901</v>
      </c>
      <c r="M45" s="2">
        <v>177.32406616210901</v>
      </c>
      <c r="N45" s="2">
        <v>177.14765930175801</v>
      </c>
      <c r="O45" s="2">
        <v>177.12945556640599</v>
      </c>
      <c r="P45" s="2">
        <v>177.10192871093801</v>
      </c>
      <c r="Q45" s="2">
        <v>177.33653259277301</v>
      </c>
      <c r="R45" s="2">
        <v>177.943359375</v>
      </c>
      <c r="S45" s="2">
        <v>178.01972961425801</v>
      </c>
      <c r="T45" s="2">
        <v>178.12829589843801</v>
      </c>
      <c r="U45" s="2">
        <v>178.14099121093801</v>
      </c>
      <c r="V45" s="2">
        <v>178.14981079101599</v>
      </c>
      <c r="W45" s="2">
        <v>178.02119445800801</v>
      </c>
      <c r="X45" s="2">
        <v>177.97267150878901</v>
      </c>
      <c r="Y45" s="2">
        <v>177.92691040039099</v>
      </c>
      <c r="Z45" s="2">
        <v>177.74075317382801</v>
      </c>
      <c r="AA45" s="2">
        <v>177.62805175781301</v>
      </c>
      <c r="AB45" s="2">
        <v>177.64794921875</v>
      </c>
      <c r="AC45" s="2">
        <v>177.70330810546901</v>
      </c>
      <c r="AD45" s="2">
        <v>177.897705078125</v>
      </c>
      <c r="AE45" s="2">
        <v>170.89537048339801</v>
      </c>
      <c r="AF45" s="2">
        <v>169.68988037109401</v>
      </c>
      <c r="AG45" s="2">
        <v>169.545333862305</v>
      </c>
      <c r="AH45" s="2">
        <v>169.36520385742199</v>
      </c>
      <c r="AI45" s="2">
        <v>169.16700744628901</v>
      </c>
      <c r="AJ45" s="2">
        <v>169.08070373535199</v>
      </c>
      <c r="AK45" s="2">
        <v>176.91883850097699</v>
      </c>
      <c r="AL45" s="2">
        <v>177.34461975097699</v>
      </c>
      <c r="AM45" s="2">
        <v>177.24520874023401</v>
      </c>
      <c r="AN45" s="2">
        <v>177.33526611328099</v>
      </c>
      <c r="AO45" s="2">
        <v>177.29055786132801</v>
      </c>
      <c r="AP45" s="2">
        <v>177.37902832031301</v>
      </c>
      <c r="AQ45" s="2">
        <v>177.57200622558599</v>
      </c>
      <c r="AR45" s="2">
        <v>177.66117858886699</v>
      </c>
      <c r="AS45" s="2">
        <v>177.68878173828099</v>
      </c>
      <c r="AT45" s="2">
        <v>177.75596618652301</v>
      </c>
      <c r="AU45" s="2">
        <v>177.8583984375</v>
      </c>
      <c r="AV45" s="2">
        <v>177.62684631347699</v>
      </c>
      <c r="AW45" s="2">
        <v>177.54806518554699</v>
      </c>
      <c r="AX45" s="2">
        <v>177.44821166992199</v>
      </c>
      <c r="AY45" s="2">
        <v>177.38673400878901</v>
      </c>
    </row>
    <row r="46" spans="1:51" ht="48">
      <c r="A46" s="2" t="s">
        <v>38</v>
      </c>
      <c r="B46" s="2" t="s">
        <v>102</v>
      </c>
      <c r="C46" s="2" t="s">
        <v>66</v>
      </c>
      <c r="D46" s="2">
        <v>319.72933959960898</v>
      </c>
      <c r="E46" s="2">
        <v>317.69738769531301</v>
      </c>
      <c r="F46" s="2">
        <v>305.07925415039102</v>
      </c>
      <c r="G46" s="2">
        <v>305.80545043945301</v>
      </c>
      <c r="H46" s="2">
        <v>306.24710083007801</v>
      </c>
      <c r="I46" s="2">
        <v>307.97305297851602</v>
      </c>
      <c r="J46" s="2">
        <v>309.18963623046898</v>
      </c>
      <c r="K46" s="2">
        <v>310.72686767578102</v>
      </c>
      <c r="L46" s="2">
        <v>311.82263183593801</v>
      </c>
      <c r="M46" s="2">
        <v>315.58511352539102</v>
      </c>
      <c r="N46" s="2">
        <v>321.68667602539102</v>
      </c>
      <c r="O46" s="2">
        <v>325.476318359375</v>
      </c>
      <c r="P46" s="2">
        <v>324.98321533203102</v>
      </c>
      <c r="Q46" s="2">
        <v>362.01608276367199</v>
      </c>
      <c r="R46" s="2">
        <v>432.00177001953102</v>
      </c>
      <c r="S46" s="2">
        <v>430.31329345703102</v>
      </c>
      <c r="T46" s="2">
        <v>429.24835205078102</v>
      </c>
      <c r="U46" s="2">
        <v>428.72500610351602</v>
      </c>
      <c r="V46" s="2">
        <v>428.18704223632801</v>
      </c>
      <c r="W46" s="2">
        <v>428.58908081054699</v>
      </c>
      <c r="X46" s="2">
        <v>426.25183105468801</v>
      </c>
      <c r="Y46" s="2">
        <v>424.08575439453102</v>
      </c>
      <c r="Z46" s="2">
        <v>424.36038208007801</v>
      </c>
      <c r="AA46" s="2">
        <v>423.54379272460898</v>
      </c>
      <c r="AB46" s="2">
        <v>422.68356323242199</v>
      </c>
      <c r="AC46" s="2">
        <v>421.86187744140602</v>
      </c>
      <c r="AD46" s="2">
        <v>419.74993896484398</v>
      </c>
      <c r="AE46" s="2">
        <v>1.57881963253021</v>
      </c>
      <c r="AF46" s="2">
        <v>1.7086805105209399</v>
      </c>
      <c r="AG46" s="2">
        <v>1.8885414600372299</v>
      </c>
      <c r="AH46" s="2">
        <v>1.5020834207534799</v>
      </c>
      <c r="AI46" s="2">
        <v>1.64965271949768</v>
      </c>
      <c r="AJ46" s="2">
        <v>1.83124995231628</v>
      </c>
      <c r="AK46" s="2">
        <v>416.479248046875</v>
      </c>
      <c r="AL46" s="2">
        <v>417.89541625976602</v>
      </c>
      <c r="AM46" s="2">
        <v>415.42913818359398</v>
      </c>
      <c r="AN46" s="2">
        <v>415.22341918945301</v>
      </c>
      <c r="AO46" s="2">
        <v>414.88265991210898</v>
      </c>
      <c r="AP46" s="2">
        <v>426.4462890625</v>
      </c>
      <c r="AQ46" s="2">
        <v>426.39944458007801</v>
      </c>
      <c r="AR46" s="2">
        <v>425.04998779296898</v>
      </c>
      <c r="AS46" s="2">
        <v>426.24166870117199</v>
      </c>
      <c r="AT46" s="2">
        <v>424.60406494140602</v>
      </c>
      <c r="AU46" s="2">
        <v>425.50189208984398</v>
      </c>
      <c r="AV46" s="2">
        <v>425.53845214843801</v>
      </c>
      <c r="AW46" s="2">
        <v>423.62371826171898</v>
      </c>
      <c r="AX46" s="2">
        <v>426.16732788085898</v>
      </c>
      <c r="AY46" s="2">
        <v>424.27664184570301</v>
      </c>
    </row>
    <row r="47" spans="1:51" ht="36">
      <c r="A47" s="2" t="s">
        <v>43</v>
      </c>
      <c r="B47" s="2" t="s">
        <v>101</v>
      </c>
      <c r="C47" s="2" t="s">
        <v>69</v>
      </c>
      <c r="D47" s="2">
        <v>12.865770339965801</v>
      </c>
      <c r="E47" s="2">
        <v>12.499448776245099</v>
      </c>
      <c r="F47" s="2">
        <v>9.8835306167602504</v>
      </c>
      <c r="G47" s="2">
        <v>9.9843339920043892</v>
      </c>
      <c r="H47" s="2">
        <v>10.233065605163601</v>
      </c>
      <c r="I47" s="2">
        <v>10.5081386566162</v>
      </c>
      <c r="J47" s="2">
        <v>10.7626647949219</v>
      </c>
      <c r="K47" s="2">
        <v>11.0610513687134</v>
      </c>
      <c r="L47" s="2">
        <v>11.398012161254901</v>
      </c>
      <c r="M47" s="2">
        <v>11.8604125976563</v>
      </c>
      <c r="N47" s="2">
        <v>12.669915199279799</v>
      </c>
      <c r="O47" s="2">
        <v>14.0049381256104</v>
      </c>
      <c r="P47" s="2">
        <v>13.9795541763306</v>
      </c>
      <c r="Q47" s="2">
        <v>13.692807197570801</v>
      </c>
      <c r="R47" s="2">
        <v>13.6111497879028</v>
      </c>
      <c r="S47" s="2">
        <v>13.453495025634799</v>
      </c>
      <c r="T47" s="2">
        <v>13.3024501800537</v>
      </c>
      <c r="U47" s="2">
        <v>13.085360527038601</v>
      </c>
      <c r="V47" s="2">
        <v>12.930908203125</v>
      </c>
      <c r="W47" s="2">
        <v>12.6980876922607</v>
      </c>
      <c r="X47" s="2">
        <v>12.383424758911101</v>
      </c>
      <c r="Y47" s="2">
        <v>11.711378097534199</v>
      </c>
      <c r="Z47" s="2">
        <v>11.5937585830688</v>
      </c>
      <c r="AA47" s="2">
        <v>11.3470411300659</v>
      </c>
      <c r="AB47" s="2">
        <v>11.1664638519287</v>
      </c>
      <c r="AC47" s="2">
        <v>11.0722551345825</v>
      </c>
      <c r="AD47" s="2">
        <v>12.2208404541016</v>
      </c>
      <c r="AE47" s="2">
        <v>12.500454902648899</v>
      </c>
      <c r="AF47" s="2">
        <v>12.5422821044922</v>
      </c>
      <c r="AG47" s="2">
        <v>12.6316022872925</v>
      </c>
      <c r="AH47" s="2">
        <v>12.744758605956999</v>
      </c>
      <c r="AI47" s="2">
        <v>12.874263763427701</v>
      </c>
      <c r="AJ47" s="2">
        <v>12.957990646362299</v>
      </c>
      <c r="AK47" s="2">
        <v>12.909176826477101</v>
      </c>
      <c r="AL47" s="2">
        <v>12.910692214965801</v>
      </c>
      <c r="AM47" s="2">
        <v>12.824316978454601</v>
      </c>
      <c r="AN47" s="2">
        <v>12.6900482177734</v>
      </c>
      <c r="AO47" s="2">
        <v>12.654177665710399</v>
      </c>
      <c r="AP47" s="2">
        <v>11.891287803649901</v>
      </c>
      <c r="AQ47" s="2">
        <v>11.8219137191772</v>
      </c>
      <c r="AR47" s="2">
        <v>11.7635822296143</v>
      </c>
      <c r="AS47" s="2">
        <v>11.7468156814575</v>
      </c>
      <c r="AT47" s="2">
        <v>11.847796440124499</v>
      </c>
      <c r="AU47" s="2">
        <v>12.0163660049438</v>
      </c>
      <c r="AV47" s="2">
        <v>11.6792697906494</v>
      </c>
      <c r="AW47" s="2">
        <v>11.4817447662354</v>
      </c>
      <c r="AX47" s="2">
        <v>11.4356031417847</v>
      </c>
      <c r="AY47" s="2">
        <v>11.489784240722701</v>
      </c>
    </row>
    <row r="48" spans="1:51" ht="36">
      <c r="A48" s="2" t="s">
        <v>39</v>
      </c>
      <c r="B48" s="2" t="s">
        <v>101</v>
      </c>
      <c r="C48" s="2" t="s">
        <v>68</v>
      </c>
      <c r="D48" s="2">
        <v>901.31585693359398</v>
      </c>
      <c r="E48" s="2">
        <v>893.83526611328102</v>
      </c>
      <c r="F48" s="2">
        <v>840.83703613281295</v>
      </c>
      <c r="G48" s="2">
        <v>844.94781494140602</v>
      </c>
      <c r="H48" s="2">
        <v>850.90295410156295</v>
      </c>
      <c r="I48" s="2">
        <v>855.144287109375</v>
      </c>
      <c r="J48" s="2">
        <v>859.73919677734398</v>
      </c>
      <c r="K48" s="2">
        <v>870.60986328125</v>
      </c>
      <c r="L48" s="2">
        <v>884.146728515625</v>
      </c>
      <c r="M48" s="2">
        <v>890.84588623046898</v>
      </c>
      <c r="N48" s="2">
        <v>918.68835449218795</v>
      </c>
      <c r="O48" s="2">
        <v>930.68975830078102</v>
      </c>
      <c r="P48" s="2">
        <v>931.516845703125</v>
      </c>
      <c r="Q48" s="2">
        <v>1109.56713867188</v>
      </c>
      <c r="R48" s="2">
        <v>1163.05517578125</v>
      </c>
      <c r="S48" s="2">
        <v>1159.88671875</v>
      </c>
      <c r="T48" s="2">
        <v>1159.50512695313</v>
      </c>
      <c r="U48" s="2">
        <v>1154.93920898438</v>
      </c>
      <c r="V48" s="2">
        <v>1152.53076171875</v>
      </c>
      <c r="W48" s="2">
        <v>1143.513671875</v>
      </c>
      <c r="X48" s="2">
        <v>1121.58801269531</v>
      </c>
      <c r="Y48" s="2">
        <v>1108.880859375</v>
      </c>
      <c r="Z48" s="2">
        <v>1106.24841308594</v>
      </c>
      <c r="AA48" s="2">
        <v>1103.03015136719</v>
      </c>
      <c r="AB48" s="2">
        <v>1108.31433105469</v>
      </c>
      <c r="AC48" s="2">
        <v>1104.57409667969</v>
      </c>
      <c r="AD48" s="2">
        <v>1100.20227050781</v>
      </c>
      <c r="AE48" s="2">
        <v>1100.47192382813</v>
      </c>
      <c r="AF48" s="2">
        <v>1091.63037109375</v>
      </c>
      <c r="AG48" s="2">
        <v>1087.6884765625</v>
      </c>
      <c r="AH48" s="2">
        <v>1082.23767089844</v>
      </c>
      <c r="AI48" s="2">
        <v>1076.85974121094</v>
      </c>
      <c r="AJ48" s="2">
        <v>1073.25329589844</v>
      </c>
      <c r="AK48" s="2">
        <v>1067.54455566406</v>
      </c>
      <c r="AL48" s="2">
        <v>1070.02966308594</v>
      </c>
      <c r="AM48" s="2">
        <v>1066.58557128906</v>
      </c>
      <c r="AN48" s="2">
        <v>1063.50378417969</v>
      </c>
      <c r="AO48" s="2">
        <v>1061.25988769531</v>
      </c>
      <c r="AP48" s="2">
        <v>1126.76416015625</v>
      </c>
      <c r="AQ48" s="2">
        <v>1128.8779296875</v>
      </c>
      <c r="AR48" s="2">
        <v>1126.86779785156</v>
      </c>
      <c r="AS48" s="2">
        <v>1127.421875</v>
      </c>
      <c r="AT48" s="2">
        <v>1130.56115722656</v>
      </c>
      <c r="AU48" s="2">
        <v>1134.97937011719</v>
      </c>
      <c r="AV48" s="2">
        <v>1128.33178710938</v>
      </c>
      <c r="AW48" s="2">
        <v>1120.16137695313</v>
      </c>
      <c r="AX48" s="2">
        <v>1121.25854492188</v>
      </c>
      <c r="AY48" s="2">
        <v>1119.16650390625</v>
      </c>
    </row>
    <row r="49" spans="1:51" ht="48">
      <c r="A49" s="2" t="s">
        <v>45</v>
      </c>
      <c r="B49" s="2" t="s">
        <v>100</v>
      </c>
      <c r="C49" s="2" t="s">
        <v>67</v>
      </c>
      <c r="D49" s="2">
        <v>105.03092956543</v>
      </c>
      <c r="E49" s="2">
        <v>105.10816955566401</v>
      </c>
      <c r="F49" s="2">
        <v>105.03867340087901</v>
      </c>
      <c r="G49" s="2">
        <v>105.12702178955099</v>
      </c>
      <c r="H49" s="2">
        <v>105.022491455078</v>
      </c>
      <c r="I49" s="2">
        <v>105.168045043945</v>
      </c>
      <c r="J49" s="2">
        <v>105.15552520752</v>
      </c>
      <c r="K49" s="2">
        <v>105.136184692383</v>
      </c>
      <c r="L49" s="2">
        <v>105.02165985107401</v>
      </c>
      <c r="M49" s="2">
        <v>104.93846130371099</v>
      </c>
      <c r="N49" s="2">
        <v>104.74592590332</v>
      </c>
      <c r="O49" s="2">
        <v>104.944259643555</v>
      </c>
      <c r="P49" s="2">
        <v>104.748046875</v>
      </c>
      <c r="Q49" s="2">
        <v>104.966987609863</v>
      </c>
      <c r="R49" s="2">
        <v>104.648239135742</v>
      </c>
      <c r="S49" s="2">
        <v>104.83506011962901</v>
      </c>
      <c r="T49" s="2">
        <v>104.664138793945</v>
      </c>
      <c r="U49" s="2">
        <v>104.644744873047</v>
      </c>
      <c r="V49" s="2">
        <v>104.52090454101599</v>
      </c>
      <c r="W49" s="2">
        <v>104.58977508544901</v>
      </c>
      <c r="X49" s="2">
        <v>105.111289978027</v>
      </c>
      <c r="Y49" s="2">
        <v>105.075492858887</v>
      </c>
      <c r="Z49" s="2">
        <v>105.063018798828</v>
      </c>
      <c r="AA49" s="2">
        <v>105.07838439941401</v>
      </c>
      <c r="AB49" s="2">
        <v>104.869590759277</v>
      </c>
      <c r="AC49" s="2">
        <v>104.812782287598</v>
      </c>
      <c r="AD49" s="2">
        <v>104.809295654297</v>
      </c>
      <c r="AE49" s="2">
        <v>104.84734344482401</v>
      </c>
      <c r="AF49" s="2">
        <v>104.80517578125</v>
      </c>
      <c r="AG49" s="2">
        <v>104.836723327637</v>
      </c>
      <c r="AH49" s="2">
        <v>104.74114227294901</v>
      </c>
      <c r="AI49" s="2">
        <v>104.798416137695</v>
      </c>
      <c r="AJ49" s="2">
        <v>104.812461853027</v>
      </c>
      <c r="AK49" s="2">
        <v>104.688674926758</v>
      </c>
      <c r="AL49" s="2">
        <v>104.68093109130901</v>
      </c>
      <c r="AM49" s="2">
        <v>104.673934936523</v>
      </c>
      <c r="AN49" s="2">
        <v>104.64630126953099</v>
      </c>
      <c r="AO49" s="2">
        <v>104.513313293457</v>
      </c>
      <c r="AP49" s="2">
        <v>104.53288269043</v>
      </c>
      <c r="AQ49" s="2">
        <v>104.48203277587901</v>
      </c>
      <c r="AR49" s="2">
        <v>104.41570281982401</v>
      </c>
      <c r="AS49" s="2">
        <v>104.39015197753901</v>
      </c>
      <c r="AT49" s="2">
        <v>104.47015380859401</v>
      </c>
      <c r="AU49" s="2">
        <v>104.41095733642599</v>
      </c>
      <c r="AV49" s="2">
        <v>104.345748901367</v>
      </c>
      <c r="AW49" s="2">
        <v>104.41049957275401</v>
      </c>
      <c r="AX49" s="2">
        <v>104.538940429688</v>
      </c>
      <c r="AY49" s="2">
        <v>104.66145324707</v>
      </c>
    </row>
    <row r="50" spans="1:51" ht="72">
      <c r="A50" s="2" t="s">
        <v>40</v>
      </c>
      <c r="B50" s="2" t="s">
        <v>99</v>
      </c>
      <c r="C50" s="2" t="s">
        <v>65</v>
      </c>
      <c r="D50" s="2">
        <v>2.0226578712463401</v>
      </c>
      <c r="E50" s="2">
        <v>2.0235049724578902</v>
      </c>
      <c r="F50" s="2">
        <v>2.2066595554351802</v>
      </c>
      <c r="G50" s="2">
        <v>2.6204407215118399</v>
      </c>
      <c r="H50" s="2">
        <v>2.9968090057372998</v>
      </c>
      <c r="I50" s="2">
        <v>3.3385765552520801</v>
      </c>
      <c r="J50" s="2">
        <v>3.6602864265441899</v>
      </c>
      <c r="K50" s="2">
        <v>3.9644515514373802</v>
      </c>
      <c r="L50" s="2">
        <v>4.2657308578491202</v>
      </c>
      <c r="M50" s="2">
        <v>4.6086316108703604</v>
      </c>
      <c r="N50" s="2">
        <v>4.9338579177856401</v>
      </c>
      <c r="O50" s="2">
        <v>5.0142917633056596</v>
      </c>
      <c r="P50" s="2">
        <v>5.0143365859985396</v>
      </c>
      <c r="Q50" s="2">
        <v>5.0144152641296396</v>
      </c>
      <c r="R50" s="2">
        <v>5.0148177146911603</v>
      </c>
      <c r="S50" s="2">
        <v>5.0151438713073704</v>
      </c>
      <c r="T50" s="2">
        <v>5.0136203765869096</v>
      </c>
      <c r="U50" s="2">
        <v>5.0146245956420898</v>
      </c>
      <c r="V50" s="2">
        <v>5.01499700546265</v>
      </c>
      <c r="W50" s="2">
        <v>5.0132899284362802</v>
      </c>
      <c r="X50" s="2">
        <v>5.0154328346252397</v>
      </c>
      <c r="Y50" s="2">
        <v>5.0142846107482901</v>
      </c>
      <c r="Z50" s="2">
        <v>5.0154118537902797</v>
      </c>
      <c r="AA50" s="2">
        <v>5.0154600143432599</v>
      </c>
      <c r="AB50" s="2">
        <v>5.0137257575988796</v>
      </c>
      <c r="AC50" s="2">
        <v>5.0144495964050302</v>
      </c>
      <c r="AD50" s="2">
        <v>4.8648786544799796</v>
      </c>
      <c r="AE50" s="2">
        <v>4.5064406394958496</v>
      </c>
      <c r="AF50" s="2">
        <v>4.2026739120483398</v>
      </c>
      <c r="AG50" s="2">
        <v>3.91240453720093</v>
      </c>
      <c r="AH50" s="2">
        <v>3.6263177394866899</v>
      </c>
      <c r="AI50" s="2">
        <v>3.3513281345367401</v>
      </c>
      <c r="AJ50" s="2">
        <v>3.0957500934600799</v>
      </c>
      <c r="AK50" s="2">
        <v>2.8542037010192902</v>
      </c>
      <c r="AL50" s="2">
        <v>2.6390764713287398</v>
      </c>
      <c r="AM50" s="2">
        <v>2.4619565010070801</v>
      </c>
      <c r="AN50" s="2">
        <v>2.2955193519592298</v>
      </c>
      <c r="AO50" s="2">
        <v>2.12479519844055</v>
      </c>
      <c r="AP50" s="2">
        <v>2.01515793800354</v>
      </c>
      <c r="AQ50" s="2">
        <v>2.01478838920593</v>
      </c>
      <c r="AR50" s="2">
        <v>2.0133020877838099</v>
      </c>
      <c r="AS50" s="2">
        <v>2.0142865180969198</v>
      </c>
      <c r="AT50" s="2">
        <v>2.0143837928771999</v>
      </c>
      <c r="AU50" s="2">
        <v>2.01413178443909</v>
      </c>
      <c r="AV50" s="2">
        <v>2.0162656307220499</v>
      </c>
      <c r="AW50" s="2">
        <v>2.0149722099304199</v>
      </c>
      <c r="AX50" s="2">
        <v>2.0146822929382302</v>
      </c>
      <c r="AY50" s="2">
        <v>2.01590800285339</v>
      </c>
    </row>
    <row r="51" spans="1:51" ht="48">
      <c r="A51" s="2" t="s">
        <v>49</v>
      </c>
      <c r="B51" s="2" t="s">
        <v>98</v>
      </c>
      <c r="C51" s="2" t="s">
        <v>67</v>
      </c>
      <c r="D51" s="2">
        <v>55.0816841125488</v>
      </c>
      <c r="E51" s="2">
        <v>56.635459899902301</v>
      </c>
      <c r="F51" s="2">
        <v>56.548641204833999</v>
      </c>
      <c r="G51" s="2">
        <v>56.804878234863303</v>
      </c>
      <c r="H51" s="2">
        <v>57.0325736999512</v>
      </c>
      <c r="I51" s="2">
        <v>57.301685333252003</v>
      </c>
      <c r="J51" s="2">
        <v>57.506637573242202</v>
      </c>
      <c r="K51" s="2">
        <v>57.710231781005902</v>
      </c>
      <c r="L51" s="2">
        <v>57.410293579101598</v>
      </c>
      <c r="M51" s="2">
        <v>56.528011322021499</v>
      </c>
      <c r="N51" s="2">
        <v>56.393283843994098</v>
      </c>
      <c r="O51" s="2">
        <v>56.328811645507798</v>
      </c>
      <c r="P51" s="2">
        <v>56.218254089355497</v>
      </c>
      <c r="Q51" s="2">
        <v>55.9767875671387</v>
      </c>
      <c r="R51" s="2">
        <v>55.899120330810497</v>
      </c>
      <c r="S51" s="2">
        <v>55.596908569335902</v>
      </c>
      <c r="T51" s="2">
        <v>55.365421295166001</v>
      </c>
      <c r="U51" s="2">
        <v>55.141891479492202</v>
      </c>
      <c r="V51" s="2">
        <v>54.909576416015597</v>
      </c>
      <c r="W51" s="2">
        <v>54.779083251953097</v>
      </c>
      <c r="X51" s="2">
        <v>54.894203186035199</v>
      </c>
      <c r="Y51" s="2">
        <v>56.305007934570298</v>
      </c>
      <c r="Z51" s="2">
        <v>56.408851623535199</v>
      </c>
      <c r="AA51" s="2">
        <v>56.534351348877003</v>
      </c>
      <c r="AB51" s="2">
        <v>56.599819183349602</v>
      </c>
      <c r="AC51" s="2">
        <v>56.6904487609863</v>
      </c>
      <c r="AD51" s="2">
        <v>56.847820281982401</v>
      </c>
      <c r="AE51" s="2">
        <v>56.872962951660199</v>
      </c>
      <c r="AF51" s="2">
        <v>56.989131927490199</v>
      </c>
      <c r="AG51" s="2">
        <v>57.007640838622997</v>
      </c>
      <c r="AH51" s="2">
        <v>57.063152313232401</v>
      </c>
      <c r="AI51" s="2">
        <v>57.105129241943402</v>
      </c>
      <c r="AJ51" s="2">
        <v>57.188316345214801</v>
      </c>
      <c r="AK51" s="2">
        <v>57.161708831787102</v>
      </c>
      <c r="AL51" s="2">
        <v>56.2198295593262</v>
      </c>
      <c r="AM51" s="2">
        <v>56.108303070068402</v>
      </c>
      <c r="AN51" s="2">
        <v>55.931007385253899</v>
      </c>
      <c r="AO51" s="2">
        <v>55.758632659912102</v>
      </c>
      <c r="AP51" s="2">
        <v>55.7267456054688</v>
      </c>
      <c r="AQ51" s="2">
        <v>55.544277191162102</v>
      </c>
      <c r="AR51" s="2">
        <v>55.387096405029297</v>
      </c>
      <c r="AS51" s="2">
        <v>55.224540710449197</v>
      </c>
      <c r="AT51" s="2">
        <v>55.195884704589801</v>
      </c>
      <c r="AU51" s="2">
        <v>55.1158447265625</v>
      </c>
      <c r="AV51" s="2">
        <v>54.942653656005902</v>
      </c>
      <c r="AW51" s="2">
        <v>55.592830657958999</v>
      </c>
      <c r="AX51" s="2">
        <v>56.116771697997997</v>
      </c>
      <c r="AY51" s="2">
        <v>56.286045074462898</v>
      </c>
    </row>
    <row r="52" spans="1:51" ht="48">
      <c r="A52" s="2" t="s">
        <v>44</v>
      </c>
      <c r="B52" s="2" t="s">
        <v>98</v>
      </c>
      <c r="C52" s="2" t="s">
        <v>66</v>
      </c>
      <c r="D52" s="2">
        <v>0</v>
      </c>
      <c r="E52" s="2">
        <v>899.19128417968795</v>
      </c>
      <c r="F52" s="2">
        <v>740.286376953125</v>
      </c>
      <c r="G52" s="2">
        <v>742.42608642578102</v>
      </c>
      <c r="H52" s="2">
        <v>746.01281738281295</v>
      </c>
      <c r="I52" s="2">
        <v>749.90771484375</v>
      </c>
      <c r="J52" s="2">
        <v>753.51812744140602</v>
      </c>
      <c r="K52" s="2">
        <v>764.22418212890602</v>
      </c>
      <c r="L52" s="2">
        <v>318.216796875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217.63591003418</v>
      </c>
      <c r="Y52" s="2">
        <v>874.28057861328102</v>
      </c>
      <c r="Z52" s="2">
        <v>865.30706787109398</v>
      </c>
      <c r="AA52" s="2">
        <v>842.42224121093795</v>
      </c>
      <c r="AB52" s="2">
        <v>831.059814453125</v>
      </c>
      <c r="AC52" s="2">
        <v>818.61688232421898</v>
      </c>
      <c r="AD52" s="2">
        <v>793.64959716796898</v>
      </c>
      <c r="AE52" s="2">
        <v>776.70037841796898</v>
      </c>
      <c r="AF52" s="2">
        <v>749.08312988281295</v>
      </c>
      <c r="AG52" s="2">
        <v>728.784912109375</v>
      </c>
      <c r="AH52" s="2">
        <v>708.08856201171898</v>
      </c>
      <c r="AI52" s="2">
        <v>687.26501464843795</v>
      </c>
      <c r="AJ52" s="2">
        <v>666.65264892578102</v>
      </c>
      <c r="AK52" s="2">
        <v>636.53387451171898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732.253662109375</v>
      </c>
      <c r="AX52" s="2">
        <v>691.32287597656295</v>
      </c>
      <c r="AY52" s="2">
        <v>675.92510986328102</v>
      </c>
    </row>
    <row r="53" spans="1:51" ht="72">
      <c r="A53" s="2" t="s">
        <v>46</v>
      </c>
      <c r="B53" s="2" t="s">
        <v>97</v>
      </c>
      <c r="C53" s="2" t="s">
        <v>65</v>
      </c>
      <c r="D53" s="2">
        <v>2.0195660591125502</v>
      </c>
      <c r="E53" s="2">
        <v>1.99368560314178</v>
      </c>
      <c r="F53" s="2">
        <v>1.9756945371627801</v>
      </c>
      <c r="G53" s="2">
        <v>1.9633140563964799</v>
      </c>
      <c r="H53" s="2">
        <v>1.9557794332504299</v>
      </c>
      <c r="I53" s="2">
        <v>1.9455783367157</v>
      </c>
      <c r="J53" s="2">
        <v>1.9392013549804701</v>
      </c>
      <c r="K53" s="2">
        <v>1.93878829479218</v>
      </c>
      <c r="L53" s="2">
        <v>1.9439564943313601</v>
      </c>
      <c r="M53" s="2">
        <v>1.9529600143432599</v>
      </c>
      <c r="N53" s="2">
        <v>1.95669257640839</v>
      </c>
      <c r="O53" s="2">
        <v>1.9479945898055999</v>
      </c>
      <c r="P53" s="2">
        <v>1.9413160085678101</v>
      </c>
      <c r="Q53" s="2">
        <v>1.93213891983032</v>
      </c>
      <c r="R53" s="2">
        <v>1.95071172714233</v>
      </c>
      <c r="S53" s="2">
        <v>1.9546980857849101</v>
      </c>
      <c r="T53" s="2">
        <v>1.95779693126678</v>
      </c>
      <c r="U53" s="2">
        <v>1.95260775089264</v>
      </c>
      <c r="V53" s="2">
        <v>1.9391735792160001</v>
      </c>
      <c r="W53" s="2">
        <v>1.9264549016952499</v>
      </c>
      <c r="X53" s="2">
        <v>1.8944340944290201</v>
      </c>
      <c r="Y53" s="2">
        <v>1.8616319894790601</v>
      </c>
      <c r="Z53" s="2">
        <v>1.8351147174835201</v>
      </c>
      <c r="AA53" s="2">
        <v>1.82089579105377</v>
      </c>
      <c r="AB53" s="2">
        <v>1.81734371185303</v>
      </c>
      <c r="AC53" s="2">
        <v>1.81660068035126</v>
      </c>
      <c r="AD53" s="2">
        <v>1.81415796279907</v>
      </c>
      <c r="AE53" s="2">
        <v>1.81616318225861</v>
      </c>
      <c r="AF53" s="2">
        <v>1.8169705867767301</v>
      </c>
      <c r="AG53" s="2">
        <v>1.82146716117859</v>
      </c>
      <c r="AH53" s="2">
        <v>1.8280086517334</v>
      </c>
      <c r="AI53" s="2">
        <v>1.8277292251586901</v>
      </c>
      <c r="AJ53" s="2">
        <v>1.82339775562286</v>
      </c>
      <c r="AK53" s="2">
        <v>1.8177309036254901</v>
      </c>
      <c r="AL53" s="2">
        <v>1.8078088760376001</v>
      </c>
      <c r="AM53" s="2">
        <v>1.79535579681396</v>
      </c>
      <c r="AN53" s="2">
        <v>1.77955210208893</v>
      </c>
      <c r="AO53" s="2">
        <v>1.75935423374176</v>
      </c>
      <c r="AP53" s="2">
        <v>1.73617362976074</v>
      </c>
      <c r="AQ53" s="2">
        <v>1.71524310112</v>
      </c>
      <c r="AR53" s="2">
        <v>1.6898767948150599</v>
      </c>
      <c r="AS53" s="2">
        <v>1.66106605529785</v>
      </c>
      <c r="AT53" s="2">
        <v>1.6401631832122801</v>
      </c>
      <c r="AU53" s="2">
        <v>1.6200244426727299</v>
      </c>
      <c r="AV53" s="2">
        <v>1.5989183187484699</v>
      </c>
      <c r="AW53" s="2">
        <v>1.59562504291534</v>
      </c>
      <c r="AX53" s="2">
        <v>1.59600174427032</v>
      </c>
      <c r="AY53" s="2">
        <v>1.60284388065338</v>
      </c>
    </row>
    <row r="54" spans="1:51" ht="60">
      <c r="A54" s="2" t="s">
        <v>47</v>
      </c>
      <c r="B54" s="2" t="s">
        <v>96</v>
      </c>
      <c r="C54" s="2" t="s">
        <v>65</v>
      </c>
      <c r="D54" s="2">
        <v>3.5483334064483598</v>
      </c>
      <c r="E54" s="2">
        <v>3.5274586677551301</v>
      </c>
      <c r="F54" s="2">
        <v>3.56759858131409</v>
      </c>
      <c r="G54" s="2">
        <v>3.63917016983032</v>
      </c>
      <c r="H54" s="2">
        <v>3.6722376346588099</v>
      </c>
      <c r="I54" s="2">
        <v>3.7175955772399898</v>
      </c>
      <c r="J54" s="2">
        <v>3.782470703125</v>
      </c>
      <c r="K54" s="2">
        <v>3.8519911766052202</v>
      </c>
      <c r="L54" s="2">
        <v>3.9256212711334202</v>
      </c>
      <c r="M54" s="2">
        <v>4.0061078071594203</v>
      </c>
      <c r="N54" s="2">
        <v>4.1217069625854501</v>
      </c>
      <c r="O54" s="2">
        <v>4.2816400527954102</v>
      </c>
      <c r="P54" s="2">
        <v>4.41176557540894</v>
      </c>
      <c r="Q54" s="2">
        <v>4.4683647155761701</v>
      </c>
      <c r="R54" s="2">
        <v>4.4520153999328604</v>
      </c>
      <c r="S54" s="2">
        <v>4.4151248931884801</v>
      </c>
      <c r="T54" s="2">
        <v>4.3045978546142596</v>
      </c>
      <c r="U54" s="2">
        <v>4.1395292282104501</v>
      </c>
      <c r="V54" s="2">
        <v>3.9438123703002899</v>
      </c>
      <c r="W54" s="2">
        <v>3.74067187309265</v>
      </c>
      <c r="X54" s="2">
        <v>3.5560259819030802</v>
      </c>
      <c r="Y54" s="2">
        <v>3.3802866935729998</v>
      </c>
      <c r="Z54" s="2">
        <v>3.20790672302246</v>
      </c>
      <c r="AA54" s="2">
        <v>3.0215623378753702</v>
      </c>
      <c r="AB54" s="2">
        <v>2.8145384788513201</v>
      </c>
      <c r="AC54" s="2">
        <v>2.6288576126098602</v>
      </c>
      <c r="AD54" s="2">
        <v>2.5193140506744398</v>
      </c>
      <c r="AE54" s="2">
        <v>2.5293748378753702</v>
      </c>
      <c r="AF54" s="2">
        <v>2.5664410591125502</v>
      </c>
      <c r="AG54" s="2">
        <v>2.6091234683990501</v>
      </c>
      <c r="AH54" s="2">
        <v>2.6642324924468999</v>
      </c>
      <c r="AI54" s="2">
        <v>2.73605561256409</v>
      </c>
      <c r="AJ54" s="2">
        <v>2.80931949615479</v>
      </c>
      <c r="AK54" s="2">
        <v>2.8471806049346902</v>
      </c>
      <c r="AL54" s="2">
        <v>2.89797735214233</v>
      </c>
      <c r="AM54" s="2">
        <v>2.9277479648590101</v>
      </c>
      <c r="AN54" s="2">
        <v>2.9255640506744398</v>
      </c>
      <c r="AO54" s="2">
        <v>2.90174341201782</v>
      </c>
      <c r="AP54" s="2">
        <v>2.8196508884429901</v>
      </c>
      <c r="AQ54" s="2">
        <v>2.7215311527252202</v>
      </c>
      <c r="AR54" s="2">
        <v>2.6742601394653298</v>
      </c>
      <c r="AS54" s="2">
        <v>2.6030919551849401</v>
      </c>
      <c r="AT54" s="2">
        <v>2.5795729160308798</v>
      </c>
      <c r="AU54" s="2">
        <v>2.6181006431579599</v>
      </c>
      <c r="AV54" s="2">
        <v>2.6214497089386</v>
      </c>
      <c r="AW54" s="2">
        <v>2.5691840648651101</v>
      </c>
      <c r="AX54" s="2">
        <v>2.5676565170288099</v>
      </c>
      <c r="AY54" s="2">
        <v>2.60044622421265</v>
      </c>
    </row>
    <row r="55" spans="1:51" ht="60">
      <c r="A55" s="2" t="s">
        <v>48</v>
      </c>
      <c r="B55" s="2" t="s">
        <v>95</v>
      </c>
      <c r="C55" s="2" t="s">
        <v>65</v>
      </c>
      <c r="D55" s="2">
        <v>1.52558565139771</v>
      </c>
      <c r="E55" s="2">
        <v>1.5573817491531401</v>
      </c>
      <c r="F55" s="2">
        <v>1.7592396736145</v>
      </c>
      <c r="G55" s="2">
        <v>1.9503586292266799</v>
      </c>
      <c r="H55" s="2">
        <v>2.14846968650818</v>
      </c>
      <c r="I55" s="2">
        <v>2.3540685176849401</v>
      </c>
      <c r="J55" s="2">
        <v>2.56489062309265</v>
      </c>
      <c r="K55" s="2">
        <v>2.7703800201415998</v>
      </c>
      <c r="L55" s="2">
        <v>2.9578778743743901</v>
      </c>
      <c r="M55" s="2">
        <v>2.9597907066345202</v>
      </c>
      <c r="N55" s="2">
        <v>2.88937568664551</v>
      </c>
      <c r="O55" s="2">
        <v>2.80524754524231</v>
      </c>
      <c r="P55" s="2">
        <v>2.7132198810577401</v>
      </c>
      <c r="Q55" s="2">
        <v>2.6119637489318799</v>
      </c>
      <c r="R55" s="2">
        <v>2.4998338222503702</v>
      </c>
      <c r="S55" s="2">
        <v>2.3655645847320601</v>
      </c>
      <c r="T55" s="2">
        <v>2.2094752788543701</v>
      </c>
      <c r="U55" s="2">
        <v>2.0409839153289799</v>
      </c>
      <c r="V55" s="2">
        <v>1.8647501468658401</v>
      </c>
      <c r="W55" s="2">
        <v>1.6894071102142301</v>
      </c>
      <c r="X55" s="2">
        <v>1.5197007656097401</v>
      </c>
      <c r="Y55" s="2">
        <v>1.53460693359375</v>
      </c>
      <c r="Z55" s="2">
        <v>1.65995180606842</v>
      </c>
      <c r="AA55" s="2">
        <v>1.7900029420852701</v>
      </c>
      <c r="AB55" s="2">
        <v>1.92040431499481</v>
      </c>
      <c r="AC55" s="2">
        <v>2.04347944259644</v>
      </c>
      <c r="AD55" s="2">
        <v>2.1657657623290998</v>
      </c>
      <c r="AE55" s="2">
        <v>2.2900464534759499</v>
      </c>
      <c r="AF55" s="2">
        <v>2.4097349643707302</v>
      </c>
      <c r="AG55" s="2">
        <v>2.5276303291320801</v>
      </c>
      <c r="AH55" s="2">
        <v>2.6419301033020002</v>
      </c>
      <c r="AI55" s="2">
        <v>2.75115966796875</v>
      </c>
      <c r="AJ55" s="2">
        <v>2.84740042686462</v>
      </c>
      <c r="AK55" s="2">
        <v>2.9378700256347701</v>
      </c>
      <c r="AL55" s="2">
        <v>2.9165575504303001</v>
      </c>
      <c r="AM55" s="2">
        <v>2.7833561897277801</v>
      </c>
      <c r="AN55" s="2">
        <v>2.6483538150787398</v>
      </c>
      <c r="AO55" s="2">
        <v>2.5122947692871098</v>
      </c>
      <c r="AP55" s="2">
        <v>2.37753510475159</v>
      </c>
      <c r="AQ55" s="2">
        <v>2.2408018112182599</v>
      </c>
      <c r="AR55" s="2">
        <v>2.1035454273223899</v>
      </c>
      <c r="AS55" s="2">
        <v>1.9651641845703101</v>
      </c>
      <c r="AT55" s="2">
        <v>1.82518362998962</v>
      </c>
      <c r="AU55" s="2">
        <v>1.6987662315368699</v>
      </c>
      <c r="AV55" s="2">
        <v>1.5781675577163701</v>
      </c>
      <c r="AW55" s="2">
        <v>1.5106673240661601</v>
      </c>
      <c r="AX55" s="2">
        <v>1.626105427742</v>
      </c>
      <c r="AY55" s="2">
        <v>1.7712587118148799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40" workbookViewId="0">
      <selection sqref="A1:AY29"/>
    </sheetView>
  </sheetViews>
  <sheetFormatPr baseColWidth="10" defaultColWidth="8.83203125" defaultRowHeight="14" x14ac:dyDescent="0"/>
  <cols>
    <col min="1" max="1" width="35.5" bestFit="1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2" t="s">
        <v>137</v>
      </c>
      <c r="B1" s="2" t="s">
        <v>137</v>
      </c>
      <c r="C1" s="2" t="s">
        <v>94</v>
      </c>
      <c r="D1" s="3">
        <v>41502.020833333299</v>
      </c>
      <c r="E1" s="3">
        <v>41502.041666666701</v>
      </c>
      <c r="F1" s="3">
        <v>41502.0625</v>
      </c>
      <c r="G1" s="3">
        <v>41502.083333333299</v>
      </c>
      <c r="H1" s="3">
        <v>41502.104166666701</v>
      </c>
      <c r="I1" s="3">
        <v>41502.125</v>
      </c>
      <c r="J1" s="3">
        <v>41502.145833333299</v>
      </c>
      <c r="K1" s="3">
        <v>41502.166666666701</v>
      </c>
      <c r="L1" s="3">
        <v>41502.1875</v>
      </c>
      <c r="M1" s="3">
        <v>41502.208333333299</v>
      </c>
      <c r="N1" s="3">
        <v>41502.229166666701</v>
      </c>
      <c r="O1" s="3">
        <v>41502.25</v>
      </c>
      <c r="P1" s="3">
        <v>41502.270833333299</v>
      </c>
      <c r="Q1" s="3">
        <v>41502.291666666701</v>
      </c>
      <c r="R1" s="3">
        <v>41502.3125</v>
      </c>
      <c r="S1" s="3">
        <v>41502.333333333299</v>
      </c>
      <c r="T1" s="3">
        <v>41502.354166666701</v>
      </c>
      <c r="U1" s="3">
        <v>41502.375</v>
      </c>
      <c r="V1" s="3">
        <v>41502.395833333299</v>
      </c>
      <c r="W1" s="3">
        <v>41502.416666666701</v>
      </c>
      <c r="X1" s="3">
        <v>41502.4375</v>
      </c>
      <c r="Y1" s="3">
        <v>41502.458333333299</v>
      </c>
      <c r="Z1" s="3">
        <v>41502.479166666701</v>
      </c>
      <c r="AA1" s="3">
        <v>41502.5</v>
      </c>
      <c r="AB1" s="3">
        <v>41502.520833333299</v>
      </c>
      <c r="AC1" s="3">
        <v>41502.541666666701</v>
      </c>
      <c r="AD1" s="3">
        <v>41502.5625</v>
      </c>
      <c r="AE1" s="3">
        <v>41502.583333333299</v>
      </c>
      <c r="AF1" s="3">
        <v>41502.604166666701</v>
      </c>
      <c r="AG1" s="3">
        <v>41502.625</v>
      </c>
      <c r="AH1" s="3">
        <v>41502.645833333299</v>
      </c>
      <c r="AI1" s="3">
        <v>41502.666666666701</v>
      </c>
      <c r="AJ1" s="3">
        <v>41502.6875</v>
      </c>
      <c r="AK1" s="3">
        <v>41502.708333333299</v>
      </c>
      <c r="AL1" s="3">
        <v>41502.729166666701</v>
      </c>
      <c r="AM1" s="3">
        <v>41502.75</v>
      </c>
      <c r="AN1" s="3">
        <v>41502.770833333299</v>
      </c>
      <c r="AO1" s="3">
        <v>41502.791666666701</v>
      </c>
      <c r="AP1" s="3">
        <v>41502.8125</v>
      </c>
      <c r="AQ1" s="3">
        <v>41502.833333333299</v>
      </c>
      <c r="AR1" s="3">
        <v>41502.854166666701</v>
      </c>
      <c r="AS1" s="3">
        <v>41502.875</v>
      </c>
      <c r="AT1" s="3">
        <v>41502.895833333299</v>
      </c>
      <c r="AU1" s="3">
        <v>41502.916666666701</v>
      </c>
      <c r="AV1" s="3">
        <v>41502.9375</v>
      </c>
      <c r="AW1" s="3">
        <v>41502.958333333299</v>
      </c>
      <c r="AX1" s="3">
        <v>41502.979166666701</v>
      </c>
      <c r="AY1" s="3">
        <v>41503</v>
      </c>
    </row>
    <row r="2" spans="1:51" ht="36">
      <c r="A2" s="2" t="s">
        <v>0</v>
      </c>
      <c r="B2" s="2" t="s">
        <v>136</v>
      </c>
      <c r="C2" s="2" t="s">
        <v>93</v>
      </c>
      <c r="D2" s="2">
        <v>49.7313423156738</v>
      </c>
      <c r="E2" s="2">
        <v>50.209781646728501</v>
      </c>
      <c r="F2" s="2">
        <v>51.525291442871101</v>
      </c>
      <c r="G2" s="2">
        <v>49.577693939208999</v>
      </c>
      <c r="H2" s="2">
        <v>49.583370208740199</v>
      </c>
      <c r="I2" s="2">
        <v>49.680271148681598</v>
      </c>
      <c r="J2" s="2">
        <v>49.765380859375</v>
      </c>
      <c r="K2" s="2">
        <v>49.878990173339801</v>
      </c>
      <c r="L2" s="2">
        <v>50.438247680664098</v>
      </c>
      <c r="M2" s="2">
        <v>51.439403533935497</v>
      </c>
      <c r="N2" s="2">
        <v>51.060787200927699</v>
      </c>
      <c r="O2" s="2">
        <v>50.762966156005902</v>
      </c>
      <c r="P2" s="2">
        <v>50.017059326171903</v>
      </c>
      <c r="Q2" s="2">
        <v>49.530487060546903</v>
      </c>
      <c r="R2" s="2">
        <v>49.197032928466797</v>
      </c>
      <c r="S2" s="2">
        <v>48.970943450927699</v>
      </c>
      <c r="T2" s="2">
        <v>48.732570648193402</v>
      </c>
      <c r="U2" s="2">
        <v>48.631702423095703</v>
      </c>
      <c r="V2" s="2">
        <v>48.429264068603501</v>
      </c>
      <c r="W2" s="2">
        <v>48.395458221435497</v>
      </c>
      <c r="X2" s="2">
        <v>48.514064788818402</v>
      </c>
      <c r="Y2" s="2">
        <v>48.564136505127003</v>
      </c>
      <c r="Z2" s="2">
        <v>48.316581726074197</v>
      </c>
      <c r="AA2" s="2">
        <v>48.293254852294901</v>
      </c>
      <c r="AB2" s="2">
        <v>48.464996337890597</v>
      </c>
      <c r="AC2" s="2">
        <v>48.516197204589801</v>
      </c>
      <c r="AD2" s="2">
        <v>48.538108825683601</v>
      </c>
      <c r="AE2" s="2">
        <v>48.826881408691399</v>
      </c>
      <c r="AF2" s="2">
        <v>48.825275421142599</v>
      </c>
      <c r="AG2" s="2">
        <v>48.951221466064503</v>
      </c>
      <c r="AH2" s="2">
        <v>49.155460357666001</v>
      </c>
      <c r="AI2" s="2">
        <v>49.183952331542997</v>
      </c>
      <c r="AJ2" s="2">
        <v>49.156032562255902</v>
      </c>
      <c r="AK2" s="2">
        <v>49.355739593505902</v>
      </c>
      <c r="AL2" s="2">
        <v>49.557266235351598</v>
      </c>
      <c r="AM2" s="2">
        <v>49.483524322509801</v>
      </c>
      <c r="AN2" s="2">
        <v>49.397781372070298</v>
      </c>
      <c r="AO2" s="2">
        <v>49.178722381591797</v>
      </c>
      <c r="AP2" s="2">
        <v>48.735740661621101</v>
      </c>
      <c r="AQ2" s="2">
        <v>48.591896057128899</v>
      </c>
      <c r="AR2" s="2">
        <v>48.470657348632798</v>
      </c>
      <c r="AS2" s="2">
        <v>49.100326538085902</v>
      </c>
      <c r="AT2" s="2">
        <v>48.913734436035199</v>
      </c>
      <c r="AU2" s="2">
        <v>49.038398742675803</v>
      </c>
      <c r="AV2" s="2">
        <v>48.817043304443402</v>
      </c>
      <c r="AW2" s="2">
        <v>49.316459655761697</v>
      </c>
      <c r="AX2" s="2">
        <v>49.506996154785199</v>
      </c>
      <c r="AY2" s="2">
        <v>49.675445556640597</v>
      </c>
    </row>
    <row r="3" spans="1:51" ht="48">
      <c r="A3" s="2" t="s">
        <v>3</v>
      </c>
      <c r="B3" s="2" t="s">
        <v>136</v>
      </c>
      <c r="C3" s="2" t="s">
        <v>92</v>
      </c>
      <c r="D3" s="2">
        <v>3544.44506835938</v>
      </c>
      <c r="E3" s="2">
        <v>3613.22900390625</v>
      </c>
      <c r="F3" s="2">
        <v>3611.39526367188</v>
      </c>
      <c r="G3" s="2">
        <v>3580.4599609375</v>
      </c>
      <c r="H3" s="2">
        <v>3606.25756835938</v>
      </c>
      <c r="I3" s="2">
        <v>3601.23291015625</v>
      </c>
      <c r="J3" s="2">
        <v>3621.8359375</v>
      </c>
      <c r="K3" s="2">
        <v>3623.78930664063</v>
      </c>
      <c r="L3" s="2">
        <v>3534.51000976563</v>
      </c>
      <c r="M3" s="2">
        <v>3585.05688476563</v>
      </c>
      <c r="N3" s="2">
        <v>3586.69921875</v>
      </c>
      <c r="O3" s="2">
        <v>3636.34619140625</v>
      </c>
      <c r="P3" s="2">
        <v>3613.01416015625</v>
      </c>
      <c r="Q3" s="2">
        <v>3606.93188476563</v>
      </c>
      <c r="R3" s="2">
        <v>3637.51586914063</v>
      </c>
      <c r="S3" s="2">
        <v>3572.34545898438</v>
      </c>
      <c r="T3" s="2">
        <v>3605.53076171875</v>
      </c>
      <c r="U3" s="2">
        <v>3619.23461914063</v>
      </c>
      <c r="V3" s="2">
        <v>3604.58666992188</v>
      </c>
      <c r="W3" s="2">
        <v>3619.88403320313</v>
      </c>
      <c r="X3" s="2">
        <v>3626.486328125</v>
      </c>
      <c r="Y3" s="2">
        <v>3624.453125</v>
      </c>
      <c r="Z3" s="2">
        <v>3602.57299804688</v>
      </c>
      <c r="AA3" s="2">
        <v>3590.14184570313</v>
      </c>
      <c r="AB3" s="2">
        <v>3646.3193359375</v>
      </c>
      <c r="AC3" s="2">
        <v>3587.3232421875</v>
      </c>
      <c r="AD3" s="2">
        <v>3581.30932617188</v>
      </c>
      <c r="AE3" s="2">
        <v>3609.56225585938</v>
      </c>
      <c r="AF3" s="2">
        <v>3584.79443359375</v>
      </c>
      <c r="AG3" s="2">
        <v>3583.10815429688</v>
      </c>
      <c r="AH3" s="2">
        <v>3553.626953125</v>
      </c>
      <c r="AI3" s="2">
        <v>3600.41479492188</v>
      </c>
      <c r="AJ3" s="2">
        <v>3584.94165039063</v>
      </c>
      <c r="AK3" s="2">
        <v>3588.06372070313</v>
      </c>
      <c r="AL3" s="2">
        <v>3613.39624023438</v>
      </c>
      <c r="AM3" s="2">
        <v>3622.55615234375</v>
      </c>
      <c r="AN3" s="2">
        <v>3635.84521484375</v>
      </c>
      <c r="AO3" s="2">
        <v>3582.39306640625</v>
      </c>
      <c r="AP3" s="2">
        <v>3642.76977539063</v>
      </c>
      <c r="AQ3" s="2">
        <v>3614.20288085938</v>
      </c>
      <c r="AR3" s="2">
        <v>3590.822265625</v>
      </c>
      <c r="AS3" s="2">
        <v>3572.98193359375</v>
      </c>
      <c r="AT3" s="2">
        <v>3573.0419921875</v>
      </c>
      <c r="AU3" s="2">
        <v>3599.96704101563</v>
      </c>
      <c r="AV3" s="2">
        <v>3569.5234375</v>
      </c>
      <c r="AW3" s="2">
        <v>3593.33447265625</v>
      </c>
      <c r="AX3" s="2">
        <v>3593.22607421875</v>
      </c>
      <c r="AY3" s="2">
        <v>3568.40747070313</v>
      </c>
    </row>
    <row r="4" spans="1:51" ht="48">
      <c r="A4" s="2" t="s">
        <v>4</v>
      </c>
      <c r="B4" s="2" t="s">
        <v>135</v>
      </c>
      <c r="C4" s="2" t="s">
        <v>91</v>
      </c>
      <c r="D4" s="2">
        <v>577.56408691406295</v>
      </c>
      <c r="E4" s="2">
        <v>268.53863525390602</v>
      </c>
      <c r="F4" s="2">
        <v>3.36538457870483</v>
      </c>
      <c r="G4" s="2">
        <v>3.36538457870483</v>
      </c>
      <c r="H4" s="2">
        <v>3.36538457870483</v>
      </c>
      <c r="I4" s="2">
        <v>3.36538457870483</v>
      </c>
      <c r="J4" s="2">
        <v>3.36538457870483</v>
      </c>
      <c r="K4" s="2">
        <v>3.36538457870483</v>
      </c>
      <c r="L4" s="2">
        <v>3.36538457870483</v>
      </c>
      <c r="M4" s="2">
        <v>3.36538457870483</v>
      </c>
      <c r="N4" s="2">
        <v>3.36538457870483</v>
      </c>
      <c r="O4" s="2">
        <v>3.36538457870483</v>
      </c>
      <c r="P4" s="2">
        <v>3.36538457870483</v>
      </c>
      <c r="Q4" s="2">
        <v>3.36538457870483</v>
      </c>
      <c r="R4" s="2">
        <v>3.36538457870483</v>
      </c>
      <c r="S4" s="2">
        <v>3.36538457870483</v>
      </c>
      <c r="T4" s="2">
        <v>3.36538457870483</v>
      </c>
      <c r="U4" s="2">
        <v>3.36538457870483</v>
      </c>
      <c r="V4" s="2">
        <v>3.36538457870483</v>
      </c>
      <c r="W4" s="2">
        <v>3.36538457870483</v>
      </c>
      <c r="X4" s="2">
        <v>410.162841796875</v>
      </c>
      <c r="Y4" s="2">
        <v>591.96936035156295</v>
      </c>
      <c r="Z4" s="2">
        <v>582.32861328125</v>
      </c>
      <c r="AA4" s="2">
        <v>582.39813232421898</v>
      </c>
      <c r="AB4" s="2">
        <v>571.80609130859398</v>
      </c>
      <c r="AC4" s="2">
        <v>565.77685546875</v>
      </c>
      <c r="AD4" s="2">
        <v>565.75848388671898</v>
      </c>
      <c r="AE4" s="2">
        <v>570.51281738281295</v>
      </c>
      <c r="AF4" s="2">
        <v>567.54351806640602</v>
      </c>
      <c r="AG4" s="2">
        <v>175.11192321777301</v>
      </c>
      <c r="AH4" s="2">
        <v>0.80128204822540305</v>
      </c>
      <c r="AI4" s="2">
        <v>0.80128204822540305</v>
      </c>
      <c r="AJ4" s="2">
        <v>0.80128204822540305</v>
      </c>
      <c r="AK4" s="2">
        <v>0.80128204822540305</v>
      </c>
      <c r="AL4" s="2">
        <v>0.80128204822540305</v>
      </c>
      <c r="AM4" s="2">
        <v>0.80128204822540305</v>
      </c>
      <c r="AN4" s="2">
        <v>0.80128204822540305</v>
      </c>
      <c r="AO4" s="2">
        <v>0.80128204822540305</v>
      </c>
      <c r="AP4" s="2">
        <v>0.80128204822540305</v>
      </c>
      <c r="AQ4" s="2">
        <v>0.80128204822540305</v>
      </c>
      <c r="AR4" s="2">
        <v>0.80128204822540305</v>
      </c>
      <c r="AS4" s="2">
        <v>1.64440882205963</v>
      </c>
      <c r="AT4" s="2">
        <v>590.41668701171898</v>
      </c>
      <c r="AU4" s="2">
        <v>596.63464355468795</v>
      </c>
      <c r="AV4" s="2">
        <v>579.45355224609398</v>
      </c>
      <c r="AW4" s="2">
        <v>583.15710449218795</v>
      </c>
      <c r="AX4" s="2">
        <v>572.30181884765602</v>
      </c>
      <c r="AY4" s="2">
        <v>570.18054199218795</v>
      </c>
    </row>
    <row r="5" spans="1:51" ht="48">
      <c r="A5" s="2" t="s">
        <v>5</v>
      </c>
      <c r="B5" s="2" t="s">
        <v>134</v>
      </c>
      <c r="C5" s="2" t="s">
        <v>90</v>
      </c>
      <c r="D5" s="2">
        <v>2855.45068359375</v>
      </c>
      <c r="E5" s="2">
        <v>2843.82275390625</v>
      </c>
      <c r="F5" s="2">
        <v>2840.44018554688</v>
      </c>
      <c r="G5" s="2">
        <v>2819.07055664063</v>
      </c>
      <c r="H5" s="2">
        <v>2824.6455078125</v>
      </c>
      <c r="I5" s="2">
        <v>2811.93896484375</v>
      </c>
      <c r="J5" s="2">
        <v>2822.89575195313</v>
      </c>
      <c r="K5" s="2">
        <v>2816.31005859375</v>
      </c>
      <c r="L5" s="2">
        <v>2821.13696289063</v>
      </c>
      <c r="M5" s="2">
        <v>2824.28564453125</v>
      </c>
      <c r="N5" s="2">
        <v>2845.62548828125</v>
      </c>
      <c r="O5" s="2">
        <v>2815.43139648438</v>
      </c>
      <c r="P5" s="2">
        <v>2828.12817382813</v>
      </c>
      <c r="Q5" s="2">
        <v>2861.9326171875</v>
      </c>
      <c r="R5" s="2">
        <v>2862.103515625</v>
      </c>
      <c r="S5" s="2">
        <v>2845.986328125</v>
      </c>
      <c r="T5" s="2">
        <v>2851.29296875</v>
      </c>
      <c r="U5" s="2">
        <v>2857.32641601563</v>
      </c>
      <c r="V5" s="2">
        <v>2858.25610351563</v>
      </c>
      <c r="W5" s="2">
        <v>2886.83129882813</v>
      </c>
      <c r="X5" s="2">
        <v>2905.0322265625</v>
      </c>
      <c r="Y5" s="2">
        <v>2914.14086914063</v>
      </c>
      <c r="Z5" s="2">
        <v>2919.607421875</v>
      </c>
      <c r="AA5" s="2">
        <v>2893.19165039063</v>
      </c>
      <c r="AB5" s="2">
        <v>2929.40356445313</v>
      </c>
      <c r="AC5" s="2">
        <v>2937.10473632813</v>
      </c>
      <c r="AD5" s="2">
        <v>2917.18432617188</v>
      </c>
      <c r="AE5" s="2">
        <v>2915.99267578125</v>
      </c>
      <c r="AF5" s="2">
        <v>2910.1435546875</v>
      </c>
      <c r="AG5" s="2">
        <v>2851.013671875</v>
      </c>
      <c r="AH5" s="2">
        <v>2831.35424804688</v>
      </c>
      <c r="AI5" s="2">
        <v>2832.30395507813</v>
      </c>
      <c r="AJ5" s="2">
        <v>2843.32690429688</v>
      </c>
      <c r="AK5" s="2">
        <v>2845.13940429688</v>
      </c>
      <c r="AL5" s="2">
        <v>2841.32934570313</v>
      </c>
      <c r="AM5" s="2">
        <v>2852.83642578125</v>
      </c>
      <c r="AN5" s="2">
        <v>2864.60717773438</v>
      </c>
      <c r="AO5" s="2">
        <v>2848.76147460938</v>
      </c>
      <c r="AP5" s="2">
        <v>2873.24609375</v>
      </c>
      <c r="AQ5" s="2">
        <v>2870.1552734375</v>
      </c>
      <c r="AR5" s="2">
        <v>2874.44067382813</v>
      </c>
      <c r="AS5" s="2">
        <v>2841.763671875</v>
      </c>
      <c r="AT5" s="2">
        <v>2911.82055664063</v>
      </c>
      <c r="AU5" s="2">
        <v>2914.126953125</v>
      </c>
      <c r="AV5" s="2">
        <v>2920.54077148438</v>
      </c>
      <c r="AW5" s="2">
        <v>2922.46801757813</v>
      </c>
      <c r="AX5" s="2">
        <v>2909.20263671875</v>
      </c>
      <c r="AY5" s="2">
        <v>2898.06909179688</v>
      </c>
    </row>
    <row r="6" spans="1:51" ht="36">
      <c r="A6" s="2" t="s">
        <v>1</v>
      </c>
      <c r="B6" s="2" t="s">
        <v>133</v>
      </c>
      <c r="C6" s="2" t="s">
        <v>89</v>
      </c>
      <c r="D6" s="2">
        <v>49.747158050537102</v>
      </c>
      <c r="E6" s="2">
        <v>50.485740661621101</v>
      </c>
      <c r="F6" s="2">
        <v>50.531711578369098</v>
      </c>
      <c r="G6" s="2">
        <v>50.632347106933601</v>
      </c>
      <c r="H6" s="2">
        <v>50.706352233886697</v>
      </c>
      <c r="I6" s="2">
        <v>50.831661224365199</v>
      </c>
      <c r="J6" s="2">
        <v>50.880687713622997</v>
      </c>
      <c r="K6" s="2">
        <v>50.998729705810497</v>
      </c>
      <c r="L6" s="2">
        <v>51.042121887207003</v>
      </c>
      <c r="M6" s="2">
        <v>51.152034759521499</v>
      </c>
      <c r="N6" s="2">
        <v>50.9556884765625</v>
      </c>
      <c r="O6" s="2">
        <v>51.005207061767599</v>
      </c>
      <c r="P6" s="2">
        <v>50.630958557128899</v>
      </c>
      <c r="Q6" s="2">
        <v>50.410808563232401</v>
      </c>
      <c r="R6" s="2">
        <v>50.230861663818402</v>
      </c>
      <c r="S6" s="2">
        <v>50.177928924560497</v>
      </c>
      <c r="T6" s="2">
        <v>50.135593414306598</v>
      </c>
      <c r="U6" s="2">
        <v>49.903282165527301</v>
      </c>
      <c r="V6" s="2">
        <v>49.631336212158203</v>
      </c>
      <c r="W6" s="2">
        <v>49.544231414794901</v>
      </c>
      <c r="X6" s="2">
        <v>49.018157958984403</v>
      </c>
      <c r="Y6" s="2">
        <v>48.7884712219238</v>
      </c>
      <c r="Z6" s="2">
        <v>48.620689392089801</v>
      </c>
      <c r="AA6" s="2">
        <v>48.518276214599602</v>
      </c>
      <c r="AB6" s="2">
        <v>48.436492919921903</v>
      </c>
      <c r="AC6" s="2">
        <v>48.258304595947301</v>
      </c>
      <c r="AD6" s="2">
        <v>48.558570861816399</v>
      </c>
      <c r="AE6" s="2">
        <v>48.808567047119098</v>
      </c>
      <c r="AF6" s="2">
        <v>48.869396209716797</v>
      </c>
      <c r="AG6" s="2">
        <v>49.564216613769503</v>
      </c>
      <c r="AH6" s="2">
        <v>49.908798217773402</v>
      </c>
      <c r="AI6" s="2">
        <v>49.950481414794901</v>
      </c>
      <c r="AJ6" s="2">
        <v>49.974716186523402</v>
      </c>
      <c r="AK6" s="2">
        <v>50.0951538085938</v>
      </c>
      <c r="AL6" s="2">
        <v>50.216400146484403</v>
      </c>
      <c r="AM6" s="2">
        <v>50.148189544677699</v>
      </c>
      <c r="AN6" s="2">
        <v>50.056549072265597</v>
      </c>
      <c r="AO6" s="2">
        <v>49.986495971679702</v>
      </c>
      <c r="AP6" s="2">
        <v>49.642463684082003</v>
      </c>
      <c r="AQ6" s="2">
        <v>49.570270538330099</v>
      </c>
      <c r="AR6" s="2">
        <v>49.544399261474602</v>
      </c>
      <c r="AS6" s="2">
        <v>50.078197479247997</v>
      </c>
      <c r="AT6" s="2">
        <v>49.394828796386697</v>
      </c>
      <c r="AU6" s="2">
        <v>49.482303619384801</v>
      </c>
      <c r="AV6" s="2">
        <v>49.192146301269503</v>
      </c>
      <c r="AW6" s="2">
        <v>49.382987976074197</v>
      </c>
      <c r="AX6" s="2">
        <v>49.2848510742188</v>
      </c>
      <c r="AY6" s="2">
        <v>49.372642517089801</v>
      </c>
    </row>
    <row r="7" spans="1:51" ht="24">
      <c r="A7" s="2" t="s">
        <v>2</v>
      </c>
      <c r="B7" s="2" t="s">
        <v>132</v>
      </c>
      <c r="C7" s="2" t="s">
        <v>88</v>
      </c>
      <c r="D7" s="2">
        <v>47.432987213134801</v>
      </c>
      <c r="E7" s="2">
        <v>48.312232971191399</v>
      </c>
      <c r="F7" s="2">
        <v>49.674793243408203</v>
      </c>
      <c r="G7" s="2">
        <v>49.637783050537102</v>
      </c>
      <c r="H7" s="2">
        <v>49.967987060546903</v>
      </c>
      <c r="I7" s="2">
        <v>50.206096649169901</v>
      </c>
      <c r="J7" s="2">
        <v>50.237712860107401</v>
      </c>
      <c r="K7" s="2">
        <v>50.2894477844238</v>
      </c>
      <c r="L7" s="2">
        <v>50.285087585449197</v>
      </c>
      <c r="M7" s="2">
        <v>50.565956115722699</v>
      </c>
      <c r="N7" s="2">
        <v>50.035938262939503</v>
      </c>
      <c r="O7" s="2">
        <v>49.613540649414098</v>
      </c>
      <c r="P7" s="2">
        <v>48.540985107421903</v>
      </c>
      <c r="Q7" s="2">
        <v>47.9996147155762</v>
      </c>
      <c r="R7" s="2">
        <v>48.327938079833999</v>
      </c>
      <c r="S7" s="2">
        <v>48.334060668945298</v>
      </c>
      <c r="T7" s="2">
        <v>47.865360260009801</v>
      </c>
      <c r="U7" s="2">
        <v>47.7423706054688</v>
      </c>
      <c r="V7" s="2">
        <v>47.5125923156738</v>
      </c>
      <c r="W7" s="2">
        <v>47.401706695556598</v>
      </c>
      <c r="X7" s="2">
        <v>47.744606018066399</v>
      </c>
      <c r="Y7" s="2">
        <v>47.850673675537102</v>
      </c>
      <c r="Z7" s="2">
        <v>47.119831085205099</v>
      </c>
      <c r="AA7" s="2">
        <v>46.922557830810497</v>
      </c>
      <c r="AB7" s="2">
        <v>46.841175079345703</v>
      </c>
      <c r="AC7" s="2">
        <v>46.751274108886697</v>
      </c>
      <c r="AD7" s="2">
        <v>46.948616027832003</v>
      </c>
      <c r="AE7" s="2">
        <v>47.395465850830099</v>
      </c>
      <c r="AF7" s="2">
        <v>47.1843452453613</v>
      </c>
      <c r="AG7" s="2">
        <v>47.393173217773402</v>
      </c>
      <c r="AH7" s="2">
        <v>47.793781280517599</v>
      </c>
      <c r="AI7" s="2">
        <v>47.796279907226598</v>
      </c>
      <c r="AJ7" s="2">
        <v>47.656906127929702</v>
      </c>
      <c r="AK7" s="2">
        <v>47.760215759277301</v>
      </c>
      <c r="AL7" s="2">
        <v>47.8401069641113</v>
      </c>
      <c r="AM7" s="2">
        <v>47.726779937744098</v>
      </c>
      <c r="AN7" s="2">
        <v>47.600959777832003</v>
      </c>
      <c r="AO7" s="2">
        <v>47.388954162597699</v>
      </c>
      <c r="AP7" s="2">
        <v>46.8046875</v>
      </c>
      <c r="AQ7" s="2">
        <v>46.6671752929688</v>
      </c>
      <c r="AR7" s="2">
        <v>46.521270751953097</v>
      </c>
      <c r="AS7" s="2">
        <v>47.150497436523402</v>
      </c>
      <c r="AT7" s="2">
        <v>47.355239868164098</v>
      </c>
      <c r="AU7" s="2">
        <v>47.4127807617188</v>
      </c>
      <c r="AV7" s="2">
        <v>46.0314331054688</v>
      </c>
      <c r="AW7" s="2">
        <v>46.588436126708999</v>
      </c>
      <c r="AX7" s="2">
        <v>46.724971771240199</v>
      </c>
      <c r="AY7" s="2">
        <v>47.040851593017599</v>
      </c>
    </row>
    <row r="8" spans="1:51" ht="36">
      <c r="A8" s="2" t="s">
        <v>12</v>
      </c>
      <c r="B8" s="2" t="s">
        <v>132</v>
      </c>
      <c r="C8" s="2" t="s">
        <v>87</v>
      </c>
      <c r="D8" s="2">
        <v>4751.28759765625</v>
      </c>
      <c r="E8" s="2">
        <v>4711.888671875</v>
      </c>
      <c r="F8" s="2">
        <v>4713.5390625</v>
      </c>
      <c r="G8" s="2">
        <v>4743.10888671875</v>
      </c>
      <c r="H8" s="2">
        <v>4731.248046875</v>
      </c>
      <c r="I8" s="2">
        <v>4726.8056640625</v>
      </c>
      <c r="J8" s="2">
        <v>4768.34765625</v>
      </c>
      <c r="K8" s="2">
        <v>4767.17333984375</v>
      </c>
      <c r="L8" s="2">
        <v>4771.75048828125</v>
      </c>
      <c r="M8" s="2">
        <v>4703.5263671875</v>
      </c>
      <c r="N8" s="2">
        <v>4742.7275390625</v>
      </c>
      <c r="O8" s="2">
        <v>4787.904296875</v>
      </c>
      <c r="P8" s="2">
        <v>4781.955078125</v>
      </c>
      <c r="Q8" s="2">
        <v>4775.25341796875</v>
      </c>
      <c r="R8" s="2">
        <v>4763.49609375</v>
      </c>
      <c r="S8" s="2">
        <v>4789.22216796875</v>
      </c>
      <c r="T8" s="2">
        <v>4790.0927734375</v>
      </c>
      <c r="U8" s="2">
        <v>4784.6923828125</v>
      </c>
      <c r="V8" s="2">
        <v>4785.3896484375</v>
      </c>
      <c r="W8" s="2">
        <v>4799.02978515625</v>
      </c>
      <c r="X8" s="2">
        <v>4789.1484375</v>
      </c>
      <c r="Y8" s="2">
        <v>4760.6865234375</v>
      </c>
      <c r="Z8" s="2">
        <v>4750.37353515625</v>
      </c>
      <c r="AA8" s="2">
        <v>4734.22705078125</v>
      </c>
      <c r="AB8" s="2">
        <v>4757.84814453125</v>
      </c>
      <c r="AC8" s="2">
        <v>4768.28076171875</v>
      </c>
      <c r="AD8" s="2">
        <v>4743.2412109375</v>
      </c>
      <c r="AE8" s="2">
        <v>4734.228515625</v>
      </c>
      <c r="AF8" s="2">
        <v>4740.568359375</v>
      </c>
      <c r="AG8" s="2">
        <v>4751.580078125</v>
      </c>
      <c r="AH8" s="2">
        <v>4722.30859375</v>
      </c>
      <c r="AI8" s="2">
        <v>4737.2197265625</v>
      </c>
      <c r="AJ8" s="2">
        <v>4772.42041015625</v>
      </c>
      <c r="AK8" s="2">
        <v>4740.20947265625</v>
      </c>
      <c r="AL8" s="2">
        <v>4732.45458984375</v>
      </c>
      <c r="AM8" s="2">
        <v>4758.61181640625</v>
      </c>
      <c r="AN8" s="2">
        <v>4767.43408203125</v>
      </c>
      <c r="AO8" s="2">
        <v>4759.861328125</v>
      </c>
      <c r="AP8" s="2">
        <v>4763.01416015625</v>
      </c>
      <c r="AQ8" s="2">
        <v>4765.62158203125</v>
      </c>
      <c r="AR8" s="2">
        <v>4789.31591796875</v>
      </c>
      <c r="AS8" s="2">
        <v>4719.2080078125</v>
      </c>
      <c r="AT8" s="2">
        <v>4737.82470703125</v>
      </c>
      <c r="AU8" s="2">
        <v>4732.9072265625</v>
      </c>
      <c r="AV8" s="2">
        <v>4751.7802734375</v>
      </c>
      <c r="AW8" s="2">
        <v>4726.84130859375</v>
      </c>
      <c r="AX8" s="2">
        <v>4713.96484375</v>
      </c>
      <c r="AY8" s="2">
        <v>4716.58935546875</v>
      </c>
    </row>
    <row r="9" spans="1:51" ht="48">
      <c r="A9" s="2" t="s">
        <v>13</v>
      </c>
      <c r="B9" s="2" t="s">
        <v>131</v>
      </c>
      <c r="C9" s="2" t="s">
        <v>86</v>
      </c>
      <c r="D9" s="2">
        <v>6749.80029296875</v>
      </c>
      <c r="E9" s="2">
        <v>6689.29833984375</v>
      </c>
      <c r="F9" s="2">
        <v>6746.95068359375</v>
      </c>
      <c r="G9" s="2">
        <v>6734.15576171875</v>
      </c>
      <c r="H9" s="2">
        <v>7244.037109375</v>
      </c>
      <c r="I9" s="2">
        <v>7245.76318359375</v>
      </c>
      <c r="J9" s="2">
        <v>7256.16748046875</v>
      </c>
      <c r="K9" s="2">
        <v>7240.4814453125</v>
      </c>
      <c r="L9" s="2">
        <v>7231.96533203125</v>
      </c>
      <c r="M9" s="2">
        <v>7233.89453125</v>
      </c>
      <c r="N9" s="2">
        <v>7249.0947265625</v>
      </c>
      <c r="O9" s="2">
        <v>7275.03759765625</v>
      </c>
      <c r="P9" s="2">
        <v>7269.103515625</v>
      </c>
      <c r="Q9" s="2">
        <v>7271.537109375</v>
      </c>
      <c r="R9" s="2">
        <v>7266.80029296875</v>
      </c>
      <c r="S9" s="2">
        <v>7236.65869140625</v>
      </c>
      <c r="T9" s="2">
        <v>6755.6923828125</v>
      </c>
      <c r="U9" s="2">
        <v>6765.59033203125</v>
      </c>
      <c r="V9" s="2">
        <v>6753.52001953125</v>
      </c>
      <c r="W9" s="2">
        <v>6759.40234375</v>
      </c>
      <c r="X9" s="2">
        <v>6763.91650390625</v>
      </c>
      <c r="Y9" s="2">
        <v>6750.05712890625</v>
      </c>
      <c r="Z9" s="2">
        <v>6753.32861328125</v>
      </c>
      <c r="AA9" s="2">
        <v>6751.224609375</v>
      </c>
      <c r="AB9" s="2">
        <v>6760.0546875</v>
      </c>
      <c r="AC9" s="2">
        <v>6752.23974609375</v>
      </c>
      <c r="AD9" s="2">
        <v>6659.095703125</v>
      </c>
      <c r="AE9" s="2">
        <v>6828.71630859375</v>
      </c>
      <c r="AF9" s="2">
        <v>6307.36669921875</v>
      </c>
      <c r="AG9" s="2">
        <v>6428.033203125</v>
      </c>
      <c r="AH9" s="2">
        <v>6743.509765625</v>
      </c>
      <c r="AI9" s="2">
        <v>6779.775390625</v>
      </c>
      <c r="AJ9" s="2">
        <v>6748.5224609375</v>
      </c>
      <c r="AK9" s="2">
        <v>6741.4541015625</v>
      </c>
      <c r="AL9" s="2">
        <v>6756.6962890625</v>
      </c>
      <c r="AM9" s="2">
        <v>6766.71484375</v>
      </c>
      <c r="AN9" s="2">
        <v>6761.86572265625</v>
      </c>
      <c r="AO9" s="2">
        <v>6757.80029296875</v>
      </c>
      <c r="AP9" s="2">
        <v>6763.14453125</v>
      </c>
      <c r="AQ9" s="2">
        <v>6759.17333984375</v>
      </c>
      <c r="AR9" s="2">
        <v>6735.28564453125</v>
      </c>
      <c r="AS9" s="2">
        <v>6755.5107421875</v>
      </c>
      <c r="AT9" s="2">
        <v>6765.791015625</v>
      </c>
      <c r="AU9" s="2">
        <v>6735.81298828125</v>
      </c>
      <c r="AV9" s="2">
        <v>6734.04638671875</v>
      </c>
      <c r="AW9" s="2">
        <v>6735.3662109375</v>
      </c>
      <c r="AX9" s="2">
        <v>6743.67041015625</v>
      </c>
      <c r="AY9" s="2">
        <v>6727.529296875</v>
      </c>
    </row>
    <row r="10" spans="1:51" ht="24">
      <c r="A10" s="2" t="s">
        <v>6</v>
      </c>
      <c r="B10" s="2" t="s">
        <v>130</v>
      </c>
      <c r="C10" s="2" t="s">
        <v>85</v>
      </c>
      <c r="D10" s="2">
        <v>49.327907562255902</v>
      </c>
      <c r="E10" s="2">
        <v>50.058929443359403</v>
      </c>
      <c r="F10" s="2">
        <v>51.318290710449197</v>
      </c>
      <c r="G10" s="2">
        <v>51.252510070800803</v>
      </c>
      <c r="H10" s="2">
        <v>51.5816841125488</v>
      </c>
      <c r="I10" s="2">
        <v>51.839088439941399</v>
      </c>
      <c r="J10" s="2">
        <v>51.891223907470703</v>
      </c>
      <c r="K10" s="2">
        <v>51.939273834228501</v>
      </c>
      <c r="L10" s="2">
        <v>51.924903869628899</v>
      </c>
      <c r="M10" s="2">
        <v>52.210117340087898</v>
      </c>
      <c r="N10" s="2">
        <v>51.751407623291001</v>
      </c>
      <c r="O10" s="2">
        <v>51.386444091796903</v>
      </c>
      <c r="P10" s="2">
        <v>50.399055480957003</v>
      </c>
      <c r="Q10" s="2">
        <v>49.906776428222699</v>
      </c>
      <c r="R10" s="2">
        <v>50.062850952148402</v>
      </c>
      <c r="S10" s="2">
        <v>49.9839477539063</v>
      </c>
      <c r="T10" s="2">
        <v>49.498287200927699</v>
      </c>
      <c r="U10" s="2">
        <v>49.3674926757813</v>
      </c>
      <c r="V10" s="2">
        <v>49.142990112304702</v>
      </c>
      <c r="W10" s="2">
        <v>49.041912078857401</v>
      </c>
      <c r="X10" s="2">
        <v>49.3134765625</v>
      </c>
      <c r="Y10" s="2">
        <v>49.389457702636697</v>
      </c>
      <c r="Z10" s="2">
        <v>48.768131256103501</v>
      </c>
      <c r="AA10" s="2">
        <v>48.600414276122997</v>
      </c>
      <c r="AB10" s="2">
        <v>48.546924591064503</v>
      </c>
      <c r="AC10" s="2">
        <v>48.461647033691399</v>
      </c>
      <c r="AD10" s="2">
        <v>48.653141021728501</v>
      </c>
      <c r="AE10" s="2">
        <v>49.140583038330099</v>
      </c>
      <c r="AF10" s="2">
        <v>48.797653198242202</v>
      </c>
      <c r="AG10" s="2">
        <v>49.035820007324197</v>
      </c>
      <c r="AH10" s="2">
        <v>49.478694915771499</v>
      </c>
      <c r="AI10" s="2">
        <v>49.499927520752003</v>
      </c>
      <c r="AJ10" s="2">
        <v>49.410106658935497</v>
      </c>
      <c r="AK10" s="2">
        <v>49.516536712646499</v>
      </c>
      <c r="AL10" s="2">
        <v>49.606731414794901</v>
      </c>
      <c r="AM10" s="2">
        <v>49.523773193359403</v>
      </c>
      <c r="AN10" s="2">
        <v>49.422107696533203</v>
      </c>
      <c r="AO10" s="2">
        <v>49.221340179443402</v>
      </c>
      <c r="AP10" s="2">
        <v>48.688831329345703</v>
      </c>
      <c r="AQ10" s="2">
        <v>48.569919586181598</v>
      </c>
      <c r="AR10" s="2">
        <v>48.423343658447301</v>
      </c>
      <c r="AS10" s="2">
        <v>48.9867973327637</v>
      </c>
      <c r="AT10" s="2">
        <v>49.140113830566399</v>
      </c>
      <c r="AU10" s="2">
        <v>49.190376281738303</v>
      </c>
      <c r="AV10" s="2">
        <v>48.158653259277301</v>
      </c>
      <c r="AW10" s="2">
        <v>48.608299255371101</v>
      </c>
      <c r="AX10" s="2">
        <v>48.692699432372997</v>
      </c>
      <c r="AY10" s="2">
        <v>48.946418762207003</v>
      </c>
    </row>
    <row r="11" spans="1:51" ht="72">
      <c r="A11" s="2" t="s">
        <v>14</v>
      </c>
      <c r="B11" s="2" t="s">
        <v>129</v>
      </c>
      <c r="C11" s="2" t="s">
        <v>84</v>
      </c>
      <c r="D11" s="2">
        <v>3.48357105255127</v>
      </c>
      <c r="E11" s="2">
        <v>3.53125667572021</v>
      </c>
      <c r="F11" s="2">
        <v>3.59371066093445</v>
      </c>
      <c r="G11" s="2">
        <v>3.65742015838623</v>
      </c>
      <c r="H11" s="2">
        <v>3.73213839530945</v>
      </c>
      <c r="I11" s="2">
        <v>3.8160643577575701</v>
      </c>
      <c r="J11" s="2">
        <v>3.9438629150390598</v>
      </c>
      <c r="K11" s="2">
        <v>4.1236491203308097</v>
      </c>
      <c r="L11" s="2">
        <v>4.2914061546325701</v>
      </c>
      <c r="M11" s="2">
        <v>4.4477777481079102</v>
      </c>
      <c r="N11" s="2">
        <v>4.5957946777343803</v>
      </c>
      <c r="O11" s="2">
        <v>4.7255969047546396</v>
      </c>
      <c r="P11" s="2">
        <v>4.7490544319152797</v>
      </c>
      <c r="Q11" s="2">
        <v>4.7012500762939498</v>
      </c>
      <c r="R11" s="2">
        <v>4.6442623138427699</v>
      </c>
      <c r="S11" s="2">
        <v>4.5710930824279803</v>
      </c>
      <c r="T11" s="2">
        <v>4.4030904769897496</v>
      </c>
      <c r="U11" s="2">
        <v>4.22757768630981</v>
      </c>
      <c r="V11" s="2">
        <v>4.0419445037841797</v>
      </c>
      <c r="W11" s="2">
        <v>3.8606078624725302</v>
      </c>
      <c r="X11" s="2">
        <v>3.6866927146911599</v>
      </c>
      <c r="Y11" s="2">
        <v>3.5267627239227299</v>
      </c>
      <c r="Z11" s="2">
        <v>3.3732464313507098</v>
      </c>
      <c r="AA11" s="2">
        <v>3.2332811355590798</v>
      </c>
      <c r="AB11" s="2">
        <v>3.1522152423858598</v>
      </c>
      <c r="AC11" s="2">
        <v>3.12384009361267</v>
      </c>
      <c r="AD11" s="2">
        <v>3.1743903160095202</v>
      </c>
      <c r="AE11" s="2">
        <v>3.3140442371368399</v>
      </c>
      <c r="AF11" s="2">
        <v>3.4563663005828902</v>
      </c>
      <c r="AG11" s="2">
        <v>3.5882325172424299</v>
      </c>
      <c r="AH11" s="2">
        <v>3.7227597236633301</v>
      </c>
      <c r="AI11" s="2">
        <v>3.8660409450531001</v>
      </c>
      <c r="AJ11" s="2">
        <v>3.9982466697692902</v>
      </c>
      <c r="AK11" s="2">
        <v>4.1109724044799796</v>
      </c>
      <c r="AL11" s="2">
        <v>4.1078729629516602</v>
      </c>
      <c r="AM11" s="2">
        <v>4.0912842750549299</v>
      </c>
      <c r="AN11" s="2">
        <v>4.0670742988586399</v>
      </c>
      <c r="AO11" s="2">
        <v>4.0203385353088397</v>
      </c>
      <c r="AP11" s="2">
        <v>3.8920366764068599</v>
      </c>
      <c r="AQ11" s="2">
        <v>3.70418357849121</v>
      </c>
      <c r="AR11" s="2">
        <v>3.5100295543670699</v>
      </c>
      <c r="AS11" s="2">
        <v>3.3218941688537602</v>
      </c>
      <c r="AT11" s="2">
        <v>3.14979124069214</v>
      </c>
      <c r="AU11" s="2">
        <v>2.9814100265502899</v>
      </c>
      <c r="AV11" s="2">
        <v>2.81681251525879</v>
      </c>
      <c r="AW11" s="2">
        <v>2.65059542655945</v>
      </c>
      <c r="AX11" s="2">
        <v>2.5286388397216801</v>
      </c>
      <c r="AY11" s="2">
        <v>2.5375394821167001</v>
      </c>
    </row>
    <row r="12" spans="1:51" ht="48">
      <c r="A12" s="2" t="s">
        <v>7</v>
      </c>
      <c r="B12" s="2" t="s">
        <v>128</v>
      </c>
      <c r="C12" s="2" t="s">
        <v>73</v>
      </c>
      <c r="D12" s="2">
        <v>28.5764865875244</v>
      </c>
      <c r="E12" s="2">
        <v>28.835239410400401</v>
      </c>
      <c r="F12" s="2">
        <v>29.109661102294901</v>
      </c>
      <c r="G12" s="2">
        <v>28.997144699096701</v>
      </c>
      <c r="H12" s="2">
        <v>29.020021438598601</v>
      </c>
      <c r="I12" s="2">
        <v>29.1552028656006</v>
      </c>
      <c r="J12" s="2">
        <v>29.264743804931602</v>
      </c>
      <c r="K12" s="2">
        <v>29.324710845947301</v>
      </c>
      <c r="L12" s="2">
        <v>29.425214767456101</v>
      </c>
      <c r="M12" s="2">
        <v>29.698631286621101</v>
      </c>
      <c r="N12" s="2">
        <v>29.692029953002901</v>
      </c>
      <c r="O12" s="2">
        <v>29.750576019287099</v>
      </c>
      <c r="P12" s="2">
        <v>29.6604118347168</v>
      </c>
      <c r="Q12" s="2">
        <v>29.3390922546387</v>
      </c>
      <c r="R12" s="2">
        <v>29.055549621581999</v>
      </c>
      <c r="S12" s="2">
        <v>28.8614826202393</v>
      </c>
      <c r="T12" s="2">
        <v>28.650098800659201</v>
      </c>
      <c r="U12" s="2">
        <v>28.474840164184599</v>
      </c>
      <c r="V12" s="2">
        <v>28.305690765380898</v>
      </c>
      <c r="W12" s="2">
        <v>28.1737270355225</v>
      </c>
      <c r="X12" s="2">
        <v>28.2017822265625</v>
      </c>
      <c r="Y12" s="2">
        <v>28.199865341186499</v>
      </c>
      <c r="Z12" s="2">
        <v>28.046655654907202</v>
      </c>
      <c r="AA12" s="2">
        <v>27.923881530761701</v>
      </c>
      <c r="AB12" s="2">
        <v>27.918994903564499</v>
      </c>
      <c r="AC12" s="2">
        <v>27.880775451660199</v>
      </c>
      <c r="AD12" s="2">
        <v>27.582384109497099</v>
      </c>
      <c r="AE12" s="2">
        <v>27.818819046020501</v>
      </c>
      <c r="AF12" s="2">
        <v>27.8752632141113</v>
      </c>
      <c r="AG12" s="2">
        <v>27.974687576293899</v>
      </c>
      <c r="AH12" s="2">
        <v>28.155403137206999</v>
      </c>
      <c r="AI12" s="2">
        <v>28.224674224853501</v>
      </c>
      <c r="AJ12" s="2">
        <v>28.266536712646499</v>
      </c>
      <c r="AK12" s="2">
        <v>28.455587387085</v>
      </c>
      <c r="AL12" s="2">
        <v>28.842891693115199</v>
      </c>
      <c r="AM12" s="2">
        <v>28.887090682983398</v>
      </c>
      <c r="AN12" s="2">
        <v>28.828861236572301</v>
      </c>
      <c r="AO12" s="2">
        <v>28.762083053588899</v>
      </c>
      <c r="AP12" s="2">
        <v>28.423271179199201</v>
      </c>
      <c r="AQ12" s="2">
        <v>28.321044921875</v>
      </c>
      <c r="AR12" s="2">
        <v>28.2049655914307</v>
      </c>
      <c r="AS12" s="2">
        <v>28.5883674621582</v>
      </c>
      <c r="AT12" s="2">
        <v>28.6496257781982</v>
      </c>
      <c r="AU12" s="2">
        <v>28.690160751342798</v>
      </c>
      <c r="AV12" s="2">
        <v>28.460889816284201</v>
      </c>
      <c r="AW12" s="2">
        <v>28.7146511077881</v>
      </c>
      <c r="AX12" s="2">
        <v>28.402772903442401</v>
      </c>
      <c r="AY12" s="2">
        <v>28.435003280639599</v>
      </c>
    </row>
    <row r="13" spans="1:51" ht="48">
      <c r="A13" s="2" t="s">
        <v>15</v>
      </c>
      <c r="B13" s="2" t="s">
        <v>128</v>
      </c>
      <c r="C13" s="2" t="s">
        <v>66</v>
      </c>
      <c r="D13" s="2">
        <v>1119.51000976563</v>
      </c>
      <c r="E13" s="2">
        <v>1123.26525878906</v>
      </c>
      <c r="F13" s="2">
        <v>1127.34106445313</v>
      </c>
      <c r="G13" s="2">
        <v>1123.0458984375</v>
      </c>
      <c r="H13" s="2">
        <v>1121.04309082031</v>
      </c>
      <c r="I13" s="2">
        <v>1122.14099121094</v>
      </c>
      <c r="J13" s="2">
        <v>1117.45104980469</v>
      </c>
      <c r="K13" s="2">
        <v>1114.77368164063</v>
      </c>
      <c r="L13" s="2">
        <v>1118.34375</v>
      </c>
      <c r="M13" s="2">
        <v>1115.95483398438</v>
      </c>
      <c r="N13" s="2">
        <v>1115.66918945313</v>
      </c>
      <c r="O13" s="2">
        <v>1007.24835205078</v>
      </c>
      <c r="P13" s="2">
        <v>573.31500244140602</v>
      </c>
      <c r="Q13" s="2">
        <v>571.08746337890602</v>
      </c>
      <c r="R13" s="2">
        <v>569.56677246093795</v>
      </c>
      <c r="S13" s="2">
        <v>569.92053222656295</v>
      </c>
      <c r="T13" s="2">
        <v>569.17370605468795</v>
      </c>
      <c r="U13" s="2">
        <v>569.82879638671898</v>
      </c>
      <c r="V13" s="2">
        <v>570.07342529296898</v>
      </c>
      <c r="W13" s="2">
        <v>570.374755859375</v>
      </c>
      <c r="X13" s="2">
        <v>570.78973388671898</v>
      </c>
      <c r="Y13" s="2">
        <v>572.15234375</v>
      </c>
      <c r="Z13" s="2">
        <v>571.74615478515602</v>
      </c>
      <c r="AA13" s="2">
        <v>571.22210693359398</v>
      </c>
      <c r="AB13" s="2">
        <v>569.92919921875</v>
      </c>
      <c r="AC13" s="2">
        <v>570.16595458984398</v>
      </c>
      <c r="AD13" s="2">
        <v>1104.84008789063</v>
      </c>
      <c r="AE13" s="2">
        <v>1102.84069824219</v>
      </c>
      <c r="AF13" s="2">
        <v>1101.88684082031</v>
      </c>
      <c r="AG13" s="2">
        <v>1099.21374511719</v>
      </c>
      <c r="AH13" s="2">
        <v>1099.55017089844</v>
      </c>
      <c r="AI13" s="2">
        <v>1098.54565429688</v>
      </c>
      <c r="AJ13" s="2">
        <v>1097.33581542969</v>
      </c>
      <c r="AK13" s="2">
        <v>621.08935546875</v>
      </c>
      <c r="AL13" s="2">
        <v>570.44024658203102</v>
      </c>
      <c r="AM13" s="2">
        <v>570.4140625</v>
      </c>
      <c r="AN13" s="2">
        <v>570.82452392578102</v>
      </c>
      <c r="AO13" s="2">
        <v>571.63262939453102</v>
      </c>
      <c r="AP13" s="2">
        <v>571.33117675781295</v>
      </c>
      <c r="AQ13" s="2">
        <v>571.60638427734398</v>
      </c>
      <c r="AR13" s="2">
        <v>572.9560546875</v>
      </c>
      <c r="AS13" s="2">
        <v>576.37927246093795</v>
      </c>
      <c r="AT13" s="2">
        <v>577.28857421875</v>
      </c>
      <c r="AU13" s="2">
        <v>578.36389160156295</v>
      </c>
      <c r="AV13" s="2">
        <v>578.205810546875</v>
      </c>
      <c r="AW13" s="2">
        <v>580.02966308593795</v>
      </c>
      <c r="AX13" s="2">
        <v>1137.41430664063</v>
      </c>
      <c r="AY13" s="2">
        <v>1138.19885253906</v>
      </c>
    </row>
    <row r="14" spans="1:51" ht="36">
      <c r="A14" s="2" t="s">
        <v>8</v>
      </c>
      <c r="B14" s="2" t="s">
        <v>127</v>
      </c>
      <c r="C14" s="2" t="s">
        <v>73</v>
      </c>
      <c r="D14" s="2">
        <v>45.16552734375</v>
      </c>
      <c r="E14" s="2">
        <v>45.669666290283203</v>
      </c>
      <c r="F14" s="2">
        <v>47.077445983886697</v>
      </c>
      <c r="G14" s="2">
        <v>45.265007019042997</v>
      </c>
      <c r="H14" s="2">
        <v>45.139690399169901</v>
      </c>
      <c r="I14" s="2">
        <v>45.203643798828097</v>
      </c>
      <c r="J14" s="2">
        <v>45.327434539794901</v>
      </c>
      <c r="K14" s="2">
        <v>45.406246185302699</v>
      </c>
      <c r="L14" s="2">
        <v>45.814422607421903</v>
      </c>
      <c r="M14" s="2">
        <v>46.956485748291001</v>
      </c>
      <c r="N14" s="2">
        <v>46.613254547119098</v>
      </c>
      <c r="O14" s="2">
        <v>46.307590484619098</v>
      </c>
      <c r="P14" s="2">
        <v>45.516716003417997</v>
      </c>
      <c r="Q14" s="2">
        <v>45.034690856933601</v>
      </c>
      <c r="R14" s="2">
        <v>44.615573883056598</v>
      </c>
      <c r="S14" s="2">
        <v>44.426773071289098</v>
      </c>
      <c r="T14" s="2">
        <v>44.167137145996101</v>
      </c>
      <c r="U14" s="2">
        <v>44.0724487304688</v>
      </c>
      <c r="V14" s="2">
        <v>43.860649108886697</v>
      </c>
      <c r="W14" s="2">
        <v>43.860671997070298</v>
      </c>
      <c r="X14" s="2">
        <v>44.008251190185497</v>
      </c>
      <c r="Y14" s="2">
        <v>44.069499969482401</v>
      </c>
      <c r="Z14" s="2">
        <v>43.801639556884801</v>
      </c>
      <c r="AA14" s="2">
        <v>43.738845825195298</v>
      </c>
      <c r="AB14" s="2">
        <v>43.695541381835902</v>
      </c>
      <c r="AC14" s="2">
        <v>43.882373809814503</v>
      </c>
      <c r="AD14" s="2">
        <v>43.793243408203097</v>
      </c>
      <c r="AE14" s="2">
        <v>44.056209564208999</v>
      </c>
      <c r="AF14" s="2">
        <v>44.021408081054702</v>
      </c>
      <c r="AG14" s="2">
        <v>44.211387634277301</v>
      </c>
      <c r="AH14" s="2">
        <v>44.558746337890597</v>
      </c>
      <c r="AI14" s="2">
        <v>44.445014953613303</v>
      </c>
      <c r="AJ14" s="2">
        <v>44.472457885742202</v>
      </c>
      <c r="AK14" s="2">
        <v>44.719100952148402</v>
      </c>
      <c r="AL14" s="2">
        <v>45.037994384765597</v>
      </c>
      <c r="AM14" s="2">
        <v>44.944980621337898</v>
      </c>
      <c r="AN14" s="2">
        <v>44.876930236816399</v>
      </c>
      <c r="AO14" s="2">
        <v>44.679710388183601</v>
      </c>
      <c r="AP14" s="2">
        <v>44.219844818115199</v>
      </c>
      <c r="AQ14" s="2">
        <v>44.078498840332003</v>
      </c>
      <c r="AR14" s="2">
        <v>43.936714172363303</v>
      </c>
      <c r="AS14" s="2">
        <v>44.604068756103501</v>
      </c>
      <c r="AT14" s="2">
        <v>44.487602233886697</v>
      </c>
      <c r="AU14" s="2">
        <v>44.543685913085902</v>
      </c>
      <c r="AV14" s="2">
        <v>44.264316558837898</v>
      </c>
      <c r="AW14" s="2">
        <v>44.796989440917997</v>
      </c>
      <c r="AX14" s="2">
        <v>44.999755859375</v>
      </c>
      <c r="AY14" s="2">
        <v>45.132801055908203</v>
      </c>
    </row>
    <row r="15" spans="1:51" ht="24">
      <c r="A15" s="2" t="s">
        <v>9</v>
      </c>
      <c r="B15" s="2" t="s">
        <v>126</v>
      </c>
      <c r="C15" s="2" t="s">
        <v>83</v>
      </c>
      <c r="D15" s="2">
        <v>13.243976593017599</v>
      </c>
      <c r="E15" s="2">
        <v>14.7237768173218</v>
      </c>
      <c r="F15" s="2">
        <v>16.8286952972412</v>
      </c>
      <c r="G15" s="2">
        <v>3.8158204555511501</v>
      </c>
      <c r="H15" s="2">
        <v>3.6205854415893599</v>
      </c>
      <c r="I15" s="2">
        <v>4.1594433784484899</v>
      </c>
      <c r="J15" s="2">
        <v>4.6572561264038104</v>
      </c>
      <c r="K15" s="2">
        <v>5.2056341171264604</v>
      </c>
      <c r="L15" s="2">
        <v>9.8622531890869105</v>
      </c>
      <c r="M15" s="2">
        <v>16.110019683837901</v>
      </c>
      <c r="N15" s="2">
        <v>15.2834024429321</v>
      </c>
      <c r="O15" s="2">
        <v>14.719240188598601</v>
      </c>
      <c r="P15" s="2">
        <v>13.181609153747599</v>
      </c>
      <c r="Q15" s="2">
        <v>12.2341117858887</v>
      </c>
      <c r="R15" s="2">
        <v>11.3951625823975</v>
      </c>
      <c r="S15" s="2">
        <v>11.2452440261841</v>
      </c>
      <c r="T15" s="2">
        <v>10.9318170547485</v>
      </c>
      <c r="U15" s="2">
        <v>10.902247428894</v>
      </c>
      <c r="V15" s="2">
        <v>10.7305364608765</v>
      </c>
      <c r="W15" s="2">
        <v>10.9835319519043</v>
      </c>
      <c r="X15" s="2">
        <v>11.271456718444799</v>
      </c>
      <c r="Y15" s="2">
        <v>11.4653205871582</v>
      </c>
      <c r="Z15" s="2">
        <v>11.161571502685501</v>
      </c>
      <c r="AA15" s="2">
        <v>11.361523628234901</v>
      </c>
      <c r="AB15" s="2">
        <v>12.6854848861694</v>
      </c>
      <c r="AC15" s="2">
        <v>13.3495473861694</v>
      </c>
      <c r="AD15" s="2">
        <v>13.3477640151978</v>
      </c>
      <c r="AE15" s="2">
        <v>13.7151546478271</v>
      </c>
      <c r="AF15" s="2">
        <v>13.7098188400269</v>
      </c>
      <c r="AG15" s="2">
        <v>13.861640930175801</v>
      </c>
      <c r="AH15" s="2">
        <v>14.082014083862299</v>
      </c>
      <c r="AI15" s="2">
        <v>14.0577278137207</v>
      </c>
      <c r="AJ15" s="2">
        <v>14.033329010009799</v>
      </c>
      <c r="AK15" s="2">
        <v>14.2019386291504</v>
      </c>
      <c r="AL15" s="2">
        <v>14.3314666748047</v>
      </c>
      <c r="AM15" s="2">
        <v>14.124917030334499</v>
      </c>
      <c r="AN15" s="2">
        <v>13.9762630462646</v>
      </c>
      <c r="AO15" s="2">
        <v>13.621411323547401</v>
      </c>
      <c r="AP15" s="2">
        <v>13.011630058288601</v>
      </c>
      <c r="AQ15" s="2">
        <v>12.816449165344199</v>
      </c>
      <c r="AR15" s="2">
        <v>12.6225328445435</v>
      </c>
      <c r="AS15" s="2">
        <v>13.612346649169901</v>
      </c>
      <c r="AT15" s="2">
        <v>11.5966901779175</v>
      </c>
      <c r="AU15" s="2">
        <v>11.9739074707031</v>
      </c>
      <c r="AV15" s="2">
        <v>11.7833709716797</v>
      </c>
      <c r="AW15" s="2">
        <v>12.960599899291999</v>
      </c>
      <c r="AX15" s="2">
        <v>13.539863586425801</v>
      </c>
      <c r="AY15" s="2">
        <v>14.031431198120099</v>
      </c>
    </row>
    <row r="16" spans="1:51" ht="24">
      <c r="A16" s="2" t="s">
        <v>16</v>
      </c>
      <c r="B16" s="2" t="s">
        <v>126</v>
      </c>
      <c r="C16" s="2" t="s">
        <v>82</v>
      </c>
      <c r="D16" s="2">
        <v>404.82205200195301</v>
      </c>
      <c r="E16" s="2">
        <v>335.93957519531301</v>
      </c>
      <c r="F16" s="2">
        <v>2.1132075786590598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441.11007690429699</v>
      </c>
      <c r="M16" s="2">
        <v>436.06982421875</v>
      </c>
      <c r="N16" s="2">
        <v>573.34027099609398</v>
      </c>
      <c r="O16" s="2">
        <v>633.17169189453102</v>
      </c>
      <c r="P16" s="2">
        <v>816.60192871093795</v>
      </c>
      <c r="Q16" s="2">
        <v>943.974609375</v>
      </c>
      <c r="R16" s="2">
        <v>1027.25085449219</v>
      </c>
      <c r="S16" s="2">
        <v>1016.15563964844</v>
      </c>
      <c r="T16" s="2">
        <v>1005.87048339844</v>
      </c>
      <c r="U16" s="2">
        <v>970.09857177734398</v>
      </c>
      <c r="V16" s="2">
        <v>939.122314453125</v>
      </c>
      <c r="W16" s="2">
        <v>888.592041015625</v>
      </c>
      <c r="X16" s="2">
        <v>888.52978515625</v>
      </c>
      <c r="Y16" s="2">
        <v>842.60290527343795</v>
      </c>
      <c r="Z16" s="2">
        <v>818.59606933593795</v>
      </c>
      <c r="AA16" s="2">
        <v>798.07623291015602</v>
      </c>
      <c r="AB16" s="2">
        <v>800.18145751953102</v>
      </c>
      <c r="AC16" s="2">
        <v>781.06732177734398</v>
      </c>
      <c r="AD16" s="2">
        <v>760.53894042968795</v>
      </c>
      <c r="AE16" s="2">
        <v>713.87274169921898</v>
      </c>
      <c r="AF16" s="2">
        <v>708.38391113281295</v>
      </c>
      <c r="AG16" s="2">
        <v>688.81805419921898</v>
      </c>
      <c r="AH16" s="2">
        <v>682.402099609375</v>
      </c>
      <c r="AI16" s="2">
        <v>710.638916015625</v>
      </c>
      <c r="AJ16" s="2">
        <v>768.95220947265602</v>
      </c>
      <c r="AK16" s="2">
        <v>801.41522216796898</v>
      </c>
      <c r="AL16" s="2">
        <v>850.36584472656295</v>
      </c>
      <c r="AM16" s="2">
        <v>947.22918701171898</v>
      </c>
      <c r="AN16" s="2">
        <v>1064.49475097656</v>
      </c>
      <c r="AO16" s="2">
        <v>1165.06799316406</v>
      </c>
      <c r="AP16" s="2">
        <v>1321.05603027344</v>
      </c>
      <c r="AQ16" s="2">
        <v>1285.25158691406</v>
      </c>
      <c r="AR16" s="2">
        <v>1271.20324707031</v>
      </c>
      <c r="AS16" s="2">
        <v>988.93664550781295</v>
      </c>
      <c r="AT16" s="2">
        <v>895.78692626953102</v>
      </c>
      <c r="AU16" s="2">
        <v>817.492431640625</v>
      </c>
      <c r="AV16" s="2">
        <v>790.30999755859398</v>
      </c>
      <c r="AW16" s="2">
        <v>608.29620361328102</v>
      </c>
      <c r="AX16" s="2">
        <v>528.27850341796898</v>
      </c>
      <c r="AY16" s="2">
        <v>463.38360595703102</v>
      </c>
    </row>
    <row r="17" spans="1:51" ht="48">
      <c r="A17" s="2" t="s">
        <v>17</v>
      </c>
      <c r="B17" s="2" t="s">
        <v>125</v>
      </c>
      <c r="C17" s="2" t="s">
        <v>81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</row>
    <row r="18" spans="1:51" ht="48">
      <c r="A18" s="2" t="s">
        <v>10</v>
      </c>
      <c r="B18" s="2" t="s">
        <v>124</v>
      </c>
      <c r="C18" s="2" t="s">
        <v>74</v>
      </c>
      <c r="D18" s="2">
        <v>34.8033447265625</v>
      </c>
      <c r="E18" s="2">
        <v>34.838706970214801</v>
      </c>
      <c r="F18" s="2">
        <v>32.274906158447301</v>
      </c>
      <c r="G18" s="2">
        <v>32.767059326171903</v>
      </c>
      <c r="H18" s="2">
        <v>32.750434875488303</v>
      </c>
      <c r="I18" s="2">
        <v>32.870231628417997</v>
      </c>
      <c r="J18" s="2">
        <v>32.690170288085902</v>
      </c>
      <c r="K18" s="2">
        <v>32.798267364502003</v>
      </c>
      <c r="L18" s="2">
        <v>35.692153930664098</v>
      </c>
      <c r="M18" s="2">
        <v>36.178604125976598</v>
      </c>
      <c r="N18" s="2">
        <v>36.326480865478501</v>
      </c>
      <c r="O18" s="2">
        <v>36.431278228759801</v>
      </c>
      <c r="P18" s="2">
        <v>36.644340515136697</v>
      </c>
      <c r="Q18" s="2">
        <v>36.511852264404297</v>
      </c>
      <c r="R18" s="2">
        <v>36.310867309570298</v>
      </c>
      <c r="S18" s="2">
        <v>36.297801971435497</v>
      </c>
      <c r="T18" s="2">
        <v>35.451450347900398</v>
      </c>
      <c r="U18" s="2">
        <v>35.484630584716797</v>
      </c>
      <c r="V18" s="2">
        <v>34.843910217285199</v>
      </c>
      <c r="W18" s="2">
        <v>34.829269409179702</v>
      </c>
      <c r="X18" s="2">
        <v>34.877357482910199</v>
      </c>
      <c r="Y18" s="2">
        <v>34.8235893249512</v>
      </c>
      <c r="Z18" s="2">
        <v>34.861518859863303</v>
      </c>
      <c r="AA18" s="2">
        <v>34.851539611816399</v>
      </c>
      <c r="AB18" s="2">
        <v>34.911327362060497</v>
      </c>
      <c r="AC18" s="2">
        <v>34.809799194335902</v>
      </c>
      <c r="AD18" s="2">
        <v>34.747043609619098</v>
      </c>
      <c r="AE18" s="2">
        <v>34.810344696044901</v>
      </c>
      <c r="AF18" s="2">
        <v>34.489955902099602</v>
      </c>
      <c r="AG18" s="2">
        <v>34.612522125244098</v>
      </c>
      <c r="AH18" s="2">
        <v>34.473854064941399</v>
      </c>
      <c r="AI18" s="2">
        <v>34.545730590820298</v>
      </c>
      <c r="AJ18" s="2">
        <v>34.4100952148438</v>
      </c>
      <c r="AK18" s="2">
        <v>34.328273773193402</v>
      </c>
      <c r="AL18" s="2">
        <v>34.296710968017599</v>
      </c>
      <c r="AM18" s="2">
        <v>34.308284759521499</v>
      </c>
      <c r="AN18" s="2">
        <v>34.129520416259801</v>
      </c>
      <c r="AO18" s="2">
        <v>34.096160888671903</v>
      </c>
      <c r="AP18" s="2">
        <v>34.192176818847699</v>
      </c>
      <c r="AQ18" s="2">
        <v>33.575813293457003</v>
      </c>
      <c r="AR18" s="2">
        <v>33.425537109375</v>
      </c>
      <c r="AS18" s="2">
        <v>33.344917297363303</v>
      </c>
      <c r="AT18" s="2">
        <v>33.385860443115199</v>
      </c>
      <c r="AU18" s="2">
        <v>34.200592041015597</v>
      </c>
      <c r="AV18" s="2">
        <v>34.6565971374512</v>
      </c>
      <c r="AW18" s="2">
        <v>34.302001953125</v>
      </c>
      <c r="AX18" s="2">
        <v>34.401840209960902</v>
      </c>
      <c r="AY18" s="2">
        <v>34.351921081542997</v>
      </c>
    </row>
    <row r="19" spans="1:51" ht="48">
      <c r="A19" s="2" t="s">
        <v>18</v>
      </c>
      <c r="B19" s="2" t="s">
        <v>123</v>
      </c>
      <c r="C19" s="2" t="s">
        <v>80</v>
      </c>
      <c r="D19" s="2">
        <v>2.2447569370269802</v>
      </c>
      <c r="E19" s="2">
        <v>2.2640135288238499</v>
      </c>
      <c r="F19" s="2">
        <v>2.2679216861724898</v>
      </c>
      <c r="G19" s="2">
        <v>2.4885609149932901</v>
      </c>
      <c r="H19" s="2">
        <v>3.00397396087646</v>
      </c>
      <c r="I19" s="2">
        <v>3.5198316574096702</v>
      </c>
      <c r="J19" s="2">
        <v>4.0223522186279297</v>
      </c>
      <c r="K19" s="2">
        <v>4.5222654342651403</v>
      </c>
      <c r="L19" s="2">
        <v>5.1108341217040998</v>
      </c>
      <c r="M19" s="2">
        <v>5.2634754180908203</v>
      </c>
      <c r="N19" s="2">
        <v>5.2721090316772496</v>
      </c>
      <c r="O19" s="2">
        <v>5.2942404747009304</v>
      </c>
      <c r="P19" s="2">
        <v>5.2976455688476598</v>
      </c>
      <c r="Q19" s="2">
        <v>5.3016901016235396</v>
      </c>
      <c r="R19" s="2">
        <v>5.3041887283325204</v>
      </c>
      <c r="S19" s="2">
        <v>5.30696773529053</v>
      </c>
      <c r="T19" s="2">
        <v>5.3102822303771999</v>
      </c>
      <c r="U19" s="2">
        <v>5.3135862350463903</v>
      </c>
      <c r="V19" s="2">
        <v>5.3166298866271999</v>
      </c>
      <c r="W19" s="2">
        <v>5.3192405700683603</v>
      </c>
      <c r="X19" s="2">
        <v>5.3230743408203098</v>
      </c>
      <c r="Y19" s="2">
        <v>5.3258123397827104</v>
      </c>
      <c r="Z19" s="2">
        <v>5.3288197517395002</v>
      </c>
      <c r="AA19" s="2">
        <v>5.3321681022643999</v>
      </c>
      <c r="AB19" s="2">
        <v>5.3361735343933097</v>
      </c>
      <c r="AC19" s="2">
        <v>5.2108001708984402</v>
      </c>
      <c r="AD19" s="2">
        <v>5.0812325477600098</v>
      </c>
      <c r="AE19" s="2">
        <v>4.9584636688232404</v>
      </c>
      <c r="AF19" s="2">
        <v>4.8433246612548801</v>
      </c>
      <c r="AG19" s="2">
        <v>4.72812843322754</v>
      </c>
      <c r="AH19" s="2">
        <v>4.6122817993164098</v>
      </c>
      <c r="AI19" s="2">
        <v>4.4928750991821298</v>
      </c>
      <c r="AJ19" s="2">
        <v>4.3641872406005904</v>
      </c>
      <c r="AK19" s="2">
        <v>4.2150816917419398</v>
      </c>
      <c r="AL19" s="2">
        <v>4.05513715744019</v>
      </c>
      <c r="AM19" s="2">
        <v>3.8770487308502202</v>
      </c>
      <c r="AN19" s="2">
        <v>3.6708929538726802</v>
      </c>
      <c r="AO19" s="2">
        <v>3.43388152122498</v>
      </c>
      <c r="AP19" s="2">
        <v>3.1659464836120601</v>
      </c>
      <c r="AQ19" s="2">
        <v>2.8724806308746298</v>
      </c>
      <c r="AR19" s="2">
        <v>2.5906100273132302</v>
      </c>
      <c r="AS19" s="2">
        <v>2.3455181121826199</v>
      </c>
      <c r="AT19" s="2">
        <v>2.2418081760406499</v>
      </c>
      <c r="AU19" s="2">
        <v>2.2599794864654501</v>
      </c>
      <c r="AV19" s="2">
        <v>2.2642822265625</v>
      </c>
      <c r="AW19" s="2">
        <v>2.2687513828277601</v>
      </c>
      <c r="AX19" s="2">
        <v>2.2726418972015399</v>
      </c>
      <c r="AY19" s="2">
        <v>2.2765932083129901</v>
      </c>
    </row>
    <row r="20" spans="1:51" ht="48">
      <c r="A20" s="2" t="s">
        <v>11</v>
      </c>
      <c r="B20" s="2" t="s">
        <v>122</v>
      </c>
      <c r="C20" s="2" t="s">
        <v>79</v>
      </c>
      <c r="D20" s="2">
        <v>4.6683812141418501</v>
      </c>
      <c r="E20" s="2">
        <v>5.1586360931396502</v>
      </c>
      <c r="F20" s="2">
        <v>9.4443836212158203</v>
      </c>
      <c r="G20" s="2">
        <v>9.6880531311035192</v>
      </c>
      <c r="H20" s="2">
        <v>9.7821063995361293</v>
      </c>
      <c r="I20" s="2">
        <v>9.8994245529174805</v>
      </c>
      <c r="J20" s="2">
        <v>9.8869848251342791</v>
      </c>
      <c r="K20" s="2">
        <v>9.9594974517822301</v>
      </c>
      <c r="L20" s="2">
        <v>10.034559249877899</v>
      </c>
      <c r="M20" s="2">
        <v>10.3315286636353</v>
      </c>
      <c r="N20" s="2">
        <v>9.9971523284912092</v>
      </c>
      <c r="O20" s="2">
        <v>9.7012672424316406</v>
      </c>
      <c r="P20" s="2">
        <v>8.8115787506103498</v>
      </c>
      <c r="Q20" s="2">
        <v>8.2948913574218803</v>
      </c>
      <c r="R20" s="2">
        <v>8.2329282760620099</v>
      </c>
      <c r="S20" s="2">
        <v>8.2221813201904297</v>
      </c>
      <c r="T20" s="2">
        <v>7.88148736953735</v>
      </c>
      <c r="U20" s="2">
        <v>7.7804794311523402</v>
      </c>
      <c r="V20" s="2">
        <v>7.61946773529053</v>
      </c>
      <c r="W20" s="2">
        <v>7.4880104064941397</v>
      </c>
      <c r="X20" s="2">
        <v>8.6952791213989293</v>
      </c>
      <c r="Y20" s="2">
        <v>9.1341257095336896</v>
      </c>
      <c r="Z20" s="2">
        <v>8.7774457931518608</v>
      </c>
      <c r="AA20" s="2">
        <v>8.6613464355468803</v>
      </c>
      <c r="AB20" s="2">
        <v>8.63964748382568</v>
      </c>
      <c r="AC20" s="2">
        <v>8.5790014266967791</v>
      </c>
      <c r="AD20" s="2">
        <v>8.7124862670898402</v>
      </c>
      <c r="AE20" s="2">
        <v>8.9607133865356392</v>
      </c>
      <c r="AF20" s="2">
        <v>8.9348058700561506</v>
      </c>
      <c r="AG20" s="2">
        <v>9.0347967147827095</v>
      </c>
      <c r="AH20" s="2">
        <v>9.2412233352661097</v>
      </c>
      <c r="AI20" s="2">
        <v>8.6255569458007795</v>
      </c>
      <c r="AJ20" s="2">
        <v>8.5554494857788104</v>
      </c>
      <c r="AK20" s="2">
        <v>8.5873050689697301</v>
      </c>
      <c r="AL20" s="2">
        <v>8.6029157638549805</v>
      </c>
      <c r="AM20" s="2">
        <v>8.4568796157836896</v>
      </c>
      <c r="AN20" s="2">
        <v>8.2470149993896502</v>
      </c>
      <c r="AO20" s="2">
        <v>8.0205211639404297</v>
      </c>
      <c r="AP20" s="2">
        <v>7.5273962020873997</v>
      </c>
      <c r="AQ20" s="2">
        <v>7.4198184013366699</v>
      </c>
      <c r="AR20" s="2">
        <v>7.1736989021301296</v>
      </c>
      <c r="AS20" s="2">
        <v>7.85562944412231</v>
      </c>
      <c r="AT20" s="2">
        <v>8.06036281585693</v>
      </c>
      <c r="AU20" s="2">
        <v>8.0871210098266602</v>
      </c>
      <c r="AV20" s="2">
        <v>6.7587571144104004</v>
      </c>
      <c r="AW20" s="2">
        <v>7.4318513870239302</v>
      </c>
      <c r="AX20" s="2">
        <v>7.7386565208435103</v>
      </c>
      <c r="AY20" s="2">
        <v>8.0994930267334002</v>
      </c>
    </row>
    <row r="21" spans="1:51" ht="48">
      <c r="A21" s="2" t="s">
        <v>23</v>
      </c>
      <c r="B21" s="2" t="s">
        <v>122</v>
      </c>
      <c r="C21" s="2" t="s">
        <v>74</v>
      </c>
      <c r="D21" s="2">
        <v>36.1768989562988</v>
      </c>
      <c r="E21" s="2">
        <v>36.349979400634801</v>
      </c>
      <c r="F21" s="2">
        <v>36.578956604003899</v>
      </c>
      <c r="G21" s="2">
        <v>36.601902008056598</v>
      </c>
      <c r="H21" s="2">
        <v>36.884696960449197</v>
      </c>
      <c r="I21" s="2">
        <v>36.931072235107401</v>
      </c>
      <c r="J21" s="2">
        <v>37.063507080078097</v>
      </c>
      <c r="K21" s="2">
        <v>37.097606658935497</v>
      </c>
      <c r="L21" s="2">
        <v>37.347671508789098</v>
      </c>
      <c r="M21" s="2">
        <v>37.330833435058601</v>
      </c>
      <c r="N21" s="2">
        <v>37.699146270752003</v>
      </c>
      <c r="O21" s="2">
        <v>37.602512359619098</v>
      </c>
      <c r="P21" s="2">
        <v>37.847946166992202</v>
      </c>
      <c r="Q21" s="2">
        <v>37.891349792480497</v>
      </c>
      <c r="R21" s="2">
        <v>37.658843994140597</v>
      </c>
      <c r="S21" s="2">
        <v>37.479804992675803</v>
      </c>
      <c r="T21" s="2">
        <v>37.530818939208999</v>
      </c>
      <c r="U21" s="2">
        <v>37.520290374755902</v>
      </c>
      <c r="V21" s="2">
        <v>37.506843566894503</v>
      </c>
      <c r="W21" s="2">
        <v>37.611888885497997</v>
      </c>
      <c r="X21" s="2">
        <v>36.872444152832003</v>
      </c>
      <c r="Y21" s="2">
        <v>36.772472381591797</v>
      </c>
      <c r="Z21" s="2">
        <v>36.5109672546387</v>
      </c>
      <c r="AA21" s="2">
        <v>36.525108337402301</v>
      </c>
      <c r="AB21" s="2">
        <v>36.120883941650398</v>
      </c>
      <c r="AC21" s="2">
        <v>35.7589111328125</v>
      </c>
      <c r="AD21" s="2">
        <v>36.166713714599602</v>
      </c>
      <c r="AE21" s="2">
        <v>35.816417694091797</v>
      </c>
      <c r="AF21" s="2">
        <v>35.912586212158203</v>
      </c>
      <c r="AG21" s="2">
        <v>35.929725646972699</v>
      </c>
      <c r="AH21" s="2">
        <v>35.821498870849602</v>
      </c>
      <c r="AI21" s="2">
        <v>35.758594512939503</v>
      </c>
      <c r="AJ21" s="2">
        <v>35.515300750732401</v>
      </c>
      <c r="AK21" s="2">
        <v>35.657512664794901</v>
      </c>
      <c r="AL21" s="2">
        <v>35.571987152099602</v>
      </c>
      <c r="AM21" s="2">
        <v>35.524909973144503</v>
      </c>
      <c r="AN21" s="2">
        <v>35.454505920410199</v>
      </c>
      <c r="AO21" s="2">
        <v>35.548305511474602</v>
      </c>
      <c r="AP21" s="2">
        <v>35.538776397705099</v>
      </c>
      <c r="AQ21" s="2">
        <v>35.593399047851598</v>
      </c>
      <c r="AR21" s="2">
        <v>35.759654998779297</v>
      </c>
      <c r="AS21" s="2">
        <v>35.781478881835902</v>
      </c>
      <c r="AT21" s="2">
        <v>35.772617340087898</v>
      </c>
      <c r="AU21" s="2">
        <v>35.835502624511697</v>
      </c>
      <c r="AV21" s="2">
        <v>35.9365425109863</v>
      </c>
      <c r="AW21" s="2">
        <v>35.5836372375488</v>
      </c>
      <c r="AX21" s="2">
        <v>35.569782257080099</v>
      </c>
      <c r="AY21" s="2">
        <v>35.598770141601598</v>
      </c>
    </row>
    <row r="22" spans="1:51" ht="36">
      <c r="A22" s="2" t="s">
        <v>19</v>
      </c>
      <c r="B22" s="2" t="s">
        <v>121</v>
      </c>
      <c r="C22" s="2" t="s">
        <v>78</v>
      </c>
      <c r="D22" s="2">
        <v>612.66717529296898</v>
      </c>
      <c r="E22" s="2">
        <v>553.231201171875</v>
      </c>
      <c r="F22" s="2">
        <v>597.57629394531295</v>
      </c>
      <c r="G22" s="2">
        <v>556.24621582031295</v>
      </c>
      <c r="H22" s="2">
        <v>576.608642578125</v>
      </c>
      <c r="I22" s="2">
        <v>628.76550292968795</v>
      </c>
      <c r="J22" s="2">
        <v>600.63983154296898</v>
      </c>
      <c r="K22" s="2">
        <v>578.02795410156295</v>
      </c>
      <c r="L22" s="2">
        <v>594.03741455078102</v>
      </c>
      <c r="M22" s="2">
        <v>598.62200927734398</v>
      </c>
      <c r="N22" s="2">
        <v>748.27471923828102</v>
      </c>
      <c r="O22" s="2">
        <v>813.80615234375</v>
      </c>
      <c r="P22" s="2">
        <v>964.79064941406295</v>
      </c>
      <c r="Q22" s="2">
        <v>992.28424072265602</v>
      </c>
      <c r="R22" s="2">
        <v>1111.55163574219</v>
      </c>
      <c r="S22" s="2">
        <v>1099.00280761719</v>
      </c>
      <c r="T22" s="2">
        <v>1207.72204589844</v>
      </c>
      <c r="U22" s="2">
        <v>1196.92504882813</v>
      </c>
      <c r="V22" s="2">
        <v>1237.76953125</v>
      </c>
      <c r="W22" s="2">
        <v>1259.97778320313</v>
      </c>
      <c r="X22" s="2">
        <v>1131.16027832031</v>
      </c>
      <c r="Y22" s="2">
        <v>1124.20361328125</v>
      </c>
      <c r="Z22" s="2">
        <v>1084.10095214844</v>
      </c>
      <c r="AA22" s="2">
        <v>999.74603271484398</v>
      </c>
      <c r="AB22" s="2">
        <v>856.55108642578102</v>
      </c>
      <c r="AC22" s="2">
        <v>847.80578613281295</v>
      </c>
      <c r="AD22" s="2">
        <v>830.99206542968795</v>
      </c>
      <c r="AE22" s="2">
        <v>765.17364501953102</v>
      </c>
      <c r="AF22" s="2">
        <v>717.49090576171898</v>
      </c>
      <c r="AG22" s="2">
        <v>746.27642822265602</v>
      </c>
      <c r="AH22" s="2">
        <v>816.71575927734398</v>
      </c>
      <c r="AI22" s="2">
        <v>751.47283935546898</v>
      </c>
      <c r="AJ22" s="2">
        <v>750.79284667968795</v>
      </c>
      <c r="AK22" s="2">
        <v>836.46618652343795</v>
      </c>
      <c r="AL22" s="2">
        <v>836.46618652343795</v>
      </c>
      <c r="AM22" s="2">
        <v>900.86822509765602</v>
      </c>
      <c r="AN22" s="2">
        <v>933.68780517578102</v>
      </c>
      <c r="AO22" s="2">
        <v>1034.21264648438</v>
      </c>
      <c r="AP22" s="2">
        <v>1107.95642089844</v>
      </c>
      <c r="AQ22" s="2">
        <v>1127.12451171875</v>
      </c>
      <c r="AR22" s="2">
        <v>1150.80297851563</v>
      </c>
      <c r="AS22" s="2">
        <v>1006.68896484375</v>
      </c>
      <c r="AT22" s="2">
        <v>968.92077636718795</v>
      </c>
      <c r="AU22" s="2">
        <v>962.74206542968795</v>
      </c>
      <c r="AV22" s="2">
        <v>899.15924072265602</v>
      </c>
      <c r="AW22" s="2">
        <v>786.88952636718795</v>
      </c>
      <c r="AX22" s="2">
        <v>644.43560791015602</v>
      </c>
      <c r="AY22" s="2">
        <v>597.30096435546898</v>
      </c>
    </row>
    <row r="23" spans="1:51" ht="60">
      <c r="A23" s="2" t="s">
        <v>20</v>
      </c>
      <c r="B23" s="2" t="s">
        <v>120</v>
      </c>
      <c r="C23" s="2" t="s">
        <v>65</v>
      </c>
      <c r="D23" s="2">
        <v>2.7747826576232901</v>
      </c>
      <c r="E23" s="2">
        <v>4.4299912452697798</v>
      </c>
      <c r="F23" s="2">
        <v>5.2345566749572798</v>
      </c>
      <c r="G23" s="2">
        <v>5.2389326095581099</v>
      </c>
      <c r="H23" s="2">
        <v>5.2537765502929696</v>
      </c>
      <c r="I23" s="2">
        <v>5.2596449851989702</v>
      </c>
      <c r="J23" s="2">
        <v>5.2781333923339799</v>
      </c>
      <c r="K23" s="2">
        <v>5.2845573425293004</v>
      </c>
      <c r="L23" s="2">
        <v>5.2926220893859899</v>
      </c>
      <c r="M23" s="2">
        <v>5.3040018081665004</v>
      </c>
      <c r="N23" s="2">
        <v>5.3187584877014196</v>
      </c>
      <c r="O23" s="2">
        <v>5.32895755767822</v>
      </c>
      <c r="P23" s="2">
        <v>5.3365278244018599</v>
      </c>
      <c r="Q23" s="2">
        <v>5.3479948043823198</v>
      </c>
      <c r="R23" s="2">
        <v>5.35642433166504</v>
      </c>
      <c r="S23" s="2">
        <v>5.3691601753234899</v>
      </c>
      <c r="T23" s="2">
        <v>5.3707413673400897</v>
      </c>
      <c r="U23" s="2">
        <v>5.3879361152648899</v>
      </c>
      <c r="V23" s="2">
        <v>5.3965110778808603</v>
      </c>
      <c r="W23" s="2">
        <v>5.4058880805969203</v>
      </c>
      <c r="X23" s="2">
        <v>5.4149675369262704</v>
      </c>
      <c r="Y23" s="2">
        <v>5.0361695289611799</v>
      </c>
      <c r="Z23" s="2">
        <v>3.9853384494781499</v>
      </c>
      <c r="AA23" s="2">
        <v>2.9765920639038099</v>
      </c>
      <c r="AB23" s="2">
        <v>2.1115677356720002</v>
      </c>
      <c r="AC23" s="2">
        <v>1.9720573425293</v>
      </c>
      <c r="AD23" s="2">
        <v>1.98391509056091</v>
      </c>
      <c r="AE23" s="2">
        <v>2.0009338855743399</v>
      </c>
      <c r="AF23" s="2">
        <v>2.0088627338409402</v>
      </c>
      <c r="AG23" s="2">
        <v>2.0220644474029501</v>
      </c>
      <c r="AH23" s="2">
        <v>2.0292100906372101</v>
      </c>
      <c r="AI23" s="2">
        <v>2.04502606391907</v>
      </c>
      <c r="AJ23" s="2">
        <v>2.0541336536407502</v>
      </c>
      <c r="AK23" s="2">
        <v>2.07015085220337</v>
      </c>
      <c r="AL23" s="2">
        <v>2.0806250572204599</v>
      </c>
      <c r="AM23" s="2">
        <v>2.0897133350372301</v>
      </c>
      <c r="AN23" s="2">
        <v>2.1048820018768302</v>
      </c>
      <c r="AO23" s="2">
        <v>2.1127395629882799</v>
      </c>
      <c r="AP23" s="2">
        <v>2.1299393177032502</v>
      </c>
      <c r="AQ23" s="2">
        <v>2.1350800991058398</v>
      </c>
      <c r="AR23" s="2">
        <v>2.1499462127685498</v>
      </c>
      <c r="AS23" s="2">
        <v>2.1588108539581299</v>
      </c>
      <c r="AT23" s="2">
        <v>2.17175316810608</v>
      </c>
      <c r="AU23" s="2">
        <v>2.17871165275574</v>
      </c>
      <c r="AV23" s="2">
        <v>2.2000436782836901</v>
      </c>
      <c r="AW23" s="2">
        <v>2.2075850963592498</v>
      </c>
      <c r="AX23" s="2">
        <v>2.2202208042144802</v>
      </c>
      <c r="AY23" s="2">
        <v>2.2356390953064</v>
      </c>
    </row>
    <row r="24" spans="1:51" ht="60">
      <c r="A24" s="2" t="s">
        <v>21</v>
      </c>
      <c r="B24" s="2" t="s">
        <v>119</v>
      </c>
      <c r="C24" s="2" t="s">
        <v>65</v>
      </c>
      <c r="D24" s="2">
        <v>3.12329030036926</v>
      </c>
      <c r="E24" s="2">
        <v>3.0087327957153298</v>
      </c>
      <c r="F24" s="2">
        <v>2.99432301521301</v>
      </c>
      <c r="G24" s="2">
        <v>3.0247826576232901</v>
      </c>
      <c r="H24" s="2">
        <v>3.048828125</v>
      </c>
      <c r="I24" s="2">
        <v>3.0692276954650901</v>
      </c>
      <c r="J24" s="2">
        <v>3.0864930152893102</v>
      </c>
      <c r="K24" s="2">
        <v>3.1022827625274698</v>
      </c>
      <c r="L24" s="2">
        <v>3.1171445846557599</v>
      </c>
      <c r="M24" s="2">
        <v>3.1313714981079102</v>
      </c>
      <c r="N24" s="2">
        <v>3.1457033157348602</v>
      </c>
      <c r="O24" s="2">
        <v>3.1601474285125701</v>
      </c>
      <c r="P24" s="2">
        <v>3.1722047328949001</v>
      </c>
      <c r="Q24" s="2">
        <v>3.1832728385925302</v>
      </c>
      <c r="R24" s="2">
        <v>3.1940431594848602</v>
      </c>
      <c r="S24" s="2">
        <v>3.20421695709229</v>
      </c>
      <c r="T24" s="2">
        <v>3.2145764827728298</v>
      </c>
      <c r="U24" s="2">
        <v>3.22670650482178</v>
      </c>
      <c r="V24" s="2">
        <v>3.2369959354400599</v>
      </c>
      <c r="W24" s="2">
        <v>3.2462100982665998</v>
      </c>
      <c r="X24" s="2">
        <v>3.1908471584320099</v>
      </c>
      <c r="Y24" s="2">
        <v>3.1211581230163601</v>
      </c>
      <c r="Z24" s="2">
        <v>3.3330001831054701</v>
      </c>
      <c r="AA24" s="2">
        <v>3.5642859935760498</v>
      </c>
      <c r="AB24" s="2">
        <v>3.7740533351898198</v>
      </c>
      <c r="AC24" s="2">
        <v>3.73740482330322</v>
      </c>
      <c r="AD24" s="2">
        <v>3.5872237682342498</v>
      </c>
      <c r="AE24" s="2">
        <v>3.4360518455505402</v>
      </c>
      <c r="AF24" s="2">
        <v>3.3036041259765598</v>
      </c>
      <c r="AG24" s="2">
        <v>3.17940449714661</v>
      </c>
      <c r="AH24" s="2">
        <v>3.0526199340820299</v>
      </c>
      <c r="AI24" s="2">
        <v>2.9369065761566202</v>
      </c>
      <c r="AJ24" s="2">
        <v>2.9516665935516402</v>
      </c>
      <c r="AK24" s="2">
        <v>2.9820871353149401</v>
      </c>
      <c r="AL24" s="2">
        <v>3.00382781028748</v>
      </c>
      <c r="AM24" s="2">
        <v>3.02143383026123</v>
      </c>
      <c r="AN24" s="2">
        <v>3.0368843078613299</v>
      </c>
      <c r="AO24" s="2">
        <v>3.0499186515808101</v>
      </c>
      <c r="AP24" s="2">
        <v>3.06201243400574</v>
      </c>
      <c r="AQ24" s="2">
        <v>3.0733487606048602</v>
      </c>
      <c r="AR24" s="2">
        <v>3.08325171470642</v>
      </c>
      <c r="AS24" s="2">
        <v>3.09436082839966</v>
      </c>
      <c r="AT24" s="2">
        <v>3.10548639297485</v>
      </c>
      <c r="AU24" s="2">
        <v>3.11688256263733</v>
      </c>
      <c r="AV24" s="2">
        <v>3.1279201507568399</v>
      </c>
      <c r="AW24" s="2">
        <v>3.1367449760436998</v>
      </c>
      <c r="AX24" s="2">
        <v>3.14829349517822</v>
      </c>
      <c r="AY24" s="2">
        <v>3.1594619750976598</v>
      </c>
    </row>
    <row r="25" spans="1:51" ht="36">
      <c r="A25" s="2" t="s">
        <v>24</v>
      </c>
      <c r="B25" s="2" t="s">
        <v>118</v>
      </c>
      <c r="C25" s="2" t="s">
        <v>75</v>
      </c>
      <c r="D25" s="2">
        <v>44.765018463134801</v>
      </c>
      <c r="E25" s="2">
        <v>45.246730804443402</v>
      </c>
      <c r="F25" s="2">
        <v>45.161067962646499</v>
      </c>
      <c r="G25" s="2">
        <v>45.235385894775398</v>
      </c>
      <c r="H25" s="2">
        <v>45.320991516113303</v>
      </c>
      <c r="I25" s="2">
        <v>45.450187683105497</v>
      </c>
      <c r="J25" s="2">
        <v>45.497684478759801</v>
      </c>
      <c r="K25" s="2">
        <v>45.609092712402301</v>
      </c>
      <c r="L25" s="2">
        <v>45.654819488525398</v>
      </c>
      <c r="M25" s="2">
        <v>45.771450042724602</v>
      </c>
      <c r="N25" s="2">
        <v>45.632682800292997</v>
      </c>
      <c r="O25" s="2">
        <v>45.7052001953125</v>
      </c>
      <c r="P25" s="2">
        <v>45.325538635253899</v>
      </c>
      <c r="Q25" s="2">
        <v>45.139801025390597</v>
      </c>
      <c r="R25" s="2">
        <v>45.002140045166001</v>
      </c>
      <c r="S25" s="2">
        <v>44.900974273681598</v>
      </c>
      <c r="T25" s="2">
        <v>44.967453002929702</v>
      </c>
      <c r="U25" s="2">
        <v>44.692947387695298</v>
      </c>
      <c r="V25" s="2">
        <v>44.288681030273402</v>
      </c>
      <c r="W25" s="2">
        <v>44.198524475097699</v>
      </c>
      <c r="X25" s="2">
        <v>43.964584350585902</v>
      </c>
      <c r="Y25" s="2">
        <v>43.843017578125</v>
      </c>
      <c r="Z25" s="2">
        <v>43.6504936218262</v>
      </c>
      <c r="AA25" s="2">
        <v>43.556598663330099</v>
      </c>
      <c r="AB25" s="2">
        <v>43.487258911132798</v>
      </c>
      <c r="AC25" s="2">
        <v>43.365352630615199</v>
      </c>
      <c r="AD25" s="2">
        <v>43.694267272949197</v>
      </c>
      <c r="AE25" s="2">
        <v>43.939743041992202</v>
      </c>
      <c r="AF25" s="2">
        <v>44.021568298339801</v>
      </c>
      <c r="AG25" s="2">
        <v>44.482994079589801</v>
      </c>
      <c r="AH25" s="2">
        <v>44.810420989990199</v>
      </c>
      <c r="AI25" s="2">
        <v>44.851669311523402</v>
      </c>
      <c r="AJ25" s="2">
        <v>44.904571533203097</v>
      </c>
      <c r="AK25" s="2">
        <v>45.022289276122997</v>
      </c>
      <c r="AL25" s="2">
        <v>45.096458435058601</v>
      </c>
      <c r="AM25" s="2">
        <v>45.055976867675803</v>
      </c>
      <c r="AN25" s="2">
        <v>44.916881561279297</v>
      </c>
      <c r="AO25" s="2">
        <v>44.839851379394503</v>
      </c>
      <c r="AP25" s="2">
        <v>44.422557830810497</v>
      </c>
      <c r="AQ25" s="2">
        <v>44.314769744872997</v>
      </c>
      <c r="AR25" s="2">
        <v>44.294082641601598</v>
      </c>
      <c r="AS25" s="2">
        <v>44.857437133789098</v>
      </c>
      <c r="AT25" s="2">
        <v>44.5521850585938</v>
      </c>
      <c r="AU25" s="2">
        <v>44.603004455566399</v>
      </c>
      <c r="AV25" s="2">
        <v>44.328685760497997</v>
      </c>
      <c r="AW25" s="2">
        <v>44.500015258789098</v>
      </c>
      <c r="AX25" s="2">
        <v>44.340301513671903</v>
      </c>
      <c r="AY25" s="2">
        <v>44.404457092285199</v>
      </c>
    </row>
    <row r="26" spans="1:51" ht="48">
      <c r="A26" s="2" t="s">
        <v>62</v>
      </c>
      <c r="B26" s="2" t="s">
        <v>117</v>
      </c>
      <c r="C26" s="2" t="s">
        <v>77</v>
      </c>
      <c r="D26" s="2">
        <v>1064.70568847656</v>
      </c>
      <c r="E26" s="2">
        <v>1060.53247070313</v>
      </c>
      <c r="F26" s="2">
        <v>1070.01745605469</v>
      </c>
      <c r="G26" s="2">
        <v>1057.14538574219</v>
      </c>
      <c r="H26" s="2">
        <v>1053.54650878906</v>
      </c>
      <c r="I26" s="2">
        <v>1059.21179199219</v>
      </c>
      <c r="J26" s="2">
        <v>1055.99658203125</v>
      </c>
      <c r="K26" s="2">
        <v>1055.57299804688</v>
      </c>
      <c r="L26" s="2">
        <v>1057.26977539063</v>
      </c>
      <c r="M26" s="2">
        <v>1053.35498046875</v>
      </c>
      <c r="N26" s="2">
        <v>1049.90502929688</v>
      </c>
      <c r="O26" s="2">
        <v>1053.52416992188</v>
      </c>
      <c r="P26" s="2">
        <v>1049.31921386719</v>
      </c>
      <c r="Q26" s="2">
        <v>1060.07348632813</v>
      </c>
      <c r="R26" s="2">
        <v>1054.56323242188</v>
      </c>
      <c r="S26" s="2">
        <v>1098.33837890625</v>
      </c>
      <c r="T26" s="2">
        <v>1056.72668457031</v>
      </c>
      <c r="U26" s="2">
        <v>1062.40307617188</v>
      </c>
      <c r="V26" s="2">
        <v>1060.03137207031</v>
      </c>
      <c r="W26" s="2">
        <v>1059.29699707031</v>
      </c>
      <c r="X26" s="2">
        <v>1062.43591308594</v>
      </c>
      <c r="Y26" s="2">
        <v>1062.943359375</v>
      </c>
      <c r="Z26" s="2">
        <v>1060.30102539063</v>
      </c>
      <c r="AA26" s="2">
        <v>1065.56677246094</v>
      </c>
      <c r="AB26" s="2">
        <v>1062.78466796875</v>
      </c>
      <c r="AC26" s="2">
        <v>1062.58898925781</v>
      </c>
      <c r="AD26" s="2">
        <v>1066.06005859375</v>
      </c>
      <c r="AE26" s="2">
        <v>1058.42639160156</v>
      </c>
      <c r="AF26" s="2">
        <v>1062.06359863281</v>
      </c>
      <c r="AG26" s="2">
        <v>1061.61694335938</v>
      </c>
      <c r="AH26" s="2">
        <v>1058.27172851563</v>
      </c>
      <c r="AI26" s="2">
        <v>1055.96081542969</v>
      </c>
      <c r="AJ26" s="2">
        <v>1055.36901855469</v>
      </c>
      <c r="AK26" s="2">
        <v>1056.04699707031</v>
      </c>
      <c r="AL26" s="2">
        <v>1057.48205566406</v>
      </c>
      <c r="AM26" s="2">
        <v>1057.96215820313</v>
      </c>
      <c r="AN26" s="2">
        <v>1058.8330078125</v>
      </c>
      <c r="AO26" s="2">
        <v>1058.97424316406</v>
      </c>
      <c r="AP26" s="2">
        <v>1058.39416503906</v>
      </c>
      <c r="AQ26" s="2">
        <v>1059.53247070313</v>
      </c>
      <c r="AR26" s="2">
        <v>1062.45141601563</v>
      </c>
      <c r="AS26" s="2">
        <v>1060.63171386719</v>
      </c>
      <c r="AT26" s="2">
        <v>1062.17248535156</v>
      </c>
      <c r="AU26" s="2">
        <v>1064.80505371094</v>
      </c>
      <c r="AV26" s="2">
        <v>1060.26708984375</v>
      </c>
      <c r="AW26" s="2">
        <v>1057.73095703125</v>
      </c>
      <c r="AX26" s="2">
        <v>1054.48559570313</v>
      </c>
      <c r="AY26" s="2">
        <v>1057.98803710938</v>
      </c>
    </row>
    <row r="27" spans="1:51" ht="48">
      <c r="A27" s="2" t="s">
        <v>25</v>
      </c>
      <c r="B27" s="2" t="s">
        <v>116</v>
      </c>
      <c r="C27" s="2" t="s">
        <v>74</v>
      </c>
      <c r="D27" s="2">
        <v>2.29952192306519</v>
      </c>
      <c r="E27" s="2">
        <v>2.2998676300048801</v>
      </c>
      <c r="F27" s="2">
        <v>2.3033261299133301</v>
      </c>
      <c r="G27" s="2">
        <v>2.3033261299133301</v>
      </c>
      <c r="H27" s="2">
        <v>2.3033261299133301</v>
      </c>
      <c r="I27" s="2">
        <v>2.2998676300048801</v>
      </c>
      <c r="J27" s="2">
        <v>2.3033261299133301</v>
      </c>
      <c r="K27" s="2">
        <v>2.3033261299133301</v>
      </c>
      <c r="L27" s="2">
        <v>2.3033261299133301</v>
      </c>
      <c r="M27" s="2">
        <v>2.3033261299133301</v>
      </c>
      <c r="N27" s="2">
        <v>2.3033261299133301</v>
      </c>
      <c r="O27" s="2">
        <v>2.2996947765350302</v>
      </c>
      <c r="P27" s="2">
        <v>2.2963054180145299</v>
      </c>
      <c r="Q27" s="2">
        <v>2.2693989276886</v>
      </c>
      <c r="R27" s="2">
        <v>2.26998662948608</v>
      </c>
      <c r="S27" s="2">
        <v>2.2605798244476301</v>
      </c>
      <c r="T27" s="2">
        <v>2.2475068569183398</v>
      </c>
      <c r="U27" s="2">
        <v>2.2613060474395801</v>
      </c>
      <c r="V27" s="2">
        <v>2.2550806999206499</v>
      </c>
      <c r="W27" s="2">
        <v>2.2481639385223402</v>
      </c>
      <c r="X27" s="2">
        <v>2.2559456825256299</v>
      </c>
      <c r="Y27" s="2">
        <v>2.2450168132782</v>
      </c>
      <c r="Z27" s="2">
        <v>2.2581934928893999</v>
      </c>
      <c r="AA27" s="2">
        <v>2.2509651184082</v>
      </c>
      <c r="AB27" s="2">
        <v>2.2558069229125999</v>
      </c>
      <c r="AC27" s="2">
        <v>2.2647645473480198</v>
      </c>
      <c r="AD27" s="2">
        <v>2.2492015361785902</v>
      </c>
      <c r="AE27" s="2">
        <v>2.2695369720459002</v>
      </c>
      <c r="AF27" s="2">
        <v>2.2660439014434801</v>
      </c>
      <c r="AG27" s="2">
        <v>2.2731337547302202</v>
      </c>
      <c r="AH27" s="2">
        <v>2.2854459285736102</v>
      </c>
      <c r="AI27" s="2">
        <v>2.2877631187439</v>
      </c>
      <c r="AJ27" s="2">
        <v>2.2797050476074201</v>
      </c>
      <c r="AK27" s="2">
        <v>2.2998676300048801</v>
      </c>
      <c r="AL27" s="2">
        <v>2.2967550754547101</v>
      </c>
      <c r="AM27" s="2">
        <v>2.2998676300048801</v>
      </c>
      <c r="AN27" s="2">
        <v>2.3033261299133301</v>
      </c>
      <c r="AO27" s="2">
        <v>2.3033261299133301</v>
      </c>
      <c r="AP27" s="2">
        <v>2.29934883117676</v>
      </c>
      <c r="AQ27" s="2">
        <v>2.2996947765350302</v>
      </c>
      <c r="AR27" s="2">
        <v>2.29952192306519</v>
      </c>
      <c r="AS27" s="2">
        <v>2.2964093685150102</v>
      </c>
      <c r="AT27" s="2">
        <v>2.3033261299133301</v>
      </c>
      <c r="AU27" s="2">
        <v>2.3033261299133301</v>
      </c>
      <c r="AV27" s="2">
        <v>2.3033261299133301</v>
      </c>
      <c r="AW27" s="2">
        <v>2.3033261299133301</v>
      </c>
      <c r="AX27" s="2">
        <v>2.29623627662659</v>
      </c>
      <c r="AY27" s="2">
        <v>2.3033261299133301</v>
      </c>
    </row>
    <row r="28" spans="1:51" ht="48">
      <c r="A28" s="2" t="s">
        <v>63</v>
      </c>
      <c r="B28" s="2" t="s">
        <v>116</v>
      </c>
      <c r="C28" s="2" t="s">
        <v>76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</row>
    <row r="29" spans="1:51" ht="60">
      <c r="A29" s="2" t="s">
        <v>22</v>
      </c>
      <c r="B29" s="2" t="s">
        <v>115</v>
      </c>
      <c r="C29" s="2" t="s">
        <v>65</v>
      </c>
      <c r="D29" s="2">
        <v>3.1181323528289799</v>
      </c>
      <c r="E29" s="2">
        <v>3.2463264465332</v>
      </c>
      <c r="F29" s="2">
        <v>3.3708474636077899</v>
      </c>
      <c r="G29" s="2">
        <v>3.5242662429809601</v>
      </c>
      <c r="H29" s="2">
        <v>3.6931457519531299</v>
      </c>
      <c r="I29" s="2">
        <v>3.8561553955078098</v>
      </c>
      <c r="J29" s="2">
        <v>4.0122241973876998</v>
      </c>
      <c r="K29" s="2">
        <v>4.1576600074768102</v>
      </c>
      <c r="L29" s="2">
        <v>4.3410906791687003</v>
      </c>
      <c r="M29" s="2">
        <v>4.5546178817748997</v>
      </c>
      <c r="N29" s="2">
        <v>4.7442173957824698</v>
      </c>
      <c r="O29" s="2">
        <v>4.8942451477050799</v>
      </c>
      <c r="P29" s="2">
        <v>4.9656682014465297</v>
      </c>
      <c r="Q29" s="2">
        <v>4.9654417037963903</v>
      </c>
      <c r="R29" s="2">
        <v>4.9236598014831499</v>
      </c>
      <c r="S29" s="2">
        <v>4.83929538726807</v>
      </c>
      <c r="T29" s="2">
        <v>4.7732291221618697</v>
      </c>
      <c r="U29" s="2">
        <v>4.7078380584716797</v>
      </c>
      <c r="V29" s="2">
        <v>4.6424002647399902</v>
      </c>
      <c r="W29" s="2">
        <v>4.5774106979370099</v>
      </c>
      <c r="X29" s="2">
        <v>4.5073695182800302</v>
      </c>
      <c r="Y29" s="2">
        <v>4.4213891029357901</v>
      </c>
      <c r="Z29" s="2">
        <v>4.3445396423339799</v>
      </c>
      <c r="AA29" s="2">
        <v>4.2868227958679199</v>
      </c>
      <c r="AB29" s="2">
        <v>4.2452807426452601</v>
      </c>
      <c r="AC29" s="2">
        <v>4.2027063369751003</v>
      </c>
      <c r="AD29" s="2">
        <v>4.1594257354736301</v>
      </c>
      <c r="AE29" s="2">
        <v>4.1434397697448704</v>
      </c>
      <c r="AF29" s="2">
        <v>4.1548523902893102</v>
      </c>
      <c r="AG29" s="2">
        <v>4.1625165939331099</v>
      </c>
      <c r="AH29" s="2">
        <v>4.17081594467163</v>
      </c>
      <c r="AI29" s="2">
        <v>4.1794009208679199</v>
      </c>
      <c r="AJ29" s="2">
        <v>4.1754341125488299</v>
      </c>
      <c r="AK29" s="2">
        <v>4.1340103149414098</v>
      </c>
      <c r="AL29" s="2">
        <v>4.0775604248046902</v>
      </c>
      <c r="AM29" s="2">
        <v>4.0016493797302202</v>
      </c>
      <c r="AN29" s="2">
        <v>3.9029083251953098</v>
      </c>
      <c r="AO29" s="2">
        <v>3.7883939743042001</v>
      </c>
      <c r="AP29" s="2">
        <v>3.6577606201171902</v>
      </c>
      <c r="AQ29" s="2">
        <v>3.4817187786102299</v>
      </c>
      <c r="AR29" s="2">
        <v>3.3060748577117902</v>
      </c>
      <c r="AS29" s="2">
        <v>3.1561839580535902</v>
      </c>
      <c r="AT29" s="2">
        <v>3.0627250671386701</v>
      </c>
      <c r="AU29" s="2">
        <v>3.0069215297699001</v>
      </c>
      <c r="AV29" s="2">
        <v>2.9618332386016801</v>
      </c>
      <c r="AW29" s="2">
        <v>2.9307847023010298</v>
      </c>
      <c r="AX29" s="2">
        <v>2.9202950000762899</v>
      </c>
      <c r="AY29" s="2">
        <v>2.93993043899536</v>
      </c>
    </row>
    <row r="30" spans="1:51" ht="60">
      <c r="A30" s="2" t="s">
        <v>26</v>
      </c>
      <c r="B30" s="2" t="s">
        <v>114</v>
      </c>
      <c r="C30" s="2" t="s">
        <v>73</v>
      </c>
      <c r="D30" s="2">
        <v>35.071750640869098</v>
      </c>
      <c r="E30" s="2">
        <v>35.325843811035199</v>
      </c>
      <c r="F30" s="2">
        <v>35.415458679199197</v>
      </c>
      <c r="G30" s="2">
        <v>36.058799743652301</v>
      </c>
      <c r="H30" s="2">
        <v>36.183784484863303</v>
      </c>
      <c r="I30" s="2">
        <v>36.317123413085902</v>
      </c>
      <c r="J30" s="2">
        <v>36.371608734130902</v>
      </c>
      <c r="K30" s="2">
        <v>36.507965087890597</v>
      </c>
      <c r="L30" s="2">
        <v>36.769767761230497</v>
      </c>
      <c r="M30" s="2">
        <v>36.969783782958999</v>
      </c>
      <c r="N30" s="2">
        <v>36.856151580810497</v>
      </c>
      <c r="O30" s="2">
        <v>36.889122009277301</v>
      </c>
      <c r="P30" s="2">
        <v>35.650413513183601</v>
      </c>
      <c r="Q30" s="2">
        <v>35.328166961669901</v>
      </c>
      <c r="R30" s="2">
        <v>34.962879180908203</v>
      </c>
      <c r="S30" s="2">
        <v>34.951438903808601</v>
      </c>
      <c r="T30" s="2">
        <v>34.724613189697301</v>
      </c>
      <c r="U30" s="2">
        <v>34.841659545898402</v>
      </c>
      <c r="V30" s="2">
        <v>34.671131134033203</v>
      </c>
      <c r="W30" s="2">
        <v>34.7880249023438</v>
      </c>
      <c r="X30" s="2">
        <v>34.614601135253899</v>
      </c>
      <c r="Y30" s="2">
        <v>34.485244750976598</v>
      </c>
      <c r="Z30" s="2">
        <v>34.861900329589801</v>
      </c>
      <c r="AA30" s="2">
        <v>34.979888916015597</v>
      </c>
      <c r="AB30" s="2">
        <v>34.9067993164063</v>
      </c>
      <c r="AC30" s="2">
        <v>34.794612884521499</v>
      </c>
      <c r="AD30" s="2">
        <v>34.830417633056598</v>
      </c>
      <c r="AE30" s="2">
        <v>35.938888549804702</v>
      </c>
      <c r="AF30" s="2">
        <v>35.895923614502003</v>
      </c>
      <c r="AG30" s="2">
        <v>35.918136596679702</v>
      </c>
      <c r="AH30" s="2">
        <v>35.882595062255902</v>
      </c>
      <c r="AI30" s="2">
        <v>35.846786499023402</v>
      </c>
      <c r="AJ30" s="2">
        <v>34.897068023681598</v>
      </c>
      <c r="AK30" s="2">
        <v>34.514778137207003</v>
      </c>
      <c r="AL30" s="2">
        <v>34.081966400146499</v>
      </c>
      <c r="AM30" s="2">
        <v>33.6580810546875</v>
      </c>
      <c r="AN30" s="2">
        <v>33.239681243896499</v>
      </c>
      <c r="AO30" s="2">
        <v>32.548305511474602</v>
      </c>
      <c r="AP30" s="2">
        <v>31.523946762085</v>
      </c>
      <c r="AQ30" s="2">
        <v>31.144952774047901</v>
      </c>
      <c r="AR30" s="2">
        <v>30.995153427123999</v>
      </c>
      <c r="AS30" s="2">
        <v>32.371143341064503</v>
      </c>
      <c r="AT30" s="2">
        <v>33.099063873291001</v>
      </c>
      <c r="AU30" s="2">
        <v>33.495212554931598</v>
      </c>
      <c r="AV30" s="2">
        <v>33.6068115234375</v>
      </c>
      <c r="AW30" s="2">
        <v>34.066398620605497</v>
      </c>
      <c r="AX30" s="2">
        <v>34.381996154785199</v>
      </c>
      <c r="AY30" s="2">
        <v>34.637866973877003</v>
      </c>
    </row>
    <row r="31" spans="1:51" ht="48">
      <c r="A31" s="2" t="s">
        <v>27</v>
      </c>
      <c r="B31" s="2" t="s">
        <v>113</v>
      </c>
      <c r="C31" s="2" t="s">
        <v>73</v>
      </c>
      <c r="D31" s="2">
        <v>33.270095825195298</v>
      </c>
      <c r="E31" s="2">
        <v>33.348621368408203</v>
      </c>
      <c r="F31" s="2">
        <v>33.603309631347699</v>
      </c>
      <c r="G31" s="2">
        <v>33.750362396240199</v>
      </c>
      <c r="H31" s="2">
        <v>34.043643951416001</v>
      </c>
      <c r="I31" s="2">
        <v>33.974178314208999</v>
      </c>
      <c r="J31" s="2">
        <v>34.304157257080099</v>
      </c>
      <c r="K31" s="2">
        <v>34.819877624511697</v>
      </c>
      <c r="L31" s="2">
        <v>35.199806213378899</v>
      </c>
      <c r="M31" s="2">
        <v>35.338832855224602</v>
      </c>
      <c r="N31" s="2">
        <v>35.501762390136697</v>
      </c>
      <c r="O31" s="2">
        <v>35.290737152099602</v>
      </c>
      <c r="P31" s="2">
        <v>35.125587463378899</v>
      </c>
      <c r="Q31" s="2">
        <v>35.0005073547363</v>
      </c>
      <c r="R31" s="2">
        <v>34.559974670410199</v>
      </c>
      <c r="S31" s="2">
        <v>34.599285125732401</v>
      </c>
      <c r="T31" s="2">
        <v>34.483146667480497</v>
      </c>
      <c r="U31" s="2">
        <v>34.512149810791001</v>
      </c>
      <c r="V31" s="2">
        <v>34.402153015136697</v>
      </c>
      <c r="W31" s="2">
        <v>34.428302764892599</v>
      </c>
      <c r="X31" s="2">
        <v>34.112838745117202</v>
      </c>
      <c r="Y31" s="2">
        <v>34.111396789550803</v>
      </c>
      <c r="Z31" s="2">
        <v>34.096900939941399</v>
      </c>
      <c r="AA31" s="2">
        <v>34.136795043945298</v>
      </c>
      <c r="AB31" s="2">
        <v>33.9666938781738</v>
      </c>
      <c r="AC31" s="2">
        <v>33.9676513671875</v>
      </c>
      <c r="AD31" s="2">
        <v>33.847427368164098</v>
      </c>
      <c r="AE31" s="2">
        <v>33.965408325195298</v>
      </c>
      <c r="AF31" s="2">
        <v>33.928123474121101</v>
      </c>
      <c r="AG31" s="2">
        <v>33.944328308105497</v>
      </c>
      <c r="AH31" s="2">
        <v>33.925945281982401</v>
      </c>
      <c r="AI31" s="2">
        <v>33.963878631591797</v>
      </c>
      <c r="AJ31" s="2">
        <v>33.902942657470703</v>
      </c>
      <c r="AK31" s="2">
        <v>33.778469085693402</v>
      </c>
      <c r="AL31" s="2">
        <v>33.764606475830099</v>
      </c>
      <c r="AM31" s="2">
        <v>33.657981872558601</v>
      </c>
      <c r="AN31" s="2">
        <v>33.435176849365199</v>
      </c>
      <c r="AO31" s="2">
        <v>33.293537139892599</v>
      </c>
      <c r="AP31" s="2">
        <v>33.126518249511697</v>
      </c>
      <c r="AQ31" s="2">
        <v>32.891605377197301</v>
      </c>
      <c r="AR31" s="2">
        <v>32.785091400146499</v>
      </c>
      <c r="AS31" s="2">
        <v>32.697746276855497</v>
      </c>
      <c r="AT31" s="2">
        <v>32.682590484619098</v>
      </c>
      <c r="AU31" s="2">
        <v>32.698940277099602</v>
      </c>
      <c r="AV31" s="2">
        <v>32.606895446777301</v>
      </c>
      <c r="AW31" s="2">
        <v>32.705989837646499</v>
      </c>
      <c r="AX31" s="2">
        <v>32.6771240234375</v>
      </c>
      <c r="AY31" s="2">
        <v>32.752098083496101</v>
      </c>
    </row>
    <row r="32" spans="1:51" ht="48">
      <c r="A32" s="2" t="s">
        <v>29</v>
      </c>
      <c r="B32" s="2" t="s">
        <v>112</v>
      </c>
      <c r="C32" s="2" t="s">
        <v>75</v>
      </c>
      <c r="D32" s="2">
        <v>8.9386777877807599</v>
      </c>
      <c r="E32" s="2">
        <v>10.784211158752401</v>
      </c>
      <c r="F32" s="2">
        <v>12.5055847167969</v>
      </c>
      <c r="G32" s="2">
        <v>12.591508865356399</v>
      </c>
      <c r="H32" s="2">
        <v>12.815071105956999</v>
      </c>
      <c r="I32" s="2">
        <v>13.130572319030801</v>
      </c>
      <c r="J32" s="2">
        <v>13.0662899017334</v>
      </c>
      <c r="K32" s="2">
        <v>13.149742126464799</v>
      </c>
      <c r="L32" s="2">
        <v>13.123487472534199</v>
      </c>
      <c r="M32" s="2">
        <v>13.4156150817871</v>
      </c>
      <c r="N32" s="2">
        <v>12.775414466857899</v>
      </c>
      <c r="O32" s="2">
        <v>12.2184801101685</v>
      </c>
      <c r="P32" s="2">
        <v>10.813844680786101</v>
      </c>
      <c r="Q32" s="2">
        <v>10.1133470535278</v>
      </c>
      <c r="R32" s="2">
        <v>11.3743886947632</v>
      </c>
      <c r="S32" s="2">
        <v>11.6584920883179</v>
      </c>
      <c r="T32" s="2">
        <v>11.2066202163696</v>
      </c>
      <c r="U32" s="2">
        <v>11.0586605072021</v>
      </c>
      <c r="V32" s="2">
        <v>10.8453769683838</v>
      </c>
      <c r="W32" s="2">
        <v>10.7608785629272</v>
      </c>
      <c r="X32" s="2">
        <v>11.336209297180201</v>
      </c>
      <c r="Y32" s="2">
        <v>11.6127367019653</v>
      </c>
      <c r="Z32" s="2">
        <v>10.235692024231</v>
      </c>
      <c r="AA32" s="2">
        <v>9.6870517730712908</v>
      </c>
      <c r="AB32" s="2">
        <v>9.6062927246093803</v>
      </c>
      <c r="AC32" s="2">
        <v>9.4502334594726598</v>
      </c>
      <c r="AD32" s="2">
        <v>9.6772947311401403</v>
      </c>
      <c r="AE32" s="2">
        <v>10.172527313232401</v>
      </c>
      <c r="AF32" s="2">
        <v>10.073881149291999</v>
      </c>
      <c r="AG32" s="2">
        <v>10.307360649108899</v>
      </c>
      <c r="AH32" s="2">
        <v>10.6893854141235</v>
      </c>
      <c r="AI32" s="2">
        <v>10.5534009933472</v>
      </c>
      <c r="AJ32" s="2">
        <v>10.2726383209229</v>
      </c>
      <c r="AK32" s="2">
        <v>10.3606281280518</v>
      </c>
      <c r="AL32" s="2">
        <v>10.439766883850099</v>
      </c>
      <c r="AM32" s="2">
        <v>10.2122478485107</v>
      </c>
      <c r="AN32" s="2">
        <v>10.051139831543001</v>
      </c>
      <c r="AO32" s="2">
        <v>9.7067193984985405</v>
      </c>
      <c r="AP32" s="2">
        <v>8.8788051605224592</v>
      </c>
      <c r="AQ32" s="2">
        <v>8.7008533477783203</v>
      </c>
      <c r="AR32" s="2">
        <v>8.4196128845214808</v>
      </c>
      <c r="AS32" s="2">
        <v>9.3709688186645508</v>
      </c>
      <c r="AT32" s="2">
        <v>9.6864738464355504</v>
      </c>
      <c r="AU32" s="2">
        <v>9.7830924987793004</v>
      </c>
      <c r="AV32" s="2">
        <v>5.49043846130371</v>
      </c>
      <c r="AW32" s="2">
        <v>6.5083751678466797</v>
      </c>
      <c r="AX32" s="2">
        <v>6.9965267181396502</v>
      </c>
      <c r="AY32" s="2">
        <v>7.6023378372192401</v>
      </c>
    </row>
    <row r="33" spans="1:51" ht="48">
      <c r="A33" s="2" t="s">
        <v>33</v>
      </c>
      <c r="B33" s="2" t="s">
        <v>112</v>
      </c>
      <c r="C33" s="2" t="s">
        <v>74</v>
      </c>
      <c r="D33" s="2">
        <v>33.447235107421903</v>
      </c>
      <c r="E33" s="2">
        <v>33.4335746765137</v>
      </c>
      <c r="F33" s="2">
        <v>33.659328460693402</v>
      </c>
      <c r="G33" s="2">
        <v>33.708168029785199</v>
      </c>
      <c r="H33" s="2">
        <v>33.885848999023402</v>
      </c>
      <c r="I33" s="2">
        <v>33.901847839355497</v>
      </c>
      <c r="J33" s="2">
        <v>34.196170806884801</v>
      </c>
      <c r="K33" s="2">
        <v>34.226943969726598</v>
      </c>
      <c r="L33" s="2">
        <v>34.395595550537102</v>
      </c>
      <c r="M33" s="2">
        <v>34.390979766845703</v>
      </c>
      <c r="N33" s="2">
        <v>34.684848785400398</v>
      </c>
      <c r="O33" s="2">
        <v>34.689212799072301</v>
      </c>
      <c r="P33" s="2">
        <v>34.914463043212898</v>
      </c>
      <c r="Q33" s="2">
        <v>34.925655364990199</v>
      </c>
      <c r="R33" s="2">
        <v>34.401206970214801</v>
      </c>
      <c r="S33" s="2">
        <v>34.556400299072301</v>
      </c>
      <c r="T33" s="2">
        <v>34.158153533935497</v>
      </c>
      <c r="U33" s="2">
        <v>34.153797149658203</v>
      </c>
      <c r="V33" s="2">
        <v>33.856407165527301</v>
      </c>
      <c r="W33" s="2">
        <v>33.894454956054702</v>
      </c>
      <c r="X33" s="2">
        <v>33.376869201660199</v>
      </c>
      <c r="Y33" s="2">
        <v>33.357486724853501</v>
      </c>
      <c r="Z33" s="2">
        <v>33.178112030029297</v>
      </c>
      <c r="AA33" s="2">
        <v>33.272720336914098</v>
      </c>
      <c r="AB33" s="2">
        <v>33.245140075683601</v>
      </c>
      <c r="AC33" s="2">
        <v>33.203411102294901</v>
      </c>
      <c r="AD33" s="2">
        <v>33.092868804931598</v>
      </c>
      <c r="AE33" s="2">
        <v>33.082443237304702</v>
      </c>
      <c r="AF33" s="2">
        <v>32.901153564453097</v>
      </c>
      <c r="AG33" s="2">
        <v>32.874233245849602</v>
      </c>
      <c r="AH33" s="2">
        <v>32.798404693603501</v>
      </c>
      <c r="AI33" s="2">
        <v>32.805450439453097</v>
      </c>
      <c r="AJ33" s="2">
        <v>32.662933349609403</v>
      </c>
      <c r="AK33" s="2">
        <v>32.692340850830099</v>
      </c>
      <c r="AL33" s="2">
        <v>32.600337982177699</v>
      </c>
      <c r="AM33" s="2">
        <v>32.561695098877003</v>
      </c>
      <c r="AN33" s="2">
        <v>32.3904838562012</v>
      </c>
      <c r="AO33" s="2">
        <v>32.382007598877003</v>
      </c>
      <c r="AP33" s="2">
        <v>32.548435211181598</v>
      </c>
      <c r="AQ33" s="2">
        <v>32.6200561523438</v>
      </c>
      <c r="AR33" s="2">
        <v>32.723354339599602</v>
      </c>
      <c r="AS33" s="2">
        <v>32.710128784179702</v>
      </c>
      <c r="AT33" s="2">
        <v>32.776439666747997</v>
      </c>
      <c r="AU33" s="2">
        <v>32.782756805419901</v>
      </c>
      <c r="AV33" s="2">
        <v>32.790397644042997</v>
      </c>
      <c r="AW33" s="2">
        <v>32.5269165039063</v>
      </c>
      <c r="AX33" s="2">
        <v>32.6890678405762</v>
      </c>
      <c r="AY33" s="2">
        <v>32.719451904296903</v>
      </c>
    </row>
    <row r="34" spans="1:51" ht="48">
      <c r="A34" s="2" t="s">
        <v>28</v>
      </c>
      <c r="B34" s="2" t="s">
        <v>112</v>
      </c>
      <c r="C34" s="2" t="s">
        <v>66</v>
      </c>
      <c r="D34" s="2">
        <v>1377.93176269531</v>
      </c>
      <c r="E34" s="2">
        <v>1290.89721679688</v>
      </c>
      <c r="F34" s="2">
        <v>1338.62255859375</v>
      </c>
      <c r="G34" s="2">
        <v>1283.09765625</v>
      </c>
      <c r="H34" s="2">
        <v>1306.41040039063</v>
      </c>
      <c r="I34" s="2">
        <v>1212.04064941406</v>
      </c>
      <c r="J34" s="2">
        <v>1333.39721679688</v>
      </c>
      <c r="K34" s="2">
        <v>1314.93017578125</v>
      </c>
      <c r="L34" s="2">
        <v>1265.62438964844</v>
      </c>
      <c r="M34" s="2">
        <v>1272.0693359375</v>
      </c>
      <c r="N34" s="2">
        <v>1394.52551269531</v>
      </c>
      <c r="O34" s="2">
        <v>1532.00317382813</v>
      </c>
      <c r="P34" s="2">
        <v>1774.60705566406</v>
      </c>
      <c r="Q34" s="2">
        <v>1842.501953125</v>
      </c>
      <c r="R34" s="2">
        <v>1671.23571777344</v>
      </c>
      <c r="S34" s="2">
        <v>1687.07421875</v>
      </c>
      <c r="T34" s="2">
        <v>1591.25207519531</v>
      </c>
      <c r="U34" s="2">
        <v>1558.12915039063</v>
      </c>
      <c r="V34" s="2">
        <v>1497.99377441406</v>
      </c>
      <c r="W34" s="2">
        <v>1474.66967773438</v>
      </c>
      <c r="X34" s="2">
        <v>1429.29760742188</v>
      </c>
      <c r="Y34" s="2">
        <v>1400.54333496094</v>
      </c>
      <c r="Z34" s="2">
        <v>1400.81237792969</v>
      </c>
      <c r="AA34" s="2">
        <v>1507.73254394531</v>
      </c>
      <c r="AB34" s="2">
        <v>1605.85485839844</v>
      </c>
      <c r="AC34" s="2">
        <v>1639.7880859375</v>
      </c>
      <c r="AD34" s="2">
        <v>1568.91455078125</v>
      </c>
      <c r="AE34" s="2">
        <v>1531.84875488281</v>
      </c>
      <c r="AF34" s="2">
        <v>1507.86010742188</v>
      </c>
      <c r="AG34" s="2">
        <v>1452.10205078125</v>
      </c>
      <c r="AH34" s="2">
        <v>1388.59094238281</v>
      </c>
      <c r="AI34" s="2">
        <v>1396.9775390625</v>
      </c>
      <c r="AJ34" s="2">
        <v>1547.8759765625</v>
      </c>
      <c r="AK34" s="2">
        <v>1505.45849609375</v>
      </c>
      <c r="AL34" s="2">
        <v>1558.92700195313</v>
      </c>
      <c r="AM34" s="2">
        <v>1638.07568359375</v>
      </c>
      <c r="AN34" s="2">
        <v>1658.23583984375</v>
      </c>
      <c r="AO34" s="2">
        <v>1702.79943847656</v>
      </c>
      <c r="AP34" s="2">
        <v>1937.72326660156</v>
      </c>
      <c r="AQ34" s="2">
        <v>1929.58325195313</v>
      </c>
      <c r="AR34" s="2">
        <v>2013.3828125</v>
      </c>
      <c r="AS34" s="2">
        <v>1803.26989746094</v>
      </c>
      <c r="AT34" s="2">
        <v>1750.13623046875</v>
      </c>
      <c r="AU34" s="2">
        <v>1701.23168945313</v>
      </c>
      <c r="AV34" s="2">
        <v>1680.45886230469</v>
      </c>
      <c r="AW34" s="2">
        <v>1467.30932617188</v>
      </c>
      <c r="AX34" s="2">
        <v>1504.05285644531</v>
      </c>
      <c r="AY34" s="2">
        <v>1419.31958007813</v>
      </c>
    </row>
    <row r="35" spans="1:51" ht="60">
      <c r="A35" s="2" t="s">
        <v>30</v>
      </c>
      <c r="B35" s="2" t="s">
        <v>111</v>
      </c>
      <c r="C35" s="2" t="s">
        <v>65</v>
      </c>
      <c r="D35" s="2">
        <v>5.05196285247803</v>
      </c>
      <c r="E35" s="2">
        <v>5.1040525436401403</v>
      </c>
      <c r="F35" s="2">
        <v>5.1040229797363299</v>
      </c>
      <c r="G35" s="2">
        <v>5.1042938232421902</v>
      </c>
      <c r="H35" s="2">
        <v>5.1043343544006303</v>
      </c>
      <c r="I35" s="2">
        <v>5.1047220230102504</v>
      </c>
      <c r="J35" s="2">
        <v>5.1059660911560103</v>
      </c>
      <c r="K35" s="2">
        <v>5.1046509742736799</v>
      </c>
      <c r="L35" s="2">
        <v>5.1054611206054696</v>
      </c>
      <c r="M35" s="2">
        <v>5.1046695709228498</v>
      </c>
      <c r="N35" s="2">
        <v>5.1061434745788601</v>
      </c>
      <c r="O35" s="2">
        <v>5.1056251525878897</v>
      </c>
      <c r="P35" s="2">
        <v>5.1048898696899396</v>
      </c>
      <c r="Q35" s="2">
        <v>5.1054921150207502</v>
      </c>
      <c r="R35" s="2">
        <v>5.0001449584960902</v>
      </c>
      <c r="S35" s="2">
        <v>4.5512924194335902</v>
      </c>
      <c r="T35" s="2">
        <v>4.0796875953674299</v>
      </c>
      <c r="U35" s="2">
        <v>3.6289653778076199</v>
      </c>
      <c r="V35" s="2">
        <v>3.1874258518218999</v>
      </c>
      <c r="W35" s="2">
        <v>2.7620375156402601</v>
      </c>
      <c r="X35" s="2">
        <v>2.3470215797424299</v>
      </c>
      <c r="Y35" s="2">
        <v>1.94707667827606</v>
      </c>
      <c r="Z35" s="2">
        <v>1.6581172943115201</v>
      </c>
      <c r="AA35" s="2">
        <v>1.63482177257538</v>
      </c>
      <c r="AB35" s="2">
        <v>1.63444972038269</v>
      </c>
      <c r="AC35" s="2">
        <v>1.6345124244689899</v>
      </c>
      <c r="AD35" s="2">
        <v>1.6349002122878999</v>
      </c>
      <c r="AE35" s="2">
        <v>1.63563144207001</v>
      </c>
      <c r="AF35" s="2">
        <v>1.6347016096115099</v>
      </c>
      <c r="AG35" s="2">
        <v>1.63523209095001</v>
      </c>
      <c r="AH35" s="2">
        <v>1.6349413394928001</v>
      </c>
      <c r="AI35" s="2">
        <v>1.6356498003005999</v>
      </c>
      <c r="AJ35" s="2">
        <v>1.6365003585815401</v>
      </c>
      <c r="AK35" s="2">
        <v>1.6350802183151201</v>
      </c>
      <c r="AL35" s="2">
        <v>1.63570308685303</v>
      </c>
      <c r="AM35" s="2">
        <v>1.6356726884841899</v>
      </c>
      <c r="AN35" s="2">
        <v>1.63602983951569</v>
      </c>
      <c r="AO35" s="2">
        <v>1.6356996297836299</v>
      </c>
      <c r="AP35" s="2">
        <v>1.63673567771912</v>
      </c>
      <c r="AQ35" s="2">
        <v>1.6354404687881501</v>
      </c>
      <c r="AR35" s="2">
        <v>1.6361846923828101</v>
      </c>
      <c r="AS35" s="2">
        <v>1.63697350025177</v>
      </c>
      <c r="AT35" s="2">
        <v>1.6363627910614</v>
      </c>
      <c r="AU35" s="2">
        <v>1.6365926265716599</v>
      </c>
      <c r="AV35" s="2">
        <v>2.0164053440093999</v>
      </c>
      <c r="AW35" s="2">
        <v>2.8406412601470898</v>
      </c>
      <c r="AX35" s="2">
        <v>3.6601691246032702</v>
      </c>
      <c r="AY35" s="2">
        <v>4.4512476921081499</v>
      </c>
    </row>
    <row r="36" spans="1:51" ht="36">
      <c r="A36" s="2" t="s">
        <v>37</v>
      </c>
      <c r="B36" s="2" t="s">
        <v>110</v>
      </c>
      <c r="C36" s="2" t="s">
        <v>73</v>
      </c>
      <c r="D36" s="2">
        <v>45.470008850097699</v>
      </c>
      <c r="E36" s="2">
        <v>46.089839935302699</v>
      </c>
      <c r="F36" s="2">
        <v>47.2341117858887</v>
      </c>
      <c r="G36" s="2">
        <v>47.1314506530762</v>
      </c>
      <c r="H36" s="2">
        <v>47.356151580810497</v>
      </c>
      <c r="I36" s="2">
        <v>47.577613830566399</v>
      </c>
      <c r="J36" s="2">
        <v>47.609031677246101</v>
      </c>
      <c r="K36" s="2">
        <v>47.668041229247997</v>
      </c>
      <c r="L36" s="2">
        <v>47.647510528564503</v>
      </c>
      <c r="M36" s="2">
        <v>47.954597473144503</v>
      </c>
      <c r="N36" s="2">
        <v>47.498912811279297</v>
      </c>
      <c r="O36" s="2">
        <v>47.140422821044901</v>
      </c>
      <c r="P36" s="2">
        <v>46.248939514160199</v>
      </c>
      <c r="Q36" s="2">
        <v>45.7557563781738</v>
      </c>
      <c r="R36" s="2">
        <v>45.759628295898402</v>
      </c>
      <c r="S36" s="2">
        <v>45.730312347412102</v>
      </c>
      <c r="T36" s="2">
        <v>45.517829895019503</v>
      </c>
      <c r="U36" s="2">
        <v>45.471012115478501</v>
      </c>
      <c r="V36" s="2">
        <v>45.181175231933601</v>
      </c>
      <c r="W36" s="2">
        <v>45.011688232421903</v>
      </c>
      <c r="X36" s="2">
        <v>45.198799133300803</v>
      </c>
      <c r="Y36" s="2">
        <v>45.279178619384801</v>
      </c>
      <c r="Z36" s="2">
        <v>44.794475555419901</v>
      </c>
      <c r="AA36" s="2">
        <v>44.678340911865199</v>
      </c>
      <c r="AB36" s="2">
        <v>44.628524780273402</v>
      </c>
      <c r="AC36" s="2">
        <v>44.552112579345703</v>
      </c>
      <c r="AD36" s="2">
        <v>44.768115997314503</v>
      </c>
      <c r="AE36" s="2">
        <v>45.088085174560497</v>
      </c>
      <c r="AF36" s="2">
        <v>44.988113403320298</v>
      </c>
      <c r="AG36" s="2">
        <v>45.223876953125</v>
      </c>
      <c r="AH36" s="2">
        <v>45.607597351074197</v>
      </c>
      <c r="AI36" s="2">
        <v>45.611789703369098</v>
      </c>
      <c r="AJ36" s="2">
        <v>45.5299263000488</v>
      </c>
      <c r="AK36" s="2">
        <v>45.653450012207003</v>
      </c>
      <c r="AL36" s="2">
        <v>45.781272888183601</v>
      </c>
      <c r="AM36" s="2">
        <v>45.722137451171903</v>
      </c>
      <c r="AN36" s="2">
        <v>45.642131805419901</v>
      </c>
      <c r="AO36" s="2">
        <v>45.460292816162102</v>
      </c>
      <c r="AP36" s="2">
        <v>44.992687225341797</v>
      </c>
      <c r="AQ36" s="2">
        <v>44.8705444335938</v>
      </c>
      <c r="AR36" s="2">
        <v>44.757301330566399</v>
      </c>
      <c r="AS36" s="2">
        <v>45.286159515380902</v>
      </c>
      <c r="AT36" s="2">
        <v>45.401813507080099</v>
      </c>
      <c r="AU36" s="2">
        <v>45.458484649658203</v>
      </c>
      <c r="AV36" s="2">
        <v>44.7007865905762</v>
      </c>
      <c r="AW36" s="2">
        <v>45.057891845703097</v>
      </c>
      <c r="AX36" s="2">
        <v>45.116947174072301</v>
      </c>
      <c r="AY36" s="2">
        <v>45.310844421386697</v>
      </c>
    </row>
    <row r="37" spans="1:51" ht="36">
      <c r="A37" s="2" t="s">
        <v>31</v>
      </c>
      <c r="B37" s="2" t="s">
        <v>109</v>
      </c>
      <c r="C37" s="2" t="s">
        <v>72</v>
      </c>
      <c r="D37" s="2">
        <v>884.53314208984398</v>
      </c>
      <c r="E37" s="2">
        <v>776.66296386718795</v>
      </c>
      <c r="F37" s="2">
        <v>760.07946777343795</v>
      </c>
      <c r="G37" s="2">
        <v>603.73834228515602</v>
      </c>
      <c r="H37" s="2">
        <v>679.864990234375</v>
      </c>
      <c r="I37" s="2">
        <v>633.44427490234398</v>
      </c>
      <c r="J37" s="2">
        <v>746.38903808593795</v>
      </c>
      <c r="K37" s="2">
        <v>847.22131347656295</v>
      </c>
      <c r="L37" s="2">
        <v>1184.11352539063</v>
      </c>
      <c r="M37" s="2">
        <v>1135.64233398438</v>
      </c>
      <c r="N37" s="2">
        <v>1593.95776367188</v>
      </c>
      <c r="O37" s="2">
        <v>1745.46557617188</v>
      </c>
      <c r="P37" s="2">
        <v>2145.6435546875</v>
      </c>
      <c r="Q37" s="2">
        <v>2308.54956054688</v>
      </c>
      <c r="R37" s="2">
        <v>2463.7353515625</v>
      </c>
      <c r="S37" s="2">
        <v>2438.83032226563</v>
      </c>
      <c r="T37" s="2">
        <v>2497.875</v>
      </c>
      <c r="U37" s="2">
        <v>2443.228515625</v>
      </c>
      <c r="V37" s="2">
        <v>2381.99389648438</v>
      </c>
      <c r="W37" s="2">
        <v>2332.44360351563</v>
      </c>
      <c r="X37" s="2">
        <v>2251.06567382813</v>
      </c>
      <c r="Y37" s="2">
        <v>2229.15576171875</v>
      </c>
      <c r="Z37" s="2">
        <v>2068.56787109375</v>
      </c>
      <c r="AA37" s="2">
        <v>1955.81628417969</v>
      </c>
      <c r="AB37" s="2">
        <v>2030.27209472656</v>
      </c>
      <c r="AC37" s="2">
        <v>2010.51391601563</v>
      </c>
      <c r="AD37" s="2">
        <v>1979.08349609375</v>
      </c>
      <c r="AE37" s="2">
        <v>1939.21215820313</v>
      </c>
      <c r="AF37" s="2">
        <v>1898.76086425781</v>
      </c>
      <c r="AG37" s="2">
        <v>1841.92639160156</v>
      </c>
      <c r="AH37" s="2">
        <v>1895.74291992188</v>
      </c>
      <c r="AI37" s="2">
        <v>1836.96594238281</v>
      </c>
      <c r="AJ37" s="2">
        <v>1863.37756347656</v>
      </c>
      <c r="AK37" s="2">
        <v>1843.55114746094</v>
      </c>
      <c r="AL37" s="2">
        <v>2007.78686523438</v>
      </c>
      <c r="AM37" s="2">
        <v>2184.0537109375</v>
      </c>
      <c r="AN37" s="2">
        <v>2327.2802734375</v>
      </c>
      <c r="AO37" s="2">
        <v>2517.77490234375</v>
      </c>
      <c r="AP37" s="2">
        <v>2833.89501953125</v>
      </c>
      <c r="AQ37" s="2">
        <v>2878.591796875</v>
      </c>
      <c r="AR37" s="2">
        <v>2899.70922851563</v>
      </c>
      <c r="AS37" s="2">
        <v>2324.89038085938</v>
      </c>
      <c r="AT37" s="2">
        <v>2064.4423828125</v>
      </c>
      <c r="AU37" s="2">
        <v>2041.3583984375</v>
      </c>
      <c r="AV37" s="2">
        <v>1959.34423828125</v>
      </c>
      <c r="AW37" s="2">
        <v>1440.4697265625</v>
      </c>
      <c r="AX37" s="2">
        <v>1307.37426757813</v>
      </c>
      <c r="AY37" s="2">
        <v>1105.70336914063</v>
      </c>
    </row>
    <row r="38" spans="1:51" ht="36">
      <c r="A38" s="2" t="s">
        <v>64</v>
      </c>
      <c r="B38" s="2" t="s">
        <v>109</v>
      </c>
      <c r="C38" s="2" t="s">
        <v>71</v>
      </c>
      <c r="D38" s="2">
        <v>1086.12182617188</v>
      </c>
      <c r="E38" s="2">
        <v>1021.921875</v>
      </c>
      <c r="F38" s="2">
        <v>755.90594482421898</v>
      </c>
      <c r="G38" s="2">
        <v>628.20489501953102</v>
      </c>
      <c r="H38" s="2">
        <v>641.39794921875</v>
      </c>
      <c r="I38" s="2">
        <v>638.46221923828102</v>
      </c>
      <c r="J38" s="2">
        <v>667.57708740234398</v>
      </c>
      <c r="K38" s="2">
        <v>458.77554321289102</v>
      </c>
      <c r="L38" s="2">
        <v>418.88870239257801</v>
      </c>
      <c r="M38" s="2">
        <v>443.17922973632801</v>
      </c>
      <c r="N38" s="2">
        <v>568.42132568359398</v>
      </c>
      <c r="O38" s="2">
        <v>825.899169921875</v>
      </c>
      <c r="P38" s="2">
        <v>1445.38513183594</v>
      </c>
      <c r="Q38" s="2">
        <v>1547.205078125</v>
      </c>
      <c r="R38" s="2">
        <v>1595.32470703125</v>
      </c>
      <c r="S38" s="2">
        <v>1569.96276855469</v>
      </c>
      <c r="T38" s="2">
        <v>1552.55822753906</v>
      </c>
      <c r="U38" s="2">
        <v>1546.44885253906</v>
      </c>
      <c r="V38" s="2">
        <v>1544.61706542969</v>
      </c>
      <c r="W38" s="2">
        <v>1490.27111816406</v>
      </c>
      <c r="X38" s="2">
        <v>1476.92834472656</v>
      </c>
      <c r="Y38" s="2">
        <v>1432.02807617188</v>
      </c>
      <c r="Z38" s="2">
        <v>1419.22045898438</v>
      </c>
      <c r="AA38" s="2">
        <v>1402.63134765625</v>
      </c>
      <c r="AB38" s="2">
        <v>1386.19799804688</v>
      </c>
      <c r="AC38" s="2">
        <v>1409.43505859375</v>
      </c>
      <c r="AD38" s="2">
        <v>1371.57116699219</v>
      </c>
      <c r="AE38" s="2">
        <v>999.2568359375</v>
      </c>
      <c r="AF38" s="2">
        <v>1018.88256835938</v>
      </c>
      <c r="AG38" s="2">
        <v>1000.76763916016</v>
      </c>
      <c r="AH38" s="2">
        <v>990.34991455078102</v>
      </c>
      <c r="AI38" s="2">
        <v>1024.84326171875</v>
      </c>
      <c r="AJ38" s="2">
        <v>1398.22473144531</v>
      </c>
      <c r="AK38" s="2">
        <v>1431.72619628906</v>
      </c>
      <c r="AL38" s="2">
        <v>1500.02270507813</v>
      </c>
      <c r="AM38" s="2">
        <v>1588.10375976563</v>
      </c>
      <c r="AN38" s="2">
        <v>1632.85913085938</v>
      </c>
      <c r="AO38" s="2">
        <v>1773.56762695313</v>
      </c>
      <c r="AP38" s="2">
        <v>2092.98608398438</v>
      </c>
      <c r="AQ38" s="2">
        <v>2071.26782226563</v>
      </c>
      <c r="AR38" s="2">
        <v>2082.1396484375</v>
      </c>
      <c r="AS38" s="2">
        <v>1826.63610839844</v>
      </c>
      <c r="AT38" s="2">
        <v>1742.02868652344</v>
      </c>
      <c r="AU38" s="2">
        <v>1598.35949707031</v>
      </c>
      <c r="AV38" s="2">
        <v>1587.24035644531</v>
      </c>
      <c r="AW38" s="2">
        <v>1455.07434082031</v>
      </c>
      <c r="AX38" s="2">
        <v>1349.35485839844</v>
      </c>
      <c r="AY38" s="2">
        <v>1257.4658203125</v>
      </c>
    </row>
    <row r="39" spans="1:51" ht="48">
      <c r="A39" s="2" t="s">
        <v>32</v>
      </c>
      <c r="B39" s="2" t="s">
        <v>108</v>
      </c>
      <c r="C39" s="2" t="s">
        <v>72</v>
      </c>
      <c r="D39" s="2">
        <v>8087.6484375</v>
      </c>
      <c r="E39" s="2">
        <v>8164.8623046875</v>
      </c>
      <c r="F39" s="2">
        <v>5548.1689453125</v>
      </c>
      <c r="G39" s="2">
        <v>4295.02099609375</v>
      </c>
      <c r="H39" s="2">
        <v>4518.80908203125</v>
      </c>
      <c r="I39" s="2">
        <v>4110.15478515625</v>
      </c>
      <c r="J39" s="2">
        <v>4864.7626953125</v>
      </c>
      <c r="K39" s="2">
        <v>4410.5703125</v>
      </c>
      <c r="L39" s="2">
        <v>5509.1923828125</v>
      </c>
      <c r="M39" s="2">
        <v>6076.0712890625</v>
      </c>
      <c r="N39" s="2">
        <v>6847.87255859375</v>
      </c>
      <c r="O39" s="2">
        <v>9411.3359375</v>
      </c>
      <c r="P39" s="2">
        <v>10407.1806640625</v>
      </c>
      <c r="Q39" s="2">
        <v>11650.6416015625</v>
      </c>
      <c r="R39" s="2">
        <v>12240.9814453125</v>
      </c>
      <c r="S39" s="2">
        <v>14391.9453125</v>
      </c>
      <c r="T39" s="2">
        <v>14321.0439453125</v>
      </c>
      <c r="U39" s="2">
        <v>14506.203125</v>
      </c>
      <c r="V39" s="2">
        <v>13469.2587890625</v>
      </c>
      <c r="W39" s="2">
        <v>13232.41796875</v>
      </c>
      <c r="X39" s="2">
        <v>12545.59765625</v>
      </c>
      <c r="Y39" s="2">
        <v>12299.771484375</v>
      </c>
      <c r="Z39" s="2">
        <v>12102.849609375</v>
      </c>
      <c r="AA39" s="2">
        <v>11481.16796875</v>
      </c>
      <c r="AB39" s="2">
        <v>11400.494140625</v>
      </c>
      <c r="AC39" s="2">
        <v>11246.2294921875</v>
      </c>
      <c r="AD39" s="2">
        <v>13030.189453125</v>
      </c>
      <c r="AE39" s="2">
        <v>12463.8115234375</v>
      </c>
      <c r="AF39" s="2">
        <v>12641.3115234375</v>
      </c>
      <c r="AG39" s="2">
        <v>12903.4794921875</v>
      </c>
      <c r="AH39" s="2">
        <v>12914.4169921875</v>
      </c>
      <c r="AI39" s="2">
        <v>12396.0849609375</v>
      </c>
      <c r="AJ39" s="2">
        <v>12436.2841796875</v>
      </c>
      <c r="AK39" s="2">
        <v>12932.017578125</v>
      </c>
      <c r="AL39" s="2">
        <v>12486.416015625</v>
      </c>
      <c r="AM39" s="2">
        <v>12672.3779296875</v>
      </c>
      <c r="AN39" s="2">
        <v>13406.298828125</v>
      </c>
      <c r="AO39" s="2">
        <v>12779.251953125</v>
      </c>
      <c r="AP39" s="2">
        <v>13398.9970703125</v>
      </c>
      <c r="AQ39" s="2">
        <v>12819.7470703125</v>
      </c>
      <c r="AR39" s="2">
        <v>13291.513671875</v>
      </c>
      <c r="AS39" s="2">
        <v>12615.9453125</v>
      </c>
      <c r="AT39" s="2">
        <v>10654.6796875</v>
      </c>
      <c r="AU39" s="2">
        <v>10880.240234375</v>
      </c>
      <c r="AV39" s="2">
        <v>10098.8671875</v>
      </c>
      <c r="AW39" s="2">
        <v>9123.1748046875</v>
      </c>
      <c r="AX39" s="2">
        <v>8423.87890625</v>
      </c>
      <c r="AY39" s="2">
        <v>7862.1748046875</v>
      </c>
    </row>
    <row r="40" spans="1:51" ht="36">
      <c r="A40" s="2" t="s">
        <v>50</v>
      </c>
      <c r="B40" s="2" t="s">
        <v>107</v>
      </c>
      <c r="C40" s="2" t="s">
        <v>71</v>
      </c>
      <c r="D40" s="2">
        <v>6693.72119140625</v>
      </c>
      <c r="E40" s="2">
        <v>4849.19775390625</v>
      </c>
      <c r="F40" s="2">
        <v>6685.494140625</v>
      </c>
      <c r="G40" s="2">
        <v>6325.88916015625</v>
      </c>
      <c r="H40" s="2">
        <v>7539.86767578125</v>
      </c>
      <c r="I40" s="2">
        <v>7396.32568359375</v>
      </c>
      <c r="J40" s="2">
        <v>7458.2705078125</v>
      </c>
      <c r="K40" s="2">
        <v>7315.7900390625</v>
      </c>
      <c r="L40" s="2">
        <v>7891.8994140625</v>
      </c>
      <c r="M40" s="2">
        <v>7879.9501953125</v>
      </c>
      <c r="N40" s="2">
        <v>9138.798828125</v>
      </c>
      <c r="O40" s="2">
        <v>9073.390625</v>
      </c>
      <c r="P40" s="2">
        <v>9986.17578125</v>
      </c>
      <c r="Q40" s="2">
        <v>10549.0791015625</v>
      </c>
      <c r="R40" s="2">
        <v>10620.7607421875</v>
      </c>
      <c r="S40" s="2">
        <v>9605.763671875</v>
      </c>
      <c r="T40" s="2">
        <v>9084.833984375</v>
      </c>
      <c r="U40" s="2">
        <v>9427.16015625</v>
      </c>
      <c r="V40" s="2">
        <v>10285.15625</v>
      </c>
      <c r="W40" s="2">
        <v>9896.390625</v>
      </c>
      <c r="X40" s="2">
        <v>10671.2392578125</v>
      </c>
      <c r="Y40" s="2">
        <v>10783.154296875</v>
      </c>
      <c r="Z40" s="2">
        <v>10771.9267578125</v>
      </c>
      <c r="AA40" s="2">
        <v>10635.8662109375</v>
      </c>
      <c r="AB40" s="2">
        <v>10868.1455078125</v>
      </c>
      <c r="AC40" s="2">
        <v>11412.48046875</v>
      </c>
      <c r="AD40" s="2">
        <v>9851.4775390625</v>
      </c>
      <c r="AE40" s="2">
        <v>9082.259765625</v>
      </c>
      <c r="AF40" s="2">
        <v>8723.169921875</v>
      </c>
      <c r="AG40" s="2">
        <v>7091.181640625</v>
      </c>
      <c r="AH40" s="2">
        <v>6930.3779296875</v>
      </c>
      <c r="AI40" s="2">
        <v>7099.61474609375</v>
      </c>
      <c r="AJ40" s="2">
        <v>7333.3740234375</v>
      </c>
      <c r="AK40" s="2">
        <v>6597.484375</v>
      </c>
      <c r="AL40" s="2">
        <v>6610.384765625</v>
      </c>
      <c r="AM40" s="2">
        <v>7436.17333984375</v>
      </c>
      <c r="AN40" s="2">
        <v>7754.27392578125</v>
      </c>
      <c r="AO40" s="2">
        <v>8340.9091796875</v>
      </c>
      <c r="AP40" s="2">
        <v>10034.6875</v>
      </c>
      <c r="AQ40" s="2">
        <v>9792.2275390625</v>
      </c>
      <c r="AR40" s="2">
        <v>9587.18359375</v>
      </c>
      <c r="AS40" s="2">
        <v>7444.07763671875</v>
      </c>
      <c r="AT40" s="2">
        <v>9032.123046875</v>
      </c>
      <c r="AU40" s="2">
        <v>9000.7197265625</v>
      </c>
      <c r="AV40" s="2">
        <v>9060.2001953125</v>
      </c>
      <c r="AW40" s="2">
        <v>8069.56396484375</v>
      </c>
      <c r="AX40" s="2">
        <v>8415.5263671875</v>
      </c>
      <c r="AY40" s="2">
        <v>8230.1376953125</v>
      </c>
    </row>
    <row r="41" spans="1:51" ht="48">
      <c r="A41" s="2" t="s">
        <v>34</v>
      </c>
      <c r="B41" s="2" t="s">
        <v>106</v>
      </c>
      <c r="C41" s="2" t="s">
        <v>65</v>
      </c>
      <c r="D41" s="2">
        <v>2.82896876335144</v>
      </c>
      <c r="E41" s="2">
        <v>2.8293106555938698</v>
      </c>
      <c r="F41" s="2">
        <v>2.82896184921265</v>
      </c>
      <c r="G41" s="2">
        <v>2.8250606060028098</v>
      </c>
      <c r="H41" s="2">
        <v>2.8263680934906001</v>
      </c>
      <c r="I41" s="2">
        <v>2.8272290229797399</v>
      </c>
      <c r="J41" s="2">
        <v>2.8300573825836199</v>
      </c>
      <c r="K41" s="2">
        <v>2.8290765285491899</v>
      </c>
      <c r="L41" s="2">
        <v>2.8272082805633501</v>
      </c>
      <c r="M41" s="2">
        <v>2.8242535591125502</v>
      </c>
      <c r="N41" s="2">
        <v>2.8261981010436998</v>
      </c>
      <c r="O41" s="2">
        <v>2.8297097682952899</v>
      </c>
      <c r="P41" s="2">
        <v>2.8281006813049299</v>
      </c>
      <c r="Q41" s="2">
        <v>2.82774114608765</v>
      </c>
      <c r="R41" s="2">
        <v>2.82841825485229</v>
      </c>
      <c r="S41" s="2">
        <v>2.8271892070770299</v>
      </c>
      <c r="T41" s="2">
        <v>2.8278732299804701</v>
      </c>
      <c r="U41" s="2">
        <v>2.8285555839538601</v>
      </c>
      <c r="V41" s="2">
        <v>2.8279271125793501</v>
      </c>
      <c r="W41" s="2">
        <v>2.8276457786560099</v>
      </c>
      <c r="X41" s="2">
        <v>2.8283109664917001</v>
      </c>
      <c r="Y41" s="2">
        <v>2.8275244235992401</v>
      </c>
      <c r="Z41" s="2">
        <v>2.82710933685303</v>
      </c>
      <c r="AA41" s="2">
        <v>2.8287832736968999</v>
      </c>
      <c r="AB41" s="2">
        <v>2.8270223140716602</v>
      </c>
      <c r="AC41" s="2">
        <v>2.8270020484924299</v>
      </c>
      <c r="AD41" s="2">
        <v>2.8249773979186998</v>
      </c>
      <c r="AE41" s="2">
        <v>2.8275053501129199</v>
      </c>
      <c r="AF41" s="2">
        <v>2.8281111717224099</v>
      </c>
      <c r="AG41" s="2">
        <v>2.8276908397674601</v>
      </c>
      <c r="AH41" s="2">
        <v>2.8270745277404798</v>
      </c>
      <c r="AI41" s="2">
        <v>2.8268020153045699</v>
      </c>
      <c r="AJ41" s="2">
        <v>2.8245313167571999</v>
      </c>
      <c r="AK41" s="2">
        <v>2.8276236057281499</v>
      </c>
      <c r="AL41" s="2">
        <v>2.8258509635925302</v>
      </c>
      <c r="AM41" s="2">
        <v>2.8267550468444802</v>
      </c>
      <c r="AN41" s="2">
        <v>2.8284547328949001</v>
      </c>
      <c r="AO41" s="2">
        <v>2.82772564888</v>
      </c>
      <c r="AP41" s="2">
        <v>2.8280122280120898</v>
      </c>
      <c r="AQ41" s="2">
        <v>2.82764768600464</v>
      </c>
      <c r="AR41" s="2">
        <v>2.8256425857543901</v>
      </c>
      <c r="AS41" s="2">
        <v>2.79503297805786</v>
      </c>
      <c r="AT41" s="2">
        <v>2.6252741813659699</v>
      </c>
      <c r="AU41" s="2">
        <v>2.44832491874695</v>
      </c>
      <c r="AV41" s="2">
        <v>2.2657430171966602</v>
      </c>
      <c r="AW41" s="2">
        <v>2.0820870399475102</v>
      </c>
      <c r="AX41" s="2">
        <v>1.90906250476837</v>
      </c>
      <c r="AY41" s="2">
        <v>1.7331180572509799</v>
      </c>
    </row>
    <row r="42" spans="1:51" ht="48">
      <c r="A42" s="2" t="s">
        <v>35</v>
      </c>
      <c r="B42" s="2" t="s">
        <v>105</v>
      </c>
      <c r="C42" s="2" t="s">
        <v>65</v>
      </c>
      <c r="D42" s="2">
        <v>1.94383156299591</v>
      </c>
      <c r="E42" s="2">
        <v>1.90607273578644</v>
      </c>
      <c r="F42" s="2">
        <v>2.0030589103698699</v>
      </c>
      <c r="G42" s="2">
        <v>2.1269080638885498</v>
      </c>
      <c r="H42" s="2">
        <v>2.2895886898040798</v>
      </c>
      <c r="I42" s="2">
        <v>2.4679653644561799</v>
      </c>
      <c r="J42" s="2">
        <v>2.6627082824707</v>
      </c>
      <c r="K42" s="2">
        <v>2.8466145992279102</v>
      </c>
      <c r="L42" s="2">
        <v>2.90405201911926</v>
      </c>
      <c r="M42" s="2">
        <v>2.8665852546691899</v>
      </c>
      <c r="N42" s="2">
        <v>2.7773540019989</v>
      </c>
      <c r="O42" s="2">
        <v>2.6721248626709002</v>
      </c>
      <c r="P42" s="2">
        <v>2.5420386791229199</v>
      </c>
      <c r="Q42" s="2">
        <v>2.37886643409729</v>
      </c>
      <c r="R42" s="2">
        <v>2.22011470794678</v>
      </c>
      <c r="S42" s="2">
        <v>2.0699427127838099</v>
      </c>
      <c r="T42" s="2">
        <v>1.92586982250214</v>
      </c>
      <c r="U42" s="2">
        <v>1.92828989028931</v>
      </c>
      <c r="V42" s="2">
        <v>1.96968233585358</v>
      </c>
      <c r="W42" s="2">
        <v>2.0060052871704102</v>
      </c>
      <c r="X42" s="2">
        <v>2.1164896488189702</v>
      </c>
      <c r="Y42" s="2">
        <v>2.2425694465637198</v>
      </c>
      <c r="Z42" s="2">
        <v>2.3036839962005602</v>
      </c>
      <c r="AA42" s="2">
        <v>2.2751350402832</v>
      </c>
      <c r="AB42" s="2">
        <v>2.25361132621765</v>
      </c>
      <c r="AC42" s="2">
        <v>2.23187303543091</v>
      </c>
      <c r="AD42" s="2">
        <v>2.2283174991607702</v>
      </c>
      <c r="AE42" s="2">
        <v>2.2264721393585201</v>
      </c>
      <c r="AF42" s="2">
        <v>2.3203558921814</v>
      </c>
      <c r="AG42" s="2">
        <v>2.4902641773223899</v>
      </c>
      <c r="AH42" s="2">
        <v>2.6501095294952401</v>
      </c>
      <c r="AI42" s="2">
        <v>2.7606720924377401</v>
      </c>
      <c r="AJ42" s="2">
        <v>2.8127171993255602</v>
      </c>
      <c r="AK42" s="2">
        <v>2.8737308979034402</v>
      </c>
      <c r="AL42" s="2">
        <v>2.92880415916443</v>
      </c>
      <c r="AM42" s="2">
        <v>2.8730211257934601</v>
      </c>
      <c r="AN42" s="2">
        <v>2.75499296188354</v>
      </c>
      <c r="AO42" s="2">
        <v>2.6409442424774201</v>
      </c>
      <c r="AP42" s="2">
        <v>2.5560262203216602</v>
      </c>
      <c r="AQ42" s="2">
        <v>2.51121878623962</v>
      </c>
      <c r="AR42" s="2">
        <v>2.4652936458587602</v>
      </c>
      <c r="AS42" s="2">
        <v>2.4491424560546902</v>
      </c>
      <c r="AT42" s="2">
        <v>2.4065086841583301</v>
      </c>
      <c r="AU42" s="2">
        <v>2.3513836860656698</v>
      </c>
      <c r="AV42" s="2">
        <v>2.2891545295715301</v>
      </c>
      <c r="AW42" s="2">
        <v>2.22334909439087</v>
      </c>
      <c r="AX42" s="2">
        <v>2.1085000038146999</v>
      </c>
      <c r="AY42" s="2">
        <v>1.8666286468505899</v>
      </c>
    </row>
    <row r="43" spans="1:51" ht="60">
      <c r="A43" s="2" t="s">
        <v>36</v>
      </c>
      <c r="B43" s="2" t="s">
        <v>104</v>
      </c>
      <c r="C43" s="2" t="s">
        <v>65</v>
      </c>
      <c r="D43" s="2">
        <v>1.0650520324707</v>
      </c>
      <c r="E43" s="2">
        <v>1.1087760925293</v>
      </c>
      <c r="F43" s="2">
        <v>1.15351581573486</v>
      </c>
      <c r="G43" s="2">
        <v>1.19467008113861</v>
      </c>
      <c r="H43" s="2">
        <v>1.2386893033981301</v>
      </c>
      <c r="I43" s="2">
        <v>1.28632819652557</v>
      </c>
      <c r="J43" s="2">
        <v>1.3272134065628101</v>
      </c>
      <c r="K43" s="2">
        <v>1.37836802005768</v>
      </c>
      <c r="L43" s="2">
        <v>1.4247308969497701</v>
      </c>
      <c r="M43" s="2">
        <v>1.47520840167999</v>
      </c>
      <c r="N43" s="2">
        <v>1.5224826335907</v>
      </c>
      <c r="O43" s="2">
        <v>1.5725085735321001</v>
      </c>
      <c r="P43" s="2">
        <v>1.61966156959534</v>
      </c>
      <c r="Q43" s="2">
        <v>1.6678558588028001</v>
      </c>
      <c r="R43" s="2">
        <v>1.7188421487808201</v>
      </c>
      <c r="S43" s="2">
        <v>1.7681857347488401</v>
      </c>
      <c r="T43" s="2">
        <v>1.8128921985626201</v>
      </c>
      <c r="U43" s="2">
        <v>1.85720646381378</v>
      </c>
      <c r="V43" s="2">
        <v>1.9039233922958401</v>
      </c>
      <c r="W43" s="2">
        <v>1.9430226087570199</v>
      </c>
      <c r="X43" s="2">
        <v>1.98589587211609</v>
      </c>
      <c r="Y43" s="2">
        <v>2.0293819904327401</v>
      </c>
      <c r="Z43" s="2">
        <v>2.06681251525879</v>
      </c>
      <c r="AA43" s="2">
        <v>2.0890417098999001</v>
      </c>
      <c r="AB43" s="2">
        <v>2.0894305706024201</v>
      </c>
      <c r="AC43" s="2">
        <v>2.0865433216095002</v>
      </c>
      <c r="AD43" s="2">
        <v>2.0873157978057901</v>
      </c>
      <c r="AE43" s="2">
        <v>2.08387303352356</v>
      </c>
      <c r="AF43" s="2">
        <v>2.0828387737274201</v>
      </c>
      <c r="AG43" s="2">
        <v>2.08093237876892</v>
      </c>
      <c r="AH43" s="2">
        <v>2.07595634460449</v>
      </c>
      <c r="AI43" s="2">
        <v>2.0731544494628902</v>
      </c>
      <c r="AJ43" s="2">
        <v>2.0716388225555402</v>
      </c>
      <c r="AK43" s="2">
        <v>2.0687100887298602</v>
      </c>
      <c r="AL43" s="2">
        <v>2.0697238445282</v>
      </c>
      <c r="AM43" s="2">
        <v>2.069091796875</v>
      </c>
      <c r="AN43" s="2">
        <v>2.0658802986145002</v>
      </c>
      <c r="AO43" s="2">
        <v>2.0672380924224898</v>
      </c>
      <c r="AP43" s="2">
        <v>2.0656476020813002</v>
      </c>
      <c r="AQ43" s="2">
        <v>2.0660138130188002</v>
      </c>
      <c r="AR43" s="2">
        <v>2.0564148426055899</v>
      </c>
      <c r="AS43" s="2">
        <v>1.9057604074478101</v>
      </c>
      <c r="AT43" s="2">
        <v>1.7133489847183201</v>
      </c>
      <c r="AU43" s="2">
        <v>1.5281231403350799</v>
      </c>
      <c r="AV43" s="2">
        <v>1.3447917699813801</v>
      </c>
      <c r="AW43" s="2">
        <v>1.1562517881393399</v>
      </c>
      <c r="AX43" s="2">
        <v>1.02147400379181</v>
      </c>
      <c r="AY43" s="2">
        <v>1.00963711738586</v>
      </c>
    </row>
    <row r="44" spans="1:51" ht="48">
      <c r="A44" s="2" t="s">
        <v>41</v>
      </c>
      <c r="B44" s="2" t="s">
        <v>103</v>
      </c>
      <c r="C44" s="2" t="s">
        <v>70</v>
      </c>
      <c r="D44" s="2">
        <v>18.626420974731399</v>
      </c>
      <c r="E44" s="2">
        <v>18.7840976715088</v>
      </c>
      <c r="F44" s="2">
        <v>19.092063903808601</v>
      </c>
      <c r="G44" s="2">
        <v>19.118732452392599</v>
      </c>
      <c r="H44" s="2">
        <v>19.165960311889599</v>
      </c>
      <c r="I44" s="2">
        <v>19.207237243652301</v>
      </c>
      <c r="J44" s="2">
        <v>19.305200576782202</v>
      </c>
      <c r="K44" s="2">
        <v>19.3807983398438</v>
      </c>
      <c r="L44" s="2">
        <v>19.4785480499268</v>
      </c>
      <c r="M44" s="2">
        <v>19.725469589233398</v>
      </c>
      <c r="N44" s="2">
        <v>19.706504821777301</v>
      </c>
      <c r="O44" s="2">
        <v>19.676332473754901</v>
      </c>
      <c r="P44" s="2">
        <v>19.4512939453125</v>
      </c>
      <c r="Q44" s="2">
        <v>19.2561149597168</v>
      </c>
      <c r="R44" s="2">
        <v>19.047172546386701</v>
      </c>
      <c r="S44" s="2">
        <v>18.914037704467798</v>
      </c>
      <c r="T44" s="2">
        <v>18.7115268707275</v>
      </c>
      <c r="U44" s="2">
        <v>18.538267135620099</v>
      </c>
      <c r="V44" s="2">
        <v>18.3266296386719</v>
      </c>
      <c r="W44" s="2">
        <v>18.168291091918899</v>
      </c>
      <c r="X44" s="2">
        <v>18.062341690063501</v>
      </c>
      <c r="Y44" s="2">
        <v>18.011192321777301</v>
      </c>
      <c r="Z44" s="2">
        <v>17.862909317016602</v>
      </c>
      <c r="AA44" s="2">
        <v>17.791559219360401</v>
      </c>
      <c r="AB44" s="2">
        <v>17.737876892089801</v>
      </c>
      <c r="AC44" s="2">
        <v>17.6528415679932</v>
      </c>
      <c r="AD44" s="2">
        <v>17.738035202026399</v>
      </c>
      <c r="AE44" s="2">
        <v>17.888717651367202</v>
      </c>
      <c r="AF44" s="2">
        <v>17.912817001342798</v>
      </c>
      <c r="AG44" s="2">
        <v>18.041259765625</v>
      </c>
      <c r="AH44" s="2">
        <v>18.197790145873999</v>
      </c>
      <c r="AI44" s="2">
        <v>18.2800483703613</v>
      </c>
      <c r="AJ44" s="2">
        <v>18.354061126708999</v>
      </c>
      <c r="AK44" s="2">
        <v>18.449440002441399</v>
      </c>
      <c r="AL44" s="2">
        <v>18.582052230835</v>
      </c>
      <c r="AM44" s="2">
        <v>18.620662689208999</v>
      </c>
      <c r="AN44" s="2">
        <v>18.665349960327099</v>
      </c>
      <c r="AO44" s="2">
        <v>18.627294540405298</v>
      </c>
      <c r="AP44" s="2">
        <v>18.323707580566399</v>
      </c>
      <c r="AQ44" s="2">
        <v>18.214841842651399</v>
      </c>
      <c r="AR44" s="2">
        <v>18.2440700531006</v>
      </c>
      <c r="AS44" s="2">
        <v>18.6121730804443</v>
      </c>
      <c r="AT44" s="2">
        <v>18.596830368041999</v>
      </c>
      <c r="AU44" s="2">
        <v>18.683286666870099</v>
      </c>
      <c r="AV44" s="2">
        <v>18.429201126098601</v>
      </c>
      <c r="AW44" s="2">
        <v>18.541187286376999</v>
      </c>
      <c r="AX44" s="2">
        <v>18.4696941375732</v>
      </c>
      <c r="AY44" s="2">
        <v>18.4434814453125</v>
      </c>
    </row>
    <row r="45" spans="1:51" ht="48">
      <c r="A45" s="2" t="s">
        <v>42</v>
      </c>
      <c r="B45" s="2" t="s">
        <v>102</v>
      </c>
      <c r="C45" s="2" t="s">
        <v>67</v>
      </c>
      <c r="D45" s="2">
        <v>177.22901916503901</v>
      </c>
      <c r="E45" s="2">
        <v>177.51373291015599</v>
      </c>
      <c r="F45" s="2">
        <v>177.63749694824199</v>
      </c>
      <c r="G45" s="2">
        <v>177.83160400390599</v>
      </c>
      <c r="H45" s="2">
        <v>177.99002075195301</v>
      </c>
      <c r="I45" s="2">
        <v>178.25762939453099</v>
      </c>
      <c r="J45" s="2">
        <v>178.38427734375</v>
      </c>
      <c r="K45" s="2">
        <v>178.53607177734401</v>
      </c>
      <c r="L45" s="2">
        <v>178.461349487305</v>
      </c>
      <c r="M45" s="2">
        <v>178.50491333007801</v>
      </c>
      <c r="N45" s="2">
        <v>178.27381896972699</v>
      </c>
      <c r="O45" s="2">
        <v>178.138671875</v>
      </c>
      <c r="P45" s="2">
        <v>177.87077331543</v>
      </c>
      <c r="Q45" s="2">
        <v>177.57106018066401</v>
      </c>
      <c r="R45" s="2">
        <v>177.51838684082</v>
      </c>
      <c r="S45" s="2">
        <v>177.36549377441401</v>
      </c>
      <c r="T45" s="2">
        <v>177.37397766113301</v>
      </c>
      <c r="U45" s="2">
        <v>177.40716552734401</v>
      </c>
      <c r="V45" s="2">
        <v>177.38406372070301</v>
      </c>
      <c r="W45" s="2">
        <v>177.62796020507801</v>
      </c>
      <c r="X45" s="2">
        <v>177.69288635253901</v>
      </c>
      <c r="Y45" s="2">
        <v>177.89515686035199</v>
      </c>
      <c r="Z45" s="2">
        <v>177.853591918945</v>
      </c>
      <c r="AA45" s="2">
        <v>177.80659484863301</v>
      </c>
      <c r="AB45" s="2">
        <v>177.76805114746099</v>
      </c>
      <c r="AC45" s="2">
        <v>177.79812622070301</v>
      </c>
      <c r="AD45" s="2">
        <v>177.75541687011699</v>
      </c>
      <c r="AE45" s="2">
        <v>177.69207763671901</v>
      </c>
      <c r="AF45" s="2">
        <v>177.94207763671901</v>
      </c>
      <c r="AG45" s="2">
        <v>178.09590148925801</v>
      </c>
      <c r="AH45" s="2">
        <v>178.24473571777301</v>
      </c>
      <c r="AI45" s="2">
        <v>178.34066772460901</v>
      </c>
      <c r="AJ45" s="2">
        <v>178.35317993164099</v>
      </c>
      <c r="AK45" s="2">
        <v>178.39996337890599</v>
      </c>
      <c r="AL45" s="2">
        <v>178.47860717773401</v>
      </c>
      <c r="AM45" s="2">
        <v>178.31988525390599</v>
      </c>
      <c r="AN45" s="2">
        <v>178.13075256347699</v>
      </c>
      <c r="AO45" s="2">
        <v>177.982666015625</v>
      </c>
      <c r="AP45" s="2">
        <v>177.97242736816401</v>
      </c>
      <c r="AQ45" s="2">
        <v>177.93235778808599</v>
      </c>
      <c r="AR45" s="2">
        <v>177.87043762207</v>
      </c>
      <c r="AS45" s="2">
        <v>172.89241027832</v>
      </c>
      <c r="AT45" s="2">
        <v>169.45582580566401</v>
      </c>
      <c r="AU45" s="2">
        <v>169.32908630371099</v>
      </c>
      <c r="AV45" s="2">
        <v>169.17193603515599</v>
      </c>
      <c r="AW45" s="2">
        <v>168.94326782226599</v>
      </c>
      <c r="AX45" s="2">
        <v>168.79380798339801</v>
      </c>
      <c r="AY45" s="2">
        <v>168.70220947265599</v>
      </c>
    </row>
    <row r="46" spans="1:51" ht="48">
      <c r="A46" s="2" t="s">
        <v>38</v>
      </c>
      <c r="B46" s="2" t="s">
        <v>102</v>
      </c>
      <c r="C46" s="2" t="s">
        <v>66</v>
      </c>
      <c r="D46" s="2">
        <v>431.72412109375</v>
      </c>
      <c r="E46" s="2">
        <v>431.91754150390602</v>
      </c>
      <c r="F46" s="2">
        <v>418.83111572265602</v>
      </c>
      <c r="G46" s="2">
        <v>419.59420776367199</v>
      </c>
      <c r="H46" s="2">
        <v>418.40493774414102</v>
      </c>
      <c r="I46" s="2">
        <v>419.59765625</v>
      </c>
      <c r="J46" s="2">
        <v>419.37457275390602</v>
      </c>
      <c r="K46" s="2">
        <v>420.77175903320301</v>
      </c>
      <c r="L46" s="2">
        <v>422.22012329101602</v>
      </c>
      <c r="M46" s="2">
        <v>422.035888671875</v>
      </c>
      <c r="N46" s="2">
        <v>425.66290283203102</v>
      </c>
      <c r="O46" s="2">
        <v>430.0087890625</v>
      </c>
      <c r="P46" s="2">
        <v>429.82159423828102</v>
      </c>
      <c r="Q46" s="2">
        <v>428.63687133789102</v>
      </c>
      <c r="R46" s="2">
        <v>428.44436645507801</v>
      </c>
      <c r="S46" s="2">
        <v>428.59848022460898</v>
      </c>
      <c r="T46" s="2">
        <v>428.445068359375</v>
      </c>
      <c r="U46" s="2">
        <v>426.75680541992199</v>
      </c>
      <c r="V46" s="2">
        <v>424.38821411132801</v>
      </c>
      <c r="W46" s="2">
        <v>424.67840576171898</v>
      </c>
      <c r="X46" s="2">
        <v>424.42477416992199</v>
      </c>
      <c r="Y46" s="2">
        <v>423.881103515625</v>
      </c>
      <c r="Z46" s="2">
        <v>423.19869995117199</v>
      </c>
      <c r="AA46" s="2">
        <v>421.78558349609398</v>
      </c>
      <c r="AB46" s="2">
        <v>422.24609375</v>
      </c>
      <c r="AC46" s="2">
        <v>421.236328125</v>
      </c>
      <c r="AD46" s="2">
        <v>420.01644897460898</v>
      </c>
      <c r="AE46" s="2">
        <v>419.59140014648398</v>
      </c>
      <c r="AF46" s="2">
        <v>418.48648071289102</v>
      </c>
      <c r="AG46" s="2">
        <v>415.43038940429699</v>
      </c>
      <c r="AH46" s="2">
        <v>414.466796875</v>
      </c>
      <c r="AI46" s="2">
        <v>413.55114746093801</v>
      </c>
      <c r="AJ46" s="2">
        <v>413.41351318359398</v>
      </c>
      <c r="AK46" s="2">
        <v>411.64804077148398</v>
      </c>
      <c r="AL46" s="2">
        <v>411.632568359375</v>
      </c>
      <c r="AM46" s="2">
        <v>411.55966186523398</v>
      </c>
      <c r="AN46" s="2">
        <v>411.56985473632801</v>
      </c>
      <c r="AO46" s="2">
        <v>417.50527954101602</v>
      </c>
      <c r="AP46" s="2">
        <v>426.47058105468801</v>
      </c>
      <c r="AQ46" s="2">
        <v>426.32861328125</v>
      </c>
      <c r="AR46" s="2">
        <v>426.98391723632801</v>
      </c>
      <c r="AS46" s="2">
        <v>3.0317022800445601</v>
      </c>
      <c r="AT46" s="2">
        <v>1.7725694179534901</v>
      </c>
      <c r="AU46" s="2">
        <v>1.5836807489395099</v>
      </c>
      <c r="AV46" s="2">
        <v>1.73090267181396</v>
      </c>
      <c r="AW46" s="2">
        <v>1.6930556297302199</v>
      </c>
      <c r="AX46" s="2">
        <v>1.6385415792465201</v>
      </c>
      <c r="AY46" s="2">
        <v>1.6288194656372099</v>
      </c>
    </row>
    <row r="47" spans="1:51" ht="36">
      <c r="A47" s="2" t="s">
        <v>43</v>
      </c>
      <c r="B47" s="2" t="s">
        <v>101</v>
      </c>
      <c r="C47" s="2" t="s">
        <v>69</v>
      </c>
      <c r="D47" s="2">
        <v>13.0300598144531</v>
      </c>
      <c r="E47" s="2">
        <v>13.2932634353638</v>
      </c>
      <c r="F47" s="2">
        <v>10.506608963012701</v>
      </c>
      <c r="G47" s="2">
        <v>10.4240818023682</v>
      </c>
      <c r="H47" s="2">
        <v>10.571606636047401</v>
      </c>
      <c r="I47" s="2">
        <v>10.699510574340801</v>
      </c>
      <c r="J47" s="2">
        <v>10.9420223236084</v>
      </c>
      <c r="K47" s="2">
        <v>11.2390251159668</v>
      </c>
      <c r="L47" s="2">
        <v>11.4943523406982</v>
      </c>
      <c r="M47" s="2">
        <v>11.750408172607401</v>
      </c>
      <c r="N47" s="2">
        <v>12.1272125244141</v>
      </c>
      <c r="O47" s="2">
        <v>13.3677167892456</v>
      </c>
      <c r="P47" s="2">
        <v>13.0979623794556</v>
      </c>
      <c r="Q47" s="2">
        <v>12.8541402816772</v>
      </c>
      <c r="R47" s="2">
        <v>12.691768646240201</v>
      </c>
      <c r="S47" s="2">
        <v>12.557674407959</v>
      </c>
      <c r="T47" s="2">
        <v>12.379174232482899</v>
      </c>
      <c r="U47" s="2">
        <v>12.219783782959</v>
      </c>
      <c r="V47" s="2">
        <v>11.785966873168899</v>
      </c>
      <c r="W47" s="2">
        <v>11.646318435668899</v>
      </c>
      <c r="X47" s="2">
        <v>11.516092300415</v>
      </c>
      <c r="Y47" s="2">
        <v>11.5188312530518</v>
      </c>
      <c r="Z47" s="2">
        <v>11.377356529235801</v>
      </c>
      <c r="AA47" s="2">
        <v>11.349632263183601</v>
      </c>
      <c r="AB47" s="2">
        <v>11.241003990173301</v>
      </c>
      <c r="AC47" s="2">
        <v>11.1604223251343</v>
      </c>
      <c r="AD47" s="2">
        <v>12.3963928222656</v>
      </c>
      <c r="AE47" s="2">
        <v>12.7285070419312</v>
      </c>
      <c r="AF47" s="2">
        <v>12.7891693115234</v>
      </c>
      <c r="AG47" s="2">
        <v>12.9791316986084</v>
      </c>
      <c r="AH47" s="2">
        <v>13.2582654953003</v>
      </c>
      <c r="AI47" s="2">
        <v>13.314130783081101</v>
      </c>
      <c r="AJ47" s="2">
        <v>13.3188982009888</v>
      </c>
      <c r="AK47" s="2">
        <v>13.431820869445801</v>
      </c>
      <c r="AL47" s="2">
        <v>13.541704177856399</v>
      </c>
      <c r="AM47" s="2">
        <v>13.551685333251999</v>
      </c>
      <c r="AN47" s="2">
        <v>13.4903926849365</v>
      </c>
      <c r="AO47" s="2">
        <v>13.167272567749</v>
      </c>
      <c r="AP47" s="2">
        <v>12.213940620422401</v>
      </c>
      <c r="AQ47" s="2">
        <v>12.0717315673828</v>
      </c>
      <c r="AR47" s="2">
        <v>12.204886436462401</v>
      </c>
      <c r="AS47" s="2">
        <v>12.792890548706101</v>
      </c>
      <c r="AT47" s="2">
        <v>12.42333984375</v>
      </c>
      <c r="AU47" s="2">
        <v>12.4823207855225</v>
      </c>
      <c r="AV47" s="2">
        <v>12.221604347229</v>
      </c>
      <c r="AW47" s="2">
        <v>12.3834238052368</v>
      </c>
      <c r="AX47" s="2">
        <v>12.3312473297119</v>
      </c>
      <c r="AY47" s="2">
        <v>12.4228763580322</v>
      </c>
    </row>
    <row r="48" spans="1:51" ht="36">
      <c r="A48" s="2" t="s">
        <v>39</v>
      </c>
      <c r="B48" s="2" t="s">
        <v>101</v>
      </c>
      <c r="C48" s="2" t="s">
        <v>68</v>
      </c>
      <c r="D48" s="2">
        <v>920.23834228515602</v>
      </c>
      <c r="E48" s="2">
        <v>923.26165771484398</v>
      </c>
      <c r="F48" s="2">
        <v>864.94232177734398</v>
      </c>
      <c r="G48" s="2">
        <v>870.81750488281295</v>
      </c>
      <c r="H48" s="2">
        <v>1067.28759765625</v>
      </c>
      <c r="I48" s="2">
        <v>1103.65246582031</v>
      </c>
      <c r="J48" s="2">
        <v>1107.037109375</v>
      </c>
      <c r="K48" s="2">
        <v>1111.30847167969</v>
      </c>
      <c r="L48" s="2">
        <v>1115.7177734375</v>
      </c>
      <c r="M48" s="2">
        <v>1116.29663085938</v>
      </c>
      <c r="N48" s="2">
        <v>1133.15344238281</v>
      </c>
      <c r="O48" s="2">
        <v>1153.97265625</v>
      </c>
      <c r="P48" s="2">
        <v>1151.94226074219</v>
      </c>
      <c r="Q48" s="2">
        <v>1147.57043457031</v>
      </c>
      <c r="R48" s="2">
        <v>1145.19921875</v>
      </c>
      <c r="S48" s="2">
        <v>1143.81469726563</v>
      </c>
      <c r="T48" s="2">
        <v>1142.85974121094</v>
      </c>
      <c r="U48" s="2">
        <v>1139.26000976563</v>
      </c>
      <c r="V48" s="2">
        <v>1466.4833984375</v>
      </c>
      <c r="W48" s="2">
        <v>1455.78186035156</v>
      </c>
      <c r="X48" s="2">
        <v>1438.734375</v>
      </c>
      <c r="Y48" s="2">
        <v>1432.53088378906</v>
      </c>
      <c r="Z48" s="2">
        <v>1414.67907714844</v>
      </c>
      <c r="AA48" s="2">
        <v>1414.62902832031</v>
      </c>
      <c r="AB48" s="2">
        <v>1406.86730957031</v>
      </c>
      <c r="AC48" s="2">
        <v>1399.5087890625</v>
      </c>
      <c r="AD48" s="2">
        <v>1377.71716308594</v>
      </c>
      <c r="AE48" s="2">
        <v>1353.96838378906</v>
      </c>
      <c r="AF48" s="2">
        <v>1330.82397460938</v>
      </c>
      <c r="AG48" s="2">
        <v>1239.20654296875</v>
      </c>
      <c r="AH48" s="2">
        <v>1225.58276367188</v>
      </c>
      <c r="AI48" s="2">
        <v>1311.04113769531</v>
      </c>
      <c r="AJ48" s="2">
        <v>1299.017578125</v>
      </c>
      <c r="AK48" s="2">
        <v>1280.984375</v>
      </c>
      <c r="AL48" s="2">
        <v>1267.02233886719</v>
      </c>
      <c r="AM48" s="2">
        <v>1261.30358886719</v>
      </c>
      <c r="AN48" s="2">
        <v>1251.572265625</v>
      </c>
      <c r="AO48" s="2">
        <v>1341.11206054688</v>
      </c>
      <c r="AP48" s="2">
        <v>1640.78149414063</v>
      </c>
      <c r="AQ48" s="2">
        <v>1554.78393554688</v>
      </c>
      <c r="AR48" s="2">
        <v>1312.10278320313</v>
      </c>
      <c r="AS48" s="2">
        <v>1138.09301757813</v>
      </c>
      <c r="AT48" s="2">
        <v>1119.03369140625</v>
      </c>
      <c r="AU48" s="2">
        <v>1129.22473144531</v>
      </c>
      <c r="AV48" s="2">
        <v>1127.88696289063</v>
      </c>
      <c r="AW48" s="2">
        <v>1128.54370117188</v>
      </c>
      <c r="AX48" s="2">
        <v>1120.41516113281</v>
      </c>
      <c r="AY48" s="2">
        <v>1121.484375</v>
      </c>
    </row>
    <row r="49" spans="1:51" ht="48">
      <c r="A49" s="2" t="s">
        <v>45</v>
      </c>
      <c r="B49" s="2" t="s">
        <v>100</v>
      </c>
      <c r="C49" s="2" t="s">
        <v>67</v>
      </c>
      <c r="D49" s="2">
        <v>104.486679077148</v>
      </c>
      <c r="E49" s="2">
        <v>104.409530639648</v>
      </c>
      <c r="F49" s="2">
        <v>104.29312133789099</v>
      </c>
      <c r="G49" s="2">
        <v>104.261283874512</v>
      </c>
      <c r="H49" s="2">
        <v>104.45359802246099</v>
      </c>
      <c r="I49" s="2">
        <v>104.51132965087901</v>
      </c>
      <c r="J49" s="2">
        <v>104.51373291015599</v>
      </c>
      <c r="K49" s="2">
        <v>104.53973388671901</v>
      </c>
      <c r="L49" s="2">
        <v>104.618354797363</v>
      </c>
      <c r="M49" s="2">
        <v>104.83367919921901</v>
      </c>
      <c r="N49" s="2">
        <v>104.56215667724599</v>
      </c>
      <c r="O49" s="2">
        <v>104.73956298828099</v>
      </c>
      <c r="P49" s="2">
        <v>104.493125915527</v>
      </c>
      <c r="Q49" s="2">
        <v>104.50290679931599</v>
      </c>
      <c r="R49" s="2">
        <v>104.368026733398</v>
      </c>
      <c r="S49" s="2">
        <v>104.282508850098</v>
      </c>
      <c r="T49" s="2">
        <v>104.171676635742</v>
      </c>
      <c r="U49" s="2">
        <v>104.10765838623</v>
      </c>
      <c r="V49" s="2">
        <v>104.960083007813</v>
      </c>
      <c r="W49" s="2">
        <v>105.12368774414099</v>
      </c>
      <c r="X49" s="2">
        <v>105.411323547363</v>
      </c>
      <c r="Y49" s="2">
        <v>105.720893859863</v>
      </c>
      <c r="Z49" s="2">
        <v>105.56256103515599</v>
      </c>
      <c r="AA49" s="2">
        <v>105.700225830078</v>
      </c>
      <c r="AB49" s="2">
        <v>105.53656005859401</v>
      </c>
      <c r="AC49" s="2">
        <v>105.467147827148</v>
      </c>
      <c r="AD49" s="2">
        <v>105.584632873535</v>
      </c>
      <c r="AE49" s="2">
        <v>105.76577758789099</v>
      </c>
      <c r="AF49" s="2">
        <v>105.491081237793</v>
      </c>
      <c r="AG49" s="2">
        <v>105.450119018555</v>
      </c>
      <c r="AH49" s="2">
        <v>105.192985534668</v>
      </c>
      <c r="AI49" s="2">
        <v>105.470832824707</v>
      </c>
      <c r="AJ49" s="2">
        <v>105.37718963623</v>
      </c>
      <c r="AK49" s="2">
        <v>105.521926879883</v>
      </c>
      <c r="AL49" s="2">
        <v>105.355010986328</v>
      </c>
      <c r="AM49" s="2">
        <v>105.355583190918</v>
      </c>
      <c r="AN49" s="2">
        <v>105.33254241943401</v>
      </c>
      <c r="AO49" s="2">
        <v>105.37766265869099</v>
      </c>
      <c r="AP49" s="2">
        <v>106.385368347168</v>
      </c>
      <c r="AQ49" s="2">
        <v>106.35630035400401</v>
      </c>
      <c r="AR49" s="2">
        <v>105.409996032715</v>
      </c>
      <c r="AS49" s="2">
        <v>105.070190429688</v>
      </c>
      <c r="AT49" s="2">
        <v>105.42747497558599</v>
      </c>
      <c r="AU49" s="2">
        <v>105.249130249023</v>
      </c>
      <c r="AV49" s="2">
        <v>104.95627593994099</v>
      </c>
      <c r="AW49" s="2">
        <v>105.044303894043</v>
      </c>
      <c r="AX49" s="2">
        <v>105.14801788330099</v>
      </c>
      <c r="AY49" s="2">
        <v>105.493515014648</v>
      </c>
    </row>
    <row r="50" spans="1:51" ht="72">
      <c r="A50" s="2" t="s">
        <v>40</v>
      </c>
      <c r="B50" s="2" t="s">
        <v>99</v>
      </c>
      <c r="C50" s="2" t="s">
        <v>65</v>
      </c>
      <c r="D50" s="2">
        <v>2.0146179199218799</v>
      </c>
      <c r="E50" s="2">
        <v>2.0140833854675302</v>
      </c>
      <c r="F50" s="2">
        <v>2.20877981185913</v>
      </c>
      <c r="G50" s="2">
        <v>2.69659376144409</v>
      </c>
      <c r="H50" s="2">
        <v>3.1339771747589098</v>
      </c>
      <c r="I50" s="2">
        <v>3.4781076908111599</v>
      </c>
      <c r="J50" s="2">
        <v>3.78455710411072</v>
      </c>
      <c r="K50" s="2">
        <v>4.0806579589843803</v>
      </c>
      <c r="L50" s="2">
        <v>4.3735256195068404</v>
      </c>
      <c r="M50" s="2">
        <v>4.6519632339477504</v>
      </c>
      <c r="N50" s="2">
        <v>4.9121561050415004</v>
      </c>
      <c r="O50" s="2">
        <v>5.0090503692626998</v>
      </c>
      <c r="P50" s="2">
        <v>5.01190090179443</v>
      </c>
      <c r="Q50" s="2">
        <v>5.0107221603393599</v>
      </c>
      <c r="R50" s="2">
        <v>5.0106296539306596</v>
      </c>
      <c r="S50" s="2">
        <v>5.0115051269531303</v>
      </c>
      <c r="T50" s="2">
        <v>5.0107502937316903</v>
      </c>
      <c r="U50" s="2">
        <v>5.01190090179443</v>
      </c>
      <c r="V50" s="2">
        <v>5.0127463340759304</v>
      </c>
      <c r="W50" s="2">
        <v>5.0119962692260698</v>
      </c>
      <c r="X50" s="2">
        <v>5.0129451751709002</v>
      </c>
      <c r="Y50" s="2">
        <v>5.01185846328735</v>
      </c>
      <c r="Z50" s="2">
        <v>5.0133228302001998</v>
      </c>
      <c r="AA50" s="2">
        <v>5.01304054260254</v>
      </c>
      <c r="AB50" s="2">
        <v>5.01194190979004</v>
      </c>
      <c r="AC50" s="2">
        <v>5.0121645927429199</v>
      </c>
      <c r="AD50" s="2">
        <v>4.8583788871765101</v>
      </c>
      <c r="AE50" s="2">
        <v>4.4679722785949698</v>
      </c>
      <c r="AF50" s="2">
        <v>4.0973715782165501</v>
      </c>
      <c r="AG50" s="2">
        <v>3.7988297939300502</v>
      </c>
      <c r="AH50" s="2">
        <v>3.5411007404327401</v>
      </c>
      <c r="AI50" s="2">
        <v>3.2877032756805402</v>
      </c>
      <c r="AJ50" s="2">
        <v>3.03930687904358</v>
      </c>
      <c r="AK50" s="2">
        <v>2.8234946727752699</v>
      </c>
      <c r="AL50" s="2">
        <v>2.6229374408721902</v>
      </c>
      <c r="AM50" s="2">
        <v>2.4296441078186</v>
      </c>
      <c r="AN50" s="2">
        <v>2.2415955066680899</v>
      </c>
      <c r="AO50" s="2">
        <v>2.05871534347534</v>
      </c>
      <c r="AP50" s="2">
        <v>2.0173904895782502</v>
      </c>
      <c r="AQ50" s="2">
        <v>2.0190188884735099</v>
      </c>
      <c r="AR50" s="2">
        <v>2.0171058177947998</v>
      </c>
      <c r="AS50" s="2">
        <v>2.0190832614898699</v>
      </c>
      <c r="AT50" s="2">
        <v>2.01778316497803</v>
      </c>
      <c r="AU50" s="2">
        <v>2.0183851718902601</v>
      </c>
      <c r="AV50" s="2">
        <v>2.0177133083343501</v>
      </c>
      <c r="AW50" s="2">
        <v>2.01821684837341</v>
      </c>
      <c r="AX50" s="2">
        <v>2.0188696384429901</v>
      </c>
      <c r="AY50" s="2">
        <v>2.0185606479644802</v>
      </c>
    </row>
    <row r="51" spans="1:51" ht="48">
      <c r="A51" s="2" t="s">
        <v>49</v>
      </c>
      <c r="B51" s="2" t="s">
        <v>98</v>
      </c>
      <c r="C51" s="2" t="s">
        <v>67</v>
      </c>
      <c r="D51" s="2">
        <v>55.432430267333999</v>
      </c>
      <c r="E51" s="2">
        <v>55.376384735107401</v>
      </c>
      <c r="F51" s="2">
        <v>55.292961120605497</v>
      </c>
      <c r="G51" s="2">
        <v>55.314464569091797</v>
      </c>
      <c r="H51" s="2">
        <v>55.667388916015597</v>
      </c>
      <c r="I51" s="2">
        <v>56.048377990722699</v>
      </c>
      <c r="J51" s="2">
        <v>56.229927062988303</v>
      </c>
      <c r="K51" s="2">
        <v>56.388645172119098</v>
      </c>
      <c r="L51" s="2">
        <v>56.4946899414063</v>
      </c>
      <c r="M51" s="2">
        <v>56.687385559082003</v>
      </c>
      <c r="N51" s="2">
        <v>56.7412719726563</v>
      </c>
      <c r="O51" s="2">
        <v>57.003776550292997</v>
      </c>
      <c r="P51" s="2">
        <v>56.9795951843262</v>
      </c>
      <c r="Q51" s="2">
        <v>56.905963897705099</v>
      </c>
      <c r="R51" s="2">
        <v>56.904083251953097</v>
      </c>
      <c r="S51" s="2">
        <v>56.875640869140597</v>
      </c>
      <c r="T51" s="2">
        <v>56.895229339599602</v>
      </c>
      <c r="U51" s="2">
        <v>56.860275268554702</v>
      </c>
      <c r="V51" s="2">
        <v>56.779468536377003</v>
      </c>
      <c r="W51" s="2">
        <v>56.7528686523438</v>
      </c>
      <c r="X51" s="2">
        <v>56.749717712402301</v>
      </c>
      <c r="Y51" s="2">
        <v>56.7489013671875</v>
      </c>
      <c r="Z51" s="2">
        <v>56.7772216796875</v>
      </c>
      <c r="AA51" s="2">
        <v>56.775077819824197</v>
      </c>
      <c r="AB51" s="2">
        <v>56.805992126464801</v>
      </c>
      <c r="AC51" s="2">
        <v>56.816909790039098</v>
      </c>
      <c r="AD51" s="2">
        <v>56.815258026122997</v>
      </c>
      <c r="AE51" s="2">
        <v>56.802967071533203</v>
      </c>
      <c r="AF51" s="2">
        <v>56.7031059265137</v>
      </c>
      <c r="AG51" s="2">
        <v>56.178993225097699</v>
      </c>
      <c r="AH51" s="2">
        <v>56.035011291503899</v>
      </c>
      <c r="AI51" s="2">
        <v>55.869777679443402</v>
      </c>
      <c r="AJ51" s="2">
        <v>55.795768737792997</v>
      </c>
      <c r="AK51" s="2">
        <v>55.645851135253899</v>
      </c>
      <c r="AL51" s="2">
        <v>55.519641876220703</v>
      </c>
      <c r="AM51" s="2">
        <v>55.4288940429688</v>
      </c>
      <c r="AN51" s="2">
        <v>55.229564666747997</v>
      </c>
      <c r="AO51" s="2">
        <v>55.0876655578613</v>
      </c>
      <c r="AP51" s="2">
        <v>54.852027893066399</v>
      </c>
      <c r="AQ51" s="2">
        <v>54.712959289550803</v>
      </c>
      <c r="AR51" s="2">
        <v>54.471187591552699</v>
      </c>
      <c r="AS51" s="2">
        <v>54.6187133789063</v>
      </c>
      <c r="AT51" s="2">
        <v>55.606365203857401</v>
      </c>
      <c r="AU51" s="2">
        <v>55.687057495117202</v>
      </c>
      <c r="AV51" s="2">
        <v>55.744808197021499</v>
      </c>
      <c r="AW51" s="2">
        <v>55.990345001220703</v>
      </c>
      <c r="AX51" s="2">
        <v>56.071933746337898</v>
      </c>
      <c r="AY51" s="2">
        <v>56.254398345947301</v>
      </c>
    </row>
    <row r="52" spans="1:51" ht="48">
      <c r="A52" s="2" t="s">
        <v>44</v>
      </c>
      <c r="B52" s="2" t="s">
        <v>98</v>
      </c>
      <c r="C52" s="2" t="s">
        <v>66</v>
      </c>
      <c r="D52" s="2">
        <v>0</v>
      </c>
      <c r="E52" s="2">
        <v>0</v>
      </c>
      <c r="F52" s="2">
        <v>0</v>
      </c>
      <c r="G52" s="2">
        <v>0</v>
      </c>
      <c r="H52" s="2">
        <v>595.15399169921898</v>
      </c>
      <c r="I52" s="2">
        <v>595.94390869140602</v>
      </c>
      <c r="J52" s="2">
        <v>609.08624267578102</v>
      </c>
      <c r="K52" s="2">
        <v>624.74981689453102</v>
      </c>
      <c r="L52" s="2">
        <v>642.65216064453102</v>
      </c>
      <c r="M52" s="2">
        <v>647.71051025390602</v>
      </c>
      <c r="N52" s="2">
        <v>687.15191650390602</v>
      </c>
      <c r="O52" s="2">
        <v>751.7353515625</v>
      </c>
      <c r="P52" s="2">
        <v>729.47991943359398</v>
      </c>
      <c r="Q52" s="2">
        <v>716.73480224609398</v>
      </c>
      <c r="R52" s="2">
        <v>704.54876708984398</v>
      </c>
      <c r="S52" s="2">
        <v>697.26849365234398</v>
      </c>
      <c r="T52" s="2">
        <v>679.47204589843795</v>
      </c>
      <c r="U52" s="2">
        <v>668.07861328125</v>
      </c>
      <c r="V52" s="2">
        <v>620.00946044921898</v>
      </c>
      <c r="W52" s="2">
        <v>609.95892333984398</v>
      </c>
      <c r="X52" s="2">
        <v>599.63677978515602</v>
      </c>
      <c r="Y52" s="2">
        <v>605.37225341796898</v>
      </c>
      <c r="Z52" s="2">
        <v>583.76434326171898</v>
      </c>
      <c r="AA52" s="2">
        <v>576.21350097656295</v>
      </c>
      <c r="AB52" s="2">
        <v>569.99548339843795</v>
      </c>
      <c r="AC52" s="2">
        <v>562.44915771484398</v>
      </c>
      <c r="AD52" s="2">
        <v>538.24249267578102</v>
      </c>
      <c r="AE52" s="2">
        <v>520.01239013671898</v>
      </c>
      <c r="AF52" s="2">
        <v>396.08401489257801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229.55870056152301</v>
      </c>
      <c r="AT52" s="2">
        <v>788.90478515625</v>
      </c>
      <c r="AU52" s="2">
        <v>788.09338378906295</v>
      </c>
      <c r="AV52" s="2">
        <v>759.87561035156295</v>
      </c>
      <c r="AW52" s="2">
        <v>760.57391357421898</v>
      </c>
      <c r="AX52" s="2">
        <v>743.679931640625</v>
      </c>
      <c r="AY52" s="2">
        <v>739.83020019531295</v>
      </c>
    </row>
    <row r="53" spans="1:51" ht="72">
      <c r="A53" s="2" t="s">
        <v>46</v>
      </c>
      <c r="B53" s="2" t="s">
        <v>97</v>
      </c>
      <c r="C53" s="2" t="s">
        <v>65</v>
      </c>
      <c r="D53" s="2">
        <v>1.12111115455627</v>
      </c>
      <c r="E53" s="2">
        <v>1.1194096803665201</v>
      </c>
      <c r="F53" s="2">
        <v>1.12081599235535</v>
      </c>
      <c r="G53" s="2">
        <v>1.1216666698455799</v>
      </c>
      <c r="H53" s="2">
        <v>1.11993932723999</v>
      </c>
      <c r="I53" s="2">
        <v>1.1219010353088399</v>
      </c>
      <c r="J53" s="2">
        <v>1.1211632490158101</v>
      </c>
      <c r="K53" s="2">
        <v>1.12087678909302</v>
      </c>
      <c r="L53" s="2">
        <v>1.12203121185303</v>
      </c>
      <c r="M53" s="2">
        <v>1.12276911735535</v>
      </c>
      <c r="N53" s="2">
        <v>1.12101566791534</v>
      </c>
      <c r="O53" s="2">
        <v>1.1204426288604701</v>
      </c>
      <c r="P53" s="2">
        <v>1.1220052242279099</v>
      </c>
      <c r="Q53" s="2">
        <v>1.12226569652557</v>
      </c>
      <c r="R53" s="2">
        <v>1.12180387973785</v>
      </c>
      <c r="S53" s="2">
        <v>1.1225348711013801</v>
      </c>
      <c r="T53" s="2">
        <v>1.12119448184967</v>
      </c>
      <c r="U53" s="2">
        <v>1.1210922002792401</v>
      </c>
      <c r="V53" s="2">
        <v>1.1207742691039999</v>
      </c>
      <c r="W53" s="2">
        <v>1.1206370592117301</v>
      </c>
      <c r="X53" s="2">
        <v>1.12171018123627</v>
      </c>
      <c r="Y53" s="2">
        <v>1.12187492847443</v>
      </c>
      <c r="Z53" s="2">
        <v>1.1204965114593499</v>
      </c>
      <c r="AA53" s="2">
        <v>1.12112677097321</v>
      </c>
      <c r="AB53" s="2">
        <v>1.12117195129395</v>
      </c>
      <c r="AC53" s="2">
        <v>1.1205695867538501</v>
      </c>
      <c r="AD53" s="2">
        <v>1.1199426651001001</v>
      </c>
      <c r="AE53" s="2">
        <v>1.1192535161971999</v>
      </c>
      <c r="AF53" s="2">
        <v>1.23658847808838</v>
      </c>
      <c r="AG53" s="2">
        <v>1.5000746250152599</v>
      </c>
      <c r="AH53" s="2">
        <v>1.5690435171127299</v>
      </c>
      <c r="AI53" s="2">
        <v>1.59348273277283</v>
      </c>
      <c r="AJ53" s="2">
        <v>1.6205523014068599</v>
      </c>
      <c r="AK53" s="2">
        <v>1.68757820129395</v>
      </c>
      <c r="AL53" s="2">
        <v>1.7713366746902499</v>
      </c>
      <c r="AM53" s="2">
        <v>1.8487896919250499</v>
      </c>
      <c r="AN53" s="2">
        <v>1.9211597442627</v>
      </c>
      <c r="AO53" s="2">
        <v>1.97929883003235</v>
      </c>
      <c r="AP53" s="2">
        <v>2.0263819694518999</v>
      </c>
      <c r="AQ53" s="2">
        <v>2.0782601833343501</v>
      </c>
      <c r="AR53" s="2">
        <v>2.1183123588561998</v>
      </c>
      <c r="AS53" s="2">
        <v>2.1595435142517099</v>
      </c>
      <c r="AT53" s="2">
        <v>2.1951127052307098</v>
      </c>
      <c r="AU53" s="2">
        <v>2.21597075462341</v>
      </c>
      <c r="AV53" s="2">
        <v>2.2270991802215598</v>
      </c>
      <c r="AW53" s="2">
        <v>2.2304670810699498</v>
      </c>
      <c r="AX53" s="2">
        <v>2.2261490821838401</v>
      </c>
      <c r="AY53" s="2">
        <v>2.2206180095672599</v>
      </c>
    </row>
    <row r="54" spans="1:51" ht="60">
      <c r="A54" s="2" t="s">
        <v>47</v>
      </c>
      <c r="B54" s="2" t="s">
        <v>96</v>
      </c>
      <c r="C54" s="2" t="s">
        <v>65</v>
      </c>
      <c r="D54" s="2">
        <v>3.49592852592468</v>
      </c>
      <c r="E54" s="2">
        <v>3.52177953720093</v>
      </c>
      <c r="F54" s="2">
        <v>3.6367101669311501</v>
      </c>
      <c r="G54" s="2">
        <v>3.7485589981079102</v>
      </c>
      <c r="H54" s="2">
        <v>3.80082488059998</v>
      </c>
      <c r="I54" s="2">
        <v>3.8661022186279301</v>
      </c>
      <c r="J54" s="2">
        <v>3.9426043033599898</v>
      </c>
      <c r="K54" s="2">
        <v>4.0210070610046396</v>
      </c>
      <c r="L54" s="2">
        <v>4.09942722320557</v>
      </c>
      <c r="M54" s="2">
        <v>4.2310161590576199</v>
      </c>
      <c r="N54" s="2">
        <v>4.3537240028381303</v>
      </c>
      <c r="O54" s="2">
        <v>4.4282207489013699</v>
      </c>
      <c r="P54" s="2">
        <v>4.4355554580688503</v>
      </c>
      <c r="Q54" s="2">
        <v>4.3213372230529803</v>
      </c>
      <c r="R54" s="2">
        <v>4.1457533836364702</v>
      </c>
      <c r="S54" s="2">
        <v>3.9754774570465101</v>
      </c>
      <c r="T54" s="2">
        <v>3.8062882423400901</v>
      </c>
      <c r="U54" s="2">
        <v>3.6309187412261998</v>
      </c>
      <c r="V54" s="2">
        <v>3.44278836250305</v>
      </c>
      <c r="W54" s="2">
        <v>3.2536685466766402</v>
      </c>
      <c r="X54" s="2">
        <v>3.10695123672485</v>
      </c>
      <c r="Y54" s="2">
        <v>3.0151894092559801</v>
      </c>
      <c r="Z54" s="2">
        <v>2.9162032604217498</v>
      </c>
      <c r="AA54" s="2">
        <v>2.7915453910827601</v>
      </c>
      <c r="AB54" s="2">
        <v>2.69234395027161</v>
      </c>
      <c r="AC54" s="2">
        <v>2.6210801601409899</v>
      </c>
      <c r="AD54" s="2">
        <v>2.56614065170288</v>
      </c>
      <c r="AE54" s="2">
        <v>2.6100659370422399</v>
      </c>
      <c r="AF54" s="2">
        <v>2.6649410724639901</v>
      </c>
      <c r="AG54" s="2">
        <v>2.73434209823608</v>
      </c>
      <c r="AH54" s="2">
        <v>2.8468992710113499</v>
      </c>
      <c r="AI54" s="2">
        <v>2.9756302833557098</v>
      </c>
      <c r="AJ54" s="2">
        <v>3.0661962032318102</v>
      </c>
      <c r="AK54" s="2">
        <v>3.1493871212005602</v>
      </c>
      <c r="AL54" s="2">
        <v>3.2646267414093</v>
      </c>
      <c r="AM54" s="2">
        <v>3.3663959503173801</v>
      </c>
      <c r="AN54" s="2">
        <v>3.4282290935516402</v>
      </c>
      <c r="AO54" s="2">
        <v>3.46066117286682</v>
      </c>
      <c r="AP54" s="2">
        <v>3.3992445468902601</v>
      </c>
      <c r="AQ54" s="2">
        <v>3.2777571678161599</v>
      </c>
      <c r="AR54" s="2">
        <v>3.1591560840606698</v>
      </c>
      <c r="AS54" s="2">
        <v>3.16180396080017</v>
      </c>
      <c r="AT54" s="2">
        <v>3.24128985404968</v>
      </c>
      <c r="AU54" s="2">
        <v>3.2909772396087602</v>
      </c>
      <c r="AV54" s="2">
        <v>3.2943525314331099</v>
      </c>
      <c r="AW54" s="2">
        <v>3.2756581306457502</v>
      </c>
      <c r="AX54" s="2">
        <v>3.29175877571106</v>
      </c>
      <c r="AY54" s="2">
        <v>3.2739098072052002</v>
      </c>
    </row>
    <row r="55" spans="1:51" ht="60">
      <c r="A55" s="2" t="s">
        <v>48</v>
      </c>
      <c r="B55" s="2" t="s">
        <v>95</v>
      </c>
      <c r="C55" s="2" t="s">
        <v>65</v>
      </c>
      <c r="D55" s="2">
        <v>1.9214667081832899</v>
      </c>
      <c r="E55" s="2">
        <v>1.8473695516586299</v>
      </c>
      <c r="F55" s="2">
        <v>1.7874470949173</v>
      </c>
      <c r="G55" s="2">
        <v>1.7349673509597801</v>
      </c>
      <c r="H55" s="2">
        <v>1.7196229696273799</v>
      </c>
      <c r="I55" s="2">
        <v>1.84542012214661</v>
      </c>
      <c r="J55" s="2">
        <v>1.98679542541504</v>
      </c>
      <c r="K55" s="2">
        <v>2.1280326843261701</v>
      </c>
      <c r="L55" s="2">
        <v>2.26859331130981</v>
      </c>
      <c r="M55" s="2">
        <v>2.4065814018249498</v>
      </c>
      <c r="N55" s="2">
        <v>2.5401246547699001</v>
      </c>
      <c r="O55" s="2">
        <v>2.6690580844879199</v>
      </c>
      <c r="P55" s="2">
        <v>2.78855633735657</v>
      </c>
      <c r="Q55" s="2">
        <v>2.8624696731567401</v>
      </c>
      <c r="R55" s="2">
        <v>2.9017846584320099</v>
      </c>
      <c r="S55" s="2">
        <v>2.92151546478271</v>
      </c>
      <c r="T55" s="2">
        <v>2.9165835380554199</v>
      </c>
      <c r="U55" s="2">
        <v>2.9020688533782999</v>
      </c>
      <c r="V55" s="2">
        <v>2.8937962055206299</v>
      </c>
      <c r="W55" s="2">
        <v>2.88309979438782</v>
      </c>
      <c r="X55" s="2">
        <v>2.8792750835418701</v>
      </c>
      <c r="Y55" s="2">
        <v>2.8637449741363499</v>
      </c>
      <c r="Z55" s="2">
        <v>2.8676667213439901</v>
      </c>
      <c r="AA55" s="2">
        <v>2.88630294799805</v>
      </c>
      <c r="AB55" s="2">
        <v>2.9061965942382799</v>
      </c>
      <c r="AC55" s="2">
        <v>2.92153739929199</v>
      </c>
      <c r="AD55" s="2">
        <v>2.9450542926788299</v>
      </c>
      <c r="AE55" s="2">
        <v>2.9597871303558398</v>
      </c>
      <c r="AF55" s="2">
        <v>2.9661293029785201</v>
      </c>
      <c r="AG55" s="2">
        <v>2.8883013725280802</v>
      </c>
      <c r="AH55" s="2">
        <v>2.7546355724334699</v>
      </c>
      <c r="AI55" s="2">
        <v>2.6240537166595499</v>
      </c>
      <c r="AJ55" s="2">
        <v>2.4914188385009801</v>
      </c>
      <c r="AK55" s="2">
        <v>2.36245894432068</v>
      </c>
      <c r="AL55" s="2">
        <v>2.23046207427979</v>
      </c>
      <c r="AM55" s="2">
        <v>2.0993709564209002</v>
      </c>
      <c r="AN55" s="2">
        <v>1.96244192123413</v>
      </c>
      <c r="AO55" s="2">
        <v>1.8216972351074201</v>
      </c>
      <c r="AP55" s="2">
        <v>1.6754608154296899</v>
      </c>
      <c r="AQ55" s="2">
        <v>1.52986764907837</v>
      </c>
      <c r="AR55" s="2">
        <v>1.3721232414245601</v>
      </c>
      <c r="AS55" s="2">
        <v>1.2266428470611599</v>
      </c>
      <c r="AT55" s="2">
        <v>1.2533061504364</v>
      </c>
      <c r="AU55" s="2">
        <v>1.38221907615662</v>
      </c>
      <c r="AV55" s="2">
        <v>1.4940215349197401</v>
      </c>
      <c r="AW55" s="2">
        <v>1.6213177442550699</v>
      </c>
      <c r="AX55" s="2">
        <v>1.7584756612777701</v>
      </c>
      <c r="AY55" s="2">
        <v>1.8984907865524301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22" workbookViewId="0">
      <selection sqref="A1:AY29"/>
    </sheetView>
  </sheetViews>
  <sheetFormatPr baseColWidth="10" defaultColWidth="27.83203125" defaultRowHeight="14" x14ac:dyDescent="0"/>
  <sheetData>
    <row r="1" spans="1:51">
      <c r="A1" s="2" t="s">
        <v>137</v>
      </c>
      <c r="B1" s="2" t="s">
        <v>137</v>
      </c>
      <c r="C1" s="2" t="s">
        <v>94</v>
      </c>
      <c r="D1" s="3">
        <v>41548.020833333299</v>
      </c>
      <c r="E1" s="3">
        <v>41548.041666666701</v>
      </c>
      <c r="F1" s="3">
        <v>41548.0625</v>
      </c>
      <c r="G1" s="3">
        <v>41548.083333333299</v>
      </c>
      <c r="H1" s="3">
        <v>41548.104166666701</v>
      </c>
      <c r="I1" s="3">
        <v>41548.125</v>
      </c>
      <c r="J1" s="3">
        <v>41548.145833333299</v>
      </c>
      <c r="K1" s="3">
        <v>41548.166666666701</v>
      </c>
      <c r="L1" s="3">
        <v>41548.1875</v>
      </c>
      <c r="M1" s="3">
        <v>41548.208333333299</v>
      </c>
      <c r="N1" s="3">
        <v>41548.229166666701</v>
      </c>
      <c r="O1" s="3">
        <v>41548.25</v>
      </c>
      <c r="P1" s="3">
        <v>41548.270833333299</v>
      </c>
      <c r="Q1" s="3">
        <v>41548.291666666701</v>
      </c>
      <c r="R1" s="3">
        <v>41548.3125</v>
      </c>
      <c r="S1" s="3">
        <v>41548.333333333299</v>
      </c>
      <c r="T1" s="3">
        <v>41548.354166666701</v>
      </c>
      <c r="U1" s="3">
        <v>41548.375</v>
      </c>
      <c r="V1" s="3">
        <v>41548.395833333299</v>
      </c>
      <c r="W1" s="3">
        <v>41548.416666666701</v>
      </c>
      <c r="X1" s="3">
        <v>41548.4375</v>
      </c>
      <c r="Y1" s="3">
        <v>41548.458333333299</v>
      </c>
      <c r="Z1" s="3">
        <v>41548.479166666701</v>
      </c>
      <c r="AA1" s="3">
        <v>41548.5</v>
      </c>
      <c r="AB1" s="3">
        <v>41548.520833333299</v>
      </c>
      <c r="AC1" s="3">
        <v>41548.541666666701</v>
      </c>
      <c r="AD1" s="3">
        <v>41548.5625</v>
      </c>
      <c r="AE1" s="3">
        <v>41548.583333333299</v>
      </c>
      <c r="AF1" s="3">
        <v>41548.604166666701</v>
      </c>
      <c r="AG1" s="3">
        <v>41548.625</v>
      </c>
      <c r="AH1" s="3">
        <v>41548.645833333299</v>
      </c>
      <c r="AI1" s="3">
        <v>41548.666666666701</v>
      </c>
      <c r="AJ1" s="3">
        <v>41548.6875</v>
      </c>
      <c r="AK1" s="3">
        <v>41548.708333333299</v>
      </c>
      <c r="AL1" s="3">
        <v>41548.729166666701</v>
      </c>
      <c r="AM1" s="3">
        <v>41548.75</v>
      </c>
      <c r="AN1" s="3">
        <v>41548.770833333299</v>
      </c>
      <c r="AO1" s="3">
        <v>41548.791666666701</v>
      </c>
      <c r="AP1" s="3">
        <v>41548.8125</v>
      </c>
      <c r="AQ1" s="3">
        <v>41548.833333333299</v>
      </c>
      <c r="AR1" s="3">
        <v>41548.854166666701</v>
      </c>
      <c r="AS1" s="3">
        <v>41548.875</v>
      </c>
      <c r="AT1" s="3">
        <v>41548.895833333299</v>
      </c>
      <c r="AU1" s="3">
        <v>41548.916666666701</v>
      </c>
      <c r="AV1" s="3">
        <v>41548.9375</v>
      </c>
      <c r="AW1" s="3">
        <v>41548.958333333299</v>
      </c>
      <c r="AX1" s="3">
        <v>41548.979166666701</v>
      </c>
      <c r="AY1" s="3">
        <v>41549</v>
      </c>
    </row>
    <row r="2" spans="1:51" ht="24">
      <c r="A2" s="2" t="s">
        <v>0</v>
      </c>
      <c r="B2" s="2" t="s">
        <v>136</v>
      </c>
      <c r="C2" s="2" t="s">
        <v>93</v>
      </c>
      <c r="D2" s="2">
        <v>49.4101753234863</v>
      </c>
      <c r="E2" s="2">
        <v>50.497352600097699</v>
      </c>
      <c r="F2" s="2">
        <v>49.449356079101598</v>
      </c>
      <c r="G2" s="2">
        <v>49.636383056640597</v>
      </c>
      <c r="H2" s="2">
        <v>49.748439788818402</v>
      </c>
      <c r="I2" s="2">
        <v>49.898067474365199</v>
      </c>
      <c r="J2" s="2">
        <v>50.033454895019503</v>
      </c>
      <c r="K2" s="2">
        <v>51.655231475830099</v>
      </c>
      <c r="L2" s="2">
        <v>52.245441436767599</v>
      </c>
      <c r="M2" s="2">
        <v>52.333717346191399</v>
      </c>
      <c r="N2" s="2">
        <v>51.884841918945298</v>
      </c>
      <c r="O2" s="2">
        <v>51.478481292724602</v>
      </c>
      <c r="P2" s="2">
        <v>50.4432563781738</v>
      </c>
      <c r="Q2" s="2">
        <v>49.472316741943402</v>
      </c>
      <c r="R2" s="2">
        <v>49.045261383056598</v>
      </c>
      <c r="S2" s="2">
        <v>48.988578796386697</v>
      </c>
      <c r="T2" s="2">
        <v>48.9478759765625</v>
      </c>
      <c r="U2" s="2">
        <v>48.912631988525398</v>
      </c>
      <c r="V2" s="2">
        <v>48.9758110046387</v>
      </c>
      <c r="W2" s="2">
        <v>48.936424255371101</v>
      </c>
      <c r="X2" s="2">
        <v>48.959304809570298</v>
      </c>
      <c r="Y2" s="2">
        <v>47.944858551025398</v>
      </c>
      <c r="Z2" s="2">
        <v>48.238395690917997</v>
      </c>
      <c r="AA2" s="2">
        <v>48.4205513000488</v>
      </c>
      <c r="AB2" s="2">
        <v>48.082374572753899</v>
      </c>
      <c r="AC2" s="2">
        <v>47.815677642822301</v>
      </c>
      <c r="AD2" s="2">
        <v>48.059158325195298</v>
      </c>
      <c r="AE2" s="2">
        <v>48.094444274902301</v>
      </c>
      <c r="AF2" s="2">
        <v>48.118320465087898</v>
      </c>
      <c r="AG2" s="2">
        <v>48.241264343261697</v>
      </c>
      <c r="AH2" s="2">
        <v>48.391452789306598</v>
      </c>
      <c r="AI2" s="2">
        <v>48.604698181152301</v>
      </c>
      <c r="AJ2" s="2">
        <v>48.923656463622997</v>
      </c>
      <c r="AK2" s="2">
        <v>49.043983459472699</v>
      </c>
      <c r="AL2" s="2">
        <v>49.105525970458999</v>
      </c>
      <c r="AM2" s="2">
        <v>49.133758544921903</v>
      </c>
      <c r="AN2" s="2">
        <v>48.988937377929702</v>
      </c>
      <c r="AO2" s="2">
        <v>48.675167083740199</v>
      </c>
      <c r="AP2" s="2">
        <v>48.048107147216797</v>
      </c>
      <c r="AQ2" s="2">
        <v>47.5639457702637</v>
      </c>
      <c r="AR2" s="2">
        <v>47.290412902832003</v>
      </c>
      <c r="AS2" s="2">
        <v>47.268733978271499</v>
      </c>
      <c r="AT2" s="2">
        <v>47.444324493408203</v>
      </c>
      <c r="AU2" s="2">
        <v>47.241024017333999</v>
      </c>
      <c r="AV2" s="2">
        <v>47.038459777832003</v>
      </c>
      <c r="AW2" s="2">
        <v>47.601276397705099</v>
      </c>
      <c r="AX2" s="2">
        <v>48.296546936035199</v>
      </c>
      <c r="AY2" s="2">
        <v>48.663394927978501</v>
      </c>
    </row>
    <row r="3" spans="1:51">
      <c r="A3" s="2" t="s">
        <v>3</v>
      </c>
      <c r="B3" s="2" t="s">
        <v>136</v>
      </c>
      <c r="C3" s="2" t="s">
        <v>92</v>
      </c>
      <c r="D3" s="2">
        <v>3263.93603515625</v>
      </c>
      <c r="E3" s="2">
        <v>3272.38500976563</v>
      </c>
      <c r="F3" s="2">
        <v>3312.05200195313</v>
      </c>
      <c r="G3" s="2">
        <v>3338.9462890625</v>
      </c>
      <c r="H3" s="2">
        <v>3321.8671875</v>
      </c>
      <c r="I3" s="2">
        <v>3291.38110351563</v>
      </c>
      <c r="J3" s="2">
        <v>3279.45947265625</v>
      </c>
      <c r="K3" s="2">
        <v>3336.85131835938</v>
      </c>
      <c r="L3" s="2">
        <v>3265.97045898438</v>
      </c>
      <c r="M3" s="2">
        <v>3333.38696289063</v>
      </c>
      <c r="N3" s="2">
        <v>3322.87622070313</v>
      </c>
      <c r="O3" s="2">
        <v>3342.26879882813</v>
      </c>
      <c r="P3" s="2">
        <v>3315.50537109375</v>
      </c>
      <c r="Q3" s="2">
        <v>3328.25659179688</v>
      </c>
      <c r="R3" s="2">
        <v>3277.0419921875</v>
      </c>
      <c r="S3" s="2">
        <v>3306.90551757813</v>
      </c>
      <c r="T3" s="2">
        <v>3338.58349609375</v>
      </c>
      <c r="U3" s="2">
        <v>3308.78955078125</v>
      </c>
      <c r="V3" s="2">
        <v>3295.87963867188</v>
      </c>
      <c r="W3" s="2">
        <v>3286.66723632813</v>
      </c>
      <c r="X3" s="2">
        <v>3274.49389648438</v>
      </c>
      <c r="Y3" s="2">
        <v>2086.16796875</v>
      </c>
      <c r="Z3" s="2">
        <v>2795.59692382813</v>
      </c>
      <c r="AA3" s="2">
        <v>3315.5908203125</v>
      </c>
      <c r="AB3" s="2">
        <v>3259.326171875</v>
      </c>
      <c r="AC3" s="2">
        <v>3289.19995117188</v>
      </c>
      <c r="AD3" s="2">
        <v>3288.91723632813</v>
      </c>
      <c r="AE3" s="2">
        <v>3318.568359375</v>
      </c>
      <c r="AF3" s="2">
        <v>3268.64086914063</v>
      </c>
      <c r="AG3" s="2">
        <v>3260.833984375</v>
      </c>
      <c r="AH3" s="2">
        <v>3272.40600585938</v>
      </c>
      <c r="AI3" s="2">
        <v>3281.16357421875</v>
      </c>
      <c r="AJ3" s="2">
        <v>3308.87329101563</v>
      </c>
      <c r="AK3" s="2">
        <v>3277.57641601563</v>
      </c>
      <c r="AL3" s="2">
        <v>3320.6455078125</v>
      </c>
      <c r="AM3" s="2">
        <v>3326.4970703125</v>
      </c>
      <c r="AN3" s="2">
        <v>3323.5185546875</v>
      </c>
      <c r="AO3" s="2">
        <v>3331.09692382813</v>
      </c>
      <c r="AP3" s="2">
        <v>3303.60595703125</v>
      </c>
      <c r="AQ3" s="2">
        <v>3338.28271484375</v>
      </c>
      <c r="AR3" s="2">
        <v>3318.17822265625</v>
      </c>
      <c r="AS3" s="2">
        <v>3292.19482421875</v>
      </c>
      <c r="AT3" s="2">
        <v>3288.19995117188</v>
      </c>
      <c r="AU3" s="2">
        <v>3339.81274414063</v>
      </c>
      <c r="AV3" s="2">
        <v>3321.5048828125</v>
      </c>
      <c r="AW3" s="2">
        <v>3257.85424804688</v>
      </c>
      <c r="AX3" s="2">
        <v>3463.90893554688</v>
      </c>
      <c r="AY3" s="2">
        <v>3583.6220703125</v>
      </c>
    </row>
    <row r="4" spans="1:51" ht="24">
      <c r="A4" s="2" t="s">
        <v>4</v>
      </c>
      <c r="B4" s="2" t="s">
        <v>135</v>
      </c>
      <c r="C4" s="2" t="s">
        <v>91</v>
      </c>
      <c r="D4" s="2">
        <v>580.67498779296898</v>
      </c>
      <c r="E4" s="2">
        <v>573.10479736328102</v>
      </c>
      <c r="F4" s="2">
        <v>116.285263061523</v>
      </c>
      <c r="G4" s="2">
        <v>0.48076921701431302</v>
      </c>
      <c r="H4" s="2">
        <v>0.48076921701431302</v>
      </c>
      <c r="I4" s="2">
        <v>0.48076921701431302</v>
      </c>
      <c r="J4" s="2">
        <v>0.48076921701431302</v>
      </c>
      <c r="K4" s="2">
        <v>0.48076921701431302</v>
      </c>
      <c r="L4" s="2">
        <v>0.48076921701431302</v>
      </c>
      <c r="M4" s="2">
        <v>0.48076921701431302</v>
      </c>
      <c r="N4" s="2">
        <v>0.48076921701431302</v>
      </c>
      <c r="O4" s="2">
        <v>0.48076921701431302</v>
      </c>
      <c r="P4" s="2">
        <v>0.48076921701431302</v>
      </c>
      <c r="Q4" s="2">
        <v>0.48076921701431302</v>
      </c>
      <c r="R4" s="2">
        <v>0.48076921701431302</v>
      </c>
      <c r="S4" s="2">
        <v>0.48076921701431302</v>
      </c>
      <c r="T4" s="2">
        <v>0.48076921701431302</v>
      </c>
      <c r="U4" s="2">
        <v>0.48076921701431302</v>
      </c>
      <c r="V4" s="2">
        <v>0.48076921701431302</v>
      </c>
      <c r="W4" s="2">
        <v>0.48076921701431302</v>
      </c>
      <c r="X4" s="2">
        <v>47.174057006835902</v>
      </c>
      <c r="Y4" s="2">
        <v>612.85479736328102</v>
      </c>
      <c r="Z4" s="2">
        <v>598.90411376953102</v>
      </c>
      <c r="AA4" s="2">
        <v>590.59857177734398</v>
      </c>
      <c r="AB4" s="2">
        <v>586.18377685546898</v>
      </c>
      <c r="AC4" s="2">
        <v>576.27740478515602</v>
      </c>
      <c r="AD4" s="2">
        <v>578.32275390625</v>
      </c>
      <c r="AE4" s="2">
        <v>580.86468505859398</v>
      </c>
      <c r="AF4" s="2">
        <v>579.66009521484398</v>
      </c>
      <c r="AG4" s="2">
        <v>167.34721374511699</v>
      </c>
      <c r="AH4" s="2">
        <v>0.48076921701431302</v>
      </c>
      <c r="AI4" s="2">
        <v>0.48076921701431302</v>
      </c>
      <c r="AJ4" s="2">
        <v>0.48076921701431302</v>
      </c>
      <c r="AK4" s="2">
        <v>0.48076921701431302</v>
      </c>
      <c r="AL4" s="2">
        <v>0.48076921701431302</v>
      </c>
      <c r="AM4" s="2">
        <v>0.48076921701431302</v>
      </c>
      <c r="AN4" s="2">
        <v>0.48076921701431302</v>
      </c>
      <c r="AO4" s="2">
        <v>0.48076921701431302</v>
      </c>
      <c r="AP4" s="2">
        <v>0.48076921701431302</v>
      </c>
      <c r="AQ4" s="2">
        <v>0.48076921701431302</v>
      </c>
      <c r="AR4" s="2">
        <v>0.48076921701431302</v>
      </c>
      <c r="AS4" s="2">
        <v>0.48076921701431302</v>
      </c>
      <c r="AT4" s="2">
        <v>350.282470703125</v>
      </c>
      <c r="AU4" s="2">
        <v>564.35589599609398</v>
      </c>
      <c r="AV4" s="2">
        <v>551.32122802734398</v>
      </c>
      <c r="AW4" s="2">
        <v>554.44451904296898</v>
      </c>
      <c r="AX4" s="2">
        <v>554.80767822265602</v>
      </c>
      <c r="AY4" s="2">
        <v>554.681640625</v>
      </c>
    </row>
    <row r="5" spans="1:51" ht="24">
      <c r="A5" s="2" t="s">
        <v>5</v>
      </c>
      <c r="B5" s="2" t="s">
        <v>134</v>
      </c>
      <c r="C5" s="2" t="s">
        <v>90</v>
      </c>
      <c r="D5" s="2">
        <v>2829.134765625</v>
      </c>
      <c r="E5" s="2">
        <v>2842.271484375</v>
      </c>
      <c r="F5" s="2">
        <v>2771.16577148438</v>
      </c>
      <c r="G5" s="2">
        <v>2829.24243164063</v>
      </c>
      <c r="H5" s="2">
        <v>2826.54052734375</v>
      </c>
      <c r="I5" s="2">
        <v>2784.8359375</v>
      </c>
      <c r="J5" s="2">
        <v>2775.048828125</v>
      </c>
      <c r="K5" s="2">
        <v>2769.44506835938</v>
      </c>
      <c r="L5" s="2">
        <v>2770.13891601563</v>
      </c>
      <c r="M5" s="2">
        <v>2765.03515625</v>
      </c>
      <c r="N5" s="2">
        <v>2742.32983398438</v>
      </c>
      <c r="O5" s="2">
        <v>2720.83032226563</v>
      </c>
      <c r="P5" s="2">
        <v>2754.56372070313</v>
      </c>
      <c r="Q5" s="2">
        <v>2774.28051757813</v>
      </c>
      <c r="R5" s="2">
        <v>2774.35205078125</v>
      </c>
      <c r="S5" s="2">
        <v>2821.6240234375</v>
      </c>
      <c r="T5" s="2">
        <v>2829.16943359375</v>
      </c>
      <c r="U5" s="2">
        <v>2815.05786132813</v>
      </c>
      <c r="V5" s="2">
        <v>2818.32641601563</v>
      </c>
      <c r="W5" s="2">
        <v>2821.12573242188</v>
      </c>
      <c r="X5" s="2">
        <v>2827.13525390625</v>
      </c>
      <c r="Y5" s="2">
        <v>2909.81689453125</v>
      </c>
      <c r="Z5" s="2">
        <v>2899.47290039063</v>
      </c>
      <c r="AA5" s="2">
        <v>2889.70092773438</v>
      </c>
      <c r="AB5" s="2">
        <v>2894.67431640625</v>
      </c>
      <c r="AC5" s="2">
        <v>2895.21166992188</v>
      </c>
      <c r="AD5" s="2">
        <v>2886.83251953125</v>
      </c>
      <c r="AE5" s="2">
        <v>2879.70532226563</v>
      </c>
      <c r="AF5" s="2">
        <v>2884.52734375</v>
      </c>
      <c r="AG5" s="2">
        <v>2841.48608398438</v>
      </c>
      <c r="AH5" s="2">
        <v>2825.54736328125</v>
      </c>
      <c r="AI5" s="2">
        <v>2820.91430664063</v>
      </c>
      <c r="AJ5" s="2">
        <v>2823.81811523438</v>
      </c>
      <c r="AK5" s="2">
        <v>2823.35229492188</v>
      </c>
      <c r="AL5" s="2">
        <v>2822.56811523438</v>
      </c>
      <c r="AM5" s="2">
        <v>2828.04663085938</v>
      </c>
      <c r="AN5" s="2">
        <v>2830.21069335938</v>
      </c>
      <c r="AO5" s="2">
        <v>2833.0888671875</v>
      </c>
      <c r="AP5" s="2">
        <v>2853.921875</v>
      </c>
      <c r="AQ5" s="2">
        <v>2865.13500976563</v>
      </c>
      <c r="AR5" s="2">
        <v>2869.74975585938</v>
      </c>
      <c r="AS5" s="2">
        <v>2876.99194335938</v>
      </c>
      <c r="AT5" s="2">
        <v>2920.54443359375</v>
      </c>
      <c r="AU5" s="2">
        <v>2905.43725585938</v>
      </c>
      <c r="AV5" s="2">
        <v>2949.0791015625</v>
      </c>
      <c r="AW5" s="2">
        <v>2886.728515625</v>
      </c>
      <c r="AX5" s="2">
        <v>2877.68334960938</v>
      </c>
      <c r="AY5" s="2">
        <v>2882.31103515625</v>
      </c>
    </row>
    <row r="6" spans="1:51" ht="24">
      <c r="A6" s="2" t="s">
        <v>1</v>
      </c>
      <c r="B6" s="2" t="s">
        <v>133</v>
      </c>
      <c r="C6" s="2" t="s">
        <v>89</v>
      </c>
      <c r="D6" s="2">
        <v>49.956886291503899</v>
      </c>
      <c r="E6" s="2">
        <v>50.181919097900398</v>
      </c>
      <c r="F6" s="2">
        <v>51.1382446289063</v>
      </c>
      <c r="G6" s="2">
        <v>50.654144287109403</v>
      </c>
      <c r="H6" s="2">
        <v>50.790817260742202</v>
      </c>
      <c r="I6" s="2">
        <v>51.158050537109403</v>
      </c>
      <c r="J6" s="2">
        <v>51.203742980957003</v>
      </c>
      <c r="K6" s="2">
        <v>51.442619323730497</v>
      </c>
      <c r="L6" s="2">
        <v>51.684661865234403</v>
      </c>
      <c r="M6" s="2">
        <v>51.905120849609403</v>
      </c>
      <c r="N6" s="2">
        <v>52.018314361572301</v>
      </c>
      <c r="O6" s="2">
        <v>52.147537231445298</v>
      </c>
      <c r="P6" s="2">
        <v>51.589248657226598</v>
      </c>
      <c r="Q6" s="2">
        <v>51.140201568603501</v>
      </c>
      <c r="R6" s="2">
        <v>50.888923645019503</v>
      </c>
      <c r="S6" s="2">
        <v>50.607479095458999</v>
      </c>
      <c r="T6" s="2">
        <v>50.318946838378899</v>
      </c>
      <c r="U6" s="2">
        <v>50.063236236572301</v>
      </c>
      <c r="V6" s="2">
        <v>50.0580024719238</v>
      </c>
      <c r="W6" s="2">
        <v>50.016574859619098</v>
      </c>
      <c r="X6" s="2">
        <v>49.856250762939503</v>
      </c>
      <c r="Y6" s="2">
        <v>49.088710784912102</v>
      </c>
      <c r="Z6" s="2">
        <v>48.856666564941399</v>
      </c>
      <c r="AA6" s="2">
        <v>48.656055450439503</v>
      </c>
      <c r="AB6" s="2">
        <v>48.549205780029297</v>
      </c>
      <c r="AC6" s="2">
        <v>48.320091247558601</v>
      </c>
      <c r="AD6" s="2">
        <v>48.756019592285199</v>
      </c>
      <c r="AE6" s="2">
        <v>48.856784820556598</v>
      </c>
      <c r="AF6" s="2">
        <v>48.890392303466797</v>
      </c>
      <c r="AG6" s="2">
        <v>49.575145721435497</v>
      </c>
      <c r="AH6" s="2">
        <v>49.853694915771499</v>
      </c>
      <c r="AI6" s="2">
        <v>50.0371704101563</v>
      </c>
      <c r="AJ6" s="2">
        <v>50.0838623046875</v>
      </c>
      <c r="AK6" s="2">
        <v>50.186264038085902</v>
      </c>
      <c r="AL6" s="2">
        <v>50.268882751464801</v>
      </c>
      <c r="AM6" s="2">
        <v>50.337860107421903</v>
      </c>
      <c r="AN6" s="2">
        <v>50.288948059082003</v>
      </c>
      <c r="AO6" s="2">
        <v>50.067283630371101</v>
      </c>
      <c r="AP6" s="2">
        <v>49.474159240722699</v>
      </c>
      <c r="AQ6" s="2">
        <v>49.104373931884801</v>
      </c>
      <c r="AR6" s="2">
        <v>48.8333740234375</v>
      </c>
      <c r="AS6" s="2">
        <v>48.726970672607401</v>
      </c>
      <c r="AT6" s="2">
        <v>48.248744964599602</v>
      </c>
      <c r="AU6" s="2">
        <v>47.944431304931598</v>
      </c>
      <c r="AV6" s="2">
        <v>47.7674560546875</v>
      </c>
      <c r="AW6" s="2">
        <v>48.325721740722699</v>
      </c>
      <c r="AX6" s="2">
        <v>48.699424743652301</v>
      </c>
      <c r="AY6" s="2">
        <v>48.782234191894503</v>
      </c>
    </row>
    <row r="7" spans="1:51" ht="24">
      <c r="A7" s="2" t="s">
        <v>2</v>
      </c>
      <c r="B7" s="2" t="s">
        <v>132</v>
      </c>
      <c r="C7" s="2" t="s">
        <v>88</v>
      </c>
      <c r="D7" s="2">
        <v>46.645755767822301</v>
      </c>
      <c r="E7" s="2">
        <v>48.310314178466797</v>
      </c>
      <c r="F7" s="2">
        <v>48.845829010009801</v>
      </c>
      <c r="G7" s="2">
        <v>48.861850738525398</v>
      </c>
      <c r="H7" s="2">
        <v>48.989173889160199</v>
      </c>
      <c r="I7" s="2">
        <v>49.220146179199197</v>
      </c>
      <c r="J7" s="2">
        <v>49.240287780761697</v>
      </c>
      <c r="K7" s="2">
        <v>49.757946014404297</v>
      </c>
      <c r="L7" s="2">
        <v>50.0028266906738</v>
      </c>
      <c r="M7" s="2">
        <v>50.029632568359403</v>
      </c>
      <c r="N7" s="2">
        <v>49.623195648193402</v>
      </c>
      <c r="O7" s="2">
        <v>49.210853576660199</v>
      </c>
      <c r="P7" s="2">
        <v>47.9971313476563</v>
      </c>
      <c r="Q7" s="2">
        <v>46.851806640625</v>
      </c>
      <c r="R7" s="2">
        <v>46.944385528564503</v>
      </c>
      <c r="S7" s="2">
        <v>47.016490936279297</v>
      </c>
      <c r="T7" s="2">
        <v>46.719795227050803</v>
      </c>
      <c r="U7" s="2">
        <v>46.785064697265597</v>
      </c>
      <c r="V7" s="2">
        <v>46.829334259033203</v>
      </c>
      <c r="W7" s="2">
        <v>46.899505615234403</v>
      </c>
      <c r="X7" s="2">
        <v>46.8403930664063</v>
      </c>
      <c r="Y7" s="2">
        <v>46.753158569335902</v>
      </c>
      <c r="Z7" s="2">
        <v>46.637962341308601</v>
      </c>
      <c r="AA7" s="2">
        <v>46.430252075195298</v>
      </c>
      <c r="AB7" s="2">
        <v>46.265964508056598</v>
      </c>
      <c r="AC7" s="2">
        <v>45.514881134033203</v>
      </c>
      <c r="AD7" s="2">
        <v>46.089248657226598</v>
      </c>
      <c r="AE7" s="2">
        <v>46.1965942382813</v>
      </c>
      <c r="AF7" s="2">
        <v>46.326148986816399</v>
      </c>
      <c r="AG7" s="2">
        <v>46.437458038330099</v>
      </c>
      <c r="AH7" s="2">
        <v>46.557140350341797</v>
      </c>
      <c r="AI7" s="2">
        <v>46.7481880187988</v>
      </c>
      <c r="AJ7" s="2">
        <v>46.845615386962898</v>
      </c>
      <c r="AK7" s="2">
        <v>46.982933044433601</v>
      </c>
      <c r="AL7" s="2">
        <v>46.988742828369098</v>
      </c>
      <c r="AM7" s="2">
        <v>47.004947662353501</v>
      </c>
      <c r="AN7" s="2">
        <v>46.839973449707003</v>
      </c>
      <c r="AO7" s="2">
        <v>46.531063079833999</v>
      </c>
      <c r="AP7" s="2">
        <v>45.852188110351598</v>
      </c>
      <c r="AQ7" s="2">
        <v>45.401260375976598</v>
      </c>
      <c r="AR7" s="2">
        <v>45.297065734863303</v>
      </c>
      <c r="AS7" s="2">
        <v>45.648727416992202</v>
      </c>
      <c r="AT7" s="2">
        <v>45.820030212402301</v>
      </c>
      <c r="AU7" s="2">
        <v>45.637542724609403</v>
      </c>
      <c r="AV7" s="2">
        <v>44.736362457275398</v>
      </c>
      <c r="AW7" s="2">
        <v>46.823982238769503</v>
      </c>
      <c r="AX7" s="2">
        <v>47.556896209716797</v>
      </c>
      <c r="AY7" s="2">
        <v>46.905818939208999</v>
      </c>
    </row>
    <row r="8" spans="1:51" ht="24">
      <c r="A8" s="2" t="s">
        <v>12</v>
      </c>
      <c r="B8" s="2" t="s">
        <v>132</v>
      </c>
      <c r="C8" s="2" t="s">
        <v>87</v>
      </c>
      <c r="D8" s="2">
        <v>4006.73120117188</v>
      </c>
      <c r="E8" s="2">
        <v>3979.1572265625</v>
      </c>
      <c r="F8" s="2">
        <v>3986.19360351563</v>
      </c>
      <c r="G8" s="2">
        <v>3980.89892578125</v>
      </c>
      <c r="H8" s="2">
        <v>3961.14428710938</v>
      </c>
      <c r="I8" s="2">
        <v>3944.47827148438</v>
      </c>
      <c r="J8" s="2">
        <v>3940.31005859375</v>
      </c>
      <c r="K8" s="2">
        <v>3939.9423828125</v>
      </c>
      <c r="L8" s="2">
        <v>3955.4892578125</v>
      </c>
      <c r="M8" s="2">
        <v>3999.13159179688</v>
      </c>
      <c r="N8" s="2">
        <v>3998.28588867188</v>
      </c>
      <c r="O8" s="2">
        <v>4037.55346679688</v>
      </c>
      <c r="P8" s="2">
        <v>4050.21704101563</v>
      </c>
      <c r="Q8" s="2">
        <v>4040.66650390625</v>
      </c>
      <c r="R8" s="2">
        <v>4032.15087890625</v>
      </c>
      <c r="S8" s="2">
        <v>4015.67065429688</v>
      </c>
      <c r="T8" s="2">
        <v>4003.0205078125</v>
      </c>
      <c r="U8" s="2">
        <v>3999.72900390625</v>
      </c>
      <c r="V8" s="2">
        <v>3967.21728515625</v>
      </c>
      <c r="W8" s="2">
        <v>3962.47412109375</v>
      </c>
      <c r="X8" s="2">
        <v>3930.22143554688</v>
      </c>
      <c r="Y8" s="2">
        <v>3974.58056640625</v>
      </c>
      <c r="Z8" s="2">
        <v>3971.4013671875</v>
      </c>
      <c r="AA8" s="2">
        <v>3984.60034179688</v>
      </c>
      <c r="AB8" s="2">
        <v>3984.1650390625</v>
      </c>
      <c r="AC8" s="2">
        <v>4004.5185546875</v>
      </c>
      <c r="AD8" s="2">
        <v>4910.0234375</v>
      </c>
      <c r="AE8" s="2">
        <v>6633.9111328125</v>
      </c>
      <c r="AF8" s="2">
        <v>6604.0654296875</v>
      </c>
      <c r="AG8" s="2">
        <v>6612.3798828125</v>
      </c>
      <c r="AH8" s="2">
        <v>6574.7900390625</v>
      </c>
      <c r="AI8" s="2">
        <v>6541.41650390625</v>
      </c>
      <c r="AJ8" s="2">
        <v>6511.55810546875</v>
      </c>
      <c r="AK8" s="2">
        <v>6498.9208984375</v>
      </c>
      <c r="AL8" s="2">
        <v>6497.85693359375</v>
      </c>
      <c r="AM8" s="2">
        <v>6498.46240234375</v>
      </c>
      <c r="AN8" s="2">
        <v>6520.14697265625</v>
      </c>
      <c r="AO8" s="2">
        <v>6599.056640625</v>
      </c>
      <c r="AP8" s="2">
        <v>6736.70849609375</v>
      </c>
      <c r="AQ8" s="2">
        <v>6826.7373046875</v>
      </c>
      <c r="AR8" s="2">
        <v>6890.70751953125</v>
      </c>
      <c r="AS8" s="2">
        <v>7643.3232421875</v>
      </c>
      <c r="AT8" s="2">
        <v>7606.2314453125</v>
      </c>
      <c r="AU8" s="2">
        <v>7637.376953125</v>
      </c>
      <c r="AV8" s="2">
        <v>7803.78857421875</v>
      </c>
      <c r="AW8" s="2">
        <v>7788.29931640625</v>
      </c>
      <c r="AX8" s="2">
        <v>7658.7685546875</v>
      </c>
      <c r="AY8" s="2">
        <v>8197.38671875</v>
      </c>
    </row>
    <row r="9" spans="1:51" ht="24">
      <c r="A9" s="2" t="s">
        <v>13</v>
      </c>
      <c r="B9" s="2" t="s">
        <v>131</v>
      </c>
      <c r="C9" s="2" t="s">
        <v>86</v>
      </c>
      <c r="D9" s="2">
        <v>4248.55224609375</v>
      </c>
      <c r="E9" s="2">
        <v>4268.9912109375</v>
      </c>
      <c r="F9" s="2">
        <v>4245.34521484375</v>
      </c>
      <c r="G9" s="2">
        <v>4249.18994140625</v>
      </c>
      <c r="H9" s="2">
        <v>4252.81591796875</v>
      </c>
      <c r="I9" s="2">
        <v>4248.22314453125</v>
      </c>
      <c r="J9" s="2">
        <v>4249.42236328125</v>
      </c>
      <c r="K9" s="2">
        <v>4249.6494140625</v>
      </c>
      <c r="L9" s="2">
        <v>4242.34033203125</v>
      </c>
      <c r="M9" s="2">
        <v>4257.9296875</v>
      </c>
      <c r="N9" s="2">
        <v>4263.35107421875</v>
      </c>
      <c r="O9" s="2">
        <v>4272.9169921875</v>
      </c>
      <c r="P9" s="2">
        <v>4282.9912109375</v>
      </c>
      <c r="Q9" s="2">
        <v>4272.8525390625</v>
      </c>
      <c r="R9" s="2">
        <v>4265.04443359375</v>
      </c>
      <c r="S9" s="2">
        <v>4275.03662109375</v>
      </c>
      <c r="T9" s="2">
        <v>4278.32421875</v>
      </c>
      <c r="U9" s="2">
        <v>4259.962890625</v>
      </c>
      <c r="V9" s="2">
        <v>4252.22607421875</v>
      </c>
      <c r="W9" s="2">
        <v>4260.57470703125</v>
      </c>
      <c r="X9" s="2">
        <v>4268.73486328125</v>
      </c>
      <c r="Y9" s="2">
        <v>4252.4638671875</v>
      </c>
      <c r="Z9" s="2">
        <v>4266.47119140625</v>
      </c>
      <c r="AA9" s="2">
        <v>4261.78369140625</v>
      </c>
      <c r="AB9" s="2">
        <v>4270.89404296875</v>
      </c>
      <c r="AC9" s="2">
        <v>4258.9296875</v>
      </c>
      <c r="AD9" s="2">
        <v>2813.25756835938</v>
      </c>
      <c r="AE9" s="2">
        <v>1989.03942871094</v>
      </c>
      <c r="AF9" s="2">
        <v>1955.14514160156</v>
      </c>
      <c r="AG9" s="2">
        <v>1947.55871582031</v>
      </c>
      <c r="AH9" s="2">
        <v>1938.85083007813</v>
      </c>
      <c r="AI9" s="2">
        <v>1924.02514648438</v>
      </c>
      <c r="AJ9" s="2">
        <v>1917.06225585938</v>
      </c>
      <c r="AK9" s="2">
        <v>1902.02416992188</v>
      </c>
      <c r="AL9" s="2">
        <v>1899.22412109375</v>
      </c>
      <c r="AM9" s="2">
        <v>1901.7958984375</v>
      </c>
      <c r="AN9" s="2">
        <v>1926.84423828125</v>
      </c>
      <c r="AO9" s="2">
        <v>1963.01892089844</v>
      </c>
      <c r="AP9" s="2">
        <v>2038.43249511719</v>
      </c>
      <c r="AQ9" s="2">
        <v>2053.9169921875</v>
      </c>
      <c r="AR9" s="2">
        <v>2420.24438476563</v>
      </c>
      <c r="AS9" s="2">
        <v>2286.02954101563</v>
      </c>
      <c r="AT9" s="2">
        <v>2274.44702148438</v>
      </c>
      <c r="AU9" s="2">
        <v>2280.39672851563</v>
      </c>
      <c r="AV9" s="2">
        <v>2336.013671875</v>
      </c>
      <c r="AW9" s="2">
        <v>2394.06567382813</v>
      </c>
      <c r="AX9" s="2">
        <v>2534.99682617188</v>
      </c>
      <c r="AY9" s="2">
        <v>2397.67797851563</v>
      </c>
    </row>
    <row r="10" spans="1:51" ht="24">
      <c r="A10" s="2" t="s">
        <v>6</v>
      </c>
      <c r="B10" s="2" t="s">
        <v>130</v>
      </c>
      <c r="C10" s="2" t="s">
        <v>85</v>
      </c>
      <c r="D10" s="2">
        <v>48.2275390625</v>
      </c>
      <c r="E10" s="2">
        <v>49.762962341308601</v>
      </c>
      <c r="F10" s="2">
        <v>50.243728637695298</v>
      </c>
      <c r="G10" s="2">
        <v>50.245765686035199</v>
      </c>
      <c r="H10" s="2">
        <v>50.36279296875</v>
      </c>
      <c r="I10" s="2">
        <v>50.580718994140597</v>
      </c>
      <c r="J10" s="2">
        <v>50.606510162353501</v>
      </c>
      <c r="K10" s="2">
        <v>51.143474578857401</v>
      </c>
      <c r="L10" s="2">
        <v>51.387737274169901</v>
      </c>
      <c r="M10" s="2">
        <v>51.457481384277301</v>
      </c>
      <c r="N10" s="2">
        <v>51.067668914794901</v>
      </c>
      <c r="O10" s="2">
        <v>50.685504913330099</v>
      </c>
      <c r="P10" s="2">
        <v>49.5285034179688</v>
      </c>
      <c r="Q10" s="2">
        <v>48.429073333740199</v>
      </c>
      <c r="R10" s="2">
        <v>48.411190032958999</v>
      </c>
      <c r="S10" s="2">
        <v>48.407215118408203</v>
      </c>
      <c r="T10" s="2">
        <v>48.101451873779297</v>
      </c>
      <c r="U10" s="2">
        <v>48.167854309082003</v>
      </c>
      <c r="V10" s="2">
        <v>48.195919036865199</v>
      </c>
      <c r="W10" s="2">
        <v>48.2386283874512</v>
      </c>
      <c r="X10" s="2">
        <v>48.213504791259801</v>
      </c>
      <c r="Y10" s="2">
        <v>48.0813598632813</v>
      </c>
      <c r="Z10" s="2">
        <v>47.960338592529297</v>
      </c>
      <c r="AA10" s="2">
        <v>47.7605590820313</v>
      </c>
      <c r="AB10" s="2">
        <v>47.583793640136697</v>
      </c>
      <c r="AC10" s="2">
        <v>46.932949066162102</v>
      </c>
      <c r="AD10" s="2">
        <v>47.314990997314503</v>
      </c>
      <c r="AE10" s="2">
        <v>47.314998626708999</v>
      </c>
      <c r="AF10" s="2">
        <v>47.437976837158203</v>
      </c>
      <c r="AG10" s="2">
        <v>47.556900024414098</v>
      </c>
      <c r="AH10" s="2">
        <v>47.685512542724602</v>
      </c>
      <c r="AI10" s="2">
        <v>47.865032196044901</v>
      </c>
      <c r="AJ10" s="2">
        <v>47.981254577636697</v>
      </c>
      <c r="AK10" s="2">
        <v>48.098182678222699</v>
      </c>
      <c r="AL10" s="2">
        <v>48.1199951171875</v>
      </c>
      <c r="AM10" s="2">
        <v>48.133026123046903</v>
      </c>
      <c r="AN10" s="2">
        <v>47.987297058105497</v>
      </c>
      <c r="AO10" s="2">
        <v>47.695590972900398</v>
      </c>
      <c r="AP10" s="2">
        <v>47.010066986083999</v>
      </c>
      <c r="AQ10" s="2">
        <v>46.5718994140625</v>
      </c>
      <c r="AR10" s="2">
        <v>46.457534790039098</v>
      </c>
      <c r="AS10" s="2">
        <v>46.737800598144503</v>
      </c>
      <c r="AT10" s="2">
        <v>46.881649017333999</v>
      </c>
      <c r="AU10" s="2">
        <v>46.712509155273402</v>
      </c>
      <c r="AV10" s="2">
        <v>45.909111022949197</v>
      </c>
      <c r="AW10" s="2">
        <v>47.854042053222699</v>
      </c>
      <c r="AX10" s="2">
        <v>48.615379333496101</v>
      </c>
      <c r="AY10" s="2">
        <v>48.007553100585902</v>
      </c>
    </row>
    <row r="11" spans="1:51" ht="24">
      <c r="A11" s="2" t="s">
        <v>14</v>
      </c>
      <c r="B11" s="2" t="s">
        <v>129</v>
      </c>
      <c r="C11" s="2" t="s">
        <v>84</v>
      </c>
      <c r="D11" s="2">
        <v>2.6560852527618399</v>
      </c>
      <c r="E11" s="2">
        <v>2.7107636928558398</v>
      </c>
      <c r="F11" s="2">
        <v>2.7955031394958501</v>
      </c>
      <c r="G11" s="2">
        <v>2.8891146183013898</v>
      </c>
      <c r="H11" s="2">
        <v>2.9793059825897199</v>
      </c>
      <c r="I11" s="2">
        <v>3.0709979534149201</v>
      </c>
      <c r="J11" s="2">
        <v>3.16061639785767</v>
      </c>
      <c r="K11" s="2">
        <v>3.24972724914551</v>
      </c>
      <c r="L11" s="2">
        <v>3.34271335601807</v>
      </c>
      <c r="M11" s="2">
        <v>3.4437592029571502</v>
      </c>
      <c r="N11" s="2">
        <v>3.52403616905212</v>
      </c>
      <c r="O11" s="2">
        <v>3.56482982635498</v>
      </c>
      <c r="P11" s="2">
        <v>3.4967019557952899</v>
      </c>
      <c r="Q11" s="2">
        <v>3.3855171203613299</v>
      </c>
      <c r="R11" s="2">
        <v>3.2533607482910201</v>
      </c>
      <c r="S11" s="2">
        <v>3.1316072940826398</v>
      </c>
      <c r="T11" s="2">
        <v>3.0205483436584499</v>
      </c>
      <c r="U11" s="2">
        <v>2.9165501594543501</v>
      </c>
      <c r="V11" s="2">
        <v>2.8229775428771999</v>
      </c>
      <c r="W11" s="2">
        <v>2.8098685741424601</v>
      </c>
      <c r="X11" s="2">
        <v>2.8261461257934601</v>
      </c>
      <c r="Y11" s="2">
        <v>2.8454144001007098</v>
      </c>
      <c r="Z11" s="2">
        <v>2.86418581008911</v>
      </c>
      <c r="AA11" s="2">
        <v>2.8638887405395499</v>
      </c>
      <c r="AB11" s="2">
        <v>2.8617637157440199</v>
      </c>
      <c r="AC11" s="2">
        <v>2.86516165733337</v>
      </c>
      <c r="AD11" s="2">
        <v>2.8734481334686302</v>
      </c>
      <c r="AE11" s="2">
        <v>2.88605928421021</v>
      </c>
      <c r="AF11" s="2">
        <v>2.8977918624877899</v>
      </c>
      <c r="AG11" s="2">
        <v>2.90872359275818</v>
      </c>
      <c r="AH11" s="2">
        <v>2.9224810600280802</v>
      </c>
      <c r="AI11" s="2">
        <v>2.90818548202515</v>
      </c>
      <c r="AJ11" s="2">
        <v>2.8209910392761199</v>
      </c>
      <c r="AK11" s="2">
        <v>2.7311980724334699</v>
      </c>
      <c r="AL11" s="2">
        <v>2.6475450992584202</v>
      </c>
      <c r="AM11" s="2">
        <v>2.5690782070159899</v>
      </c>
      <c r="AN11" s="2">
        <v>2.4939548969268799</v>
      </c>
      <c r="AO11" s="2">
        <v>2.4319722652435298</v>
      </c>
      <c r="AP11" s="2">
        <v>2.4264078140258798</v>
      </c>
      <c r="AQ11" s="2">
        <v>2.41746878623962</v>
      </c>
      <c r="AR11" s="2">
        <v>2.4094374179840101</v>
      </c>
      <c r="AS11" s="2">
        <v>2.4037225246429399</v>
      </c>
      <c r="AT11" s="2">
        <v>2.4027900695800799</v>
      </c>
      <c r="AU11" s="2">
        <v>2.4127361774444598</v>
      </c>
      <c r="AV11" s="2">
        <v>2.4112102985382098</v>
      </c>
      <c r="AW11" s="2">
        <v>2.4271752834320099</v>
      </c>
      <c r="AX11" s="2">
        <v>2.45175361633301</v>
      </c>
      <c r="AY11" s="2">
        <v>2.5106008052825901</v>
      </c>
    </row>
    <row r="12" spans="1:51" ht="24">
      <c r="A12" s="2" t="s">
        <v>7</v>
      </c>
      <c r="B12" s="2" t="s">
        <v>128</v>
      </c>
      <c r="C12" s="2" t="s">
        <v>73</v>
      </c>
      <c r="D12" s="2">
        <v>28.749229431152301</v>
      </c>
      <c r="E12" s="2">
        <v>29.297056198120099</v>
      </c>
      <c r="F12" s="2">
        <v>29.5058898925781</v>
      </c>
      <c r="G12" s="2">
        <v>29.455314636230501</v>
      </c>
      <c r="H12" s="2">
        <v>29.5070610046387</v>
      </c>
      <c r="I12" s="2">
        <v>29.6406154632568</v>
      </c>
      <c r="J12" s="2">
        <v>29.7114372253418</v>
      </c>
      <c r="K12" s="2">
        <v>30.044324874877901</v>
      </c>
      <c r="L12" s="2">
        <v>30.4237976074219</v>
      </c>
      <c r="M12" s="2">
        <v>30.6906223297119</v>
      </c>
      <c r="N12" s="2">
        <v>30.730197906494102</v>
      </c>
      <c r="O12" s="2">
        <v>30.730119705200199</v>
      </c>
      <c r="P12" s="2">
        <v>30.167728424072301</v>
      </c>
      <c r="Q12" s="2">
        <v>29.4058742523193</v>
      </c>
      <c r="R12" s="2">
        <v>28.930568695068398</v>
      </c>
      <c r="S12" s="2">
        <v>28.730096817016602</v>
      </c>
      <c r="T12" s="2">
        <v>28.4973449707031</v>
      </c>
      <c r="U12" s="2">
        <v>28.329288482666001</v>
      </c>
      <c r="V12" s="2">
        <v>28.314893722534201</v>
      </c>
      <c r="W12" s="2">
        <v>28.276382446289102</v>
      </c>
      <c r="X12" s="2">
        <v>28.2159423828125</v>
      </c>
      <c r="Y12" s="2">
        <v>28.013685226440401</v>
      </c>
      <c r="Z12" s="2">
        <v>27.8431510925293</v>
      </c>
      <c r="AA12" s="2">
        <v>27.655464172363299</v>
      </c>
      <c r="AB12" s="2">
        <v>27.495668411254901</v>
      </c>
      <c r="AC12" s="2">
        <v>27.280666351318398</v>
      </c>
      <c r="AD12" s="2">
        <v>27.406797409057599</v>
      </c>
      <c r="AE12" s="2">
        <v>27.511909484863299</v>
      </c>
      <c r="AF12" s="2">
        <v>27.587865829467798</v>
      </c>
      <c r="AG12" s="2">
        <v>27.677396774291999</v>
      </c>
      <c r="AH12" s="2">
        <v>27.814161300659201</v>
      </c>
      <c r="AI12" s="2">
        <v>27.989454269409201</v>
      </c>
      <c r="AJ12" s="2">
        <v>28.1376247406006</v>
      </c>
      <c r="AK12" s="2">
        <v>28.3138027191162</v>
      </c>
      <c r="AL12" s="2">
        <v>28.411911010742202</v>
      </c>
      <c r="AM12" s="2">
        <v>28.479047775268601</v>
      </c>
      <c r="AN12" s="2">
        <v>28.3839321136475</v>
      </c>
      <c r="AO12" s="2">
        <v>28.238008499145501</v>
      </c>
      <c r="AP12" s="2">
        <v>27.7512607574463</v>
      </c>
      <c r="AQ12" s="2">
        <v>27.311029434204102</v>
      </c>
      <c r="AR12" s="2">
        <v>27.045343399047901</v>
      </c>
      <c r="AS12" s="2">
        <v>26.88454246521</v>
      </c>
      <c r="AT12" s="2">
        <v>26.851833343505898</v>
      </c>
      <c r="AU12" s="2">
        <v>26.7485466003418</v>
      </c>
      <c r="AV12" s="2">
        <v>26.513954162597699</v>
      </c>
      <c r="AW12" s="2">
        <v>27.0032138824463</v>
      </c>
      <c r="AX12" s="2">
        <v>27.3765354156494</v>
      </c>
      <c r="AY12" s="2">
        <v>27.663005828857401</v>
      </c>
    </row>
    <row r="13" spans="1:51">
      <c r="A13" s="2" t="s">
        <v>15</v>
      </c>
      <c r="B13" s="2" t="s">
        <v>128</v>
      </c>
      <c r="C13" s="2" t="s">
        <v>66</v>
      </c>
      <c r="D13" s="2">
        <v>576.319091796875</v>
      </c>
      <c r="E13" s="2">
        <v>580.83068847656295</v>
      </c>
      <c r="F13" s="2">
        <v>579.95275878906295</v>
      </c>
      <c r="G13" s="2">
        <v>578.4853515625</v>
      </c>
      <c r="H13" s="2">
        <v>577.642333984375</v>
      </c>
      <c r="I13" s="2">
        <v>577.91314697265602</v>
      </c>
      <c r="J13" s="2">
        <v>577.05279541015602</v>
      </c>
      <c r="K13" s="2">
        <v>579.36224365234398</v>
      </c>
      <c r="L13" s="2">
        <v>580.945068359375</v>
      </c>
      <c r="M13" s="2">
        <v>580.93463134765602</v>
      </c>
      <c r="N13" s="2">
        <v>581.03424072265602</v>
      </c>
      <c r="O13" s="2">
        <v>582.83190917968795</v>
      </c>
      <c r="P13" s="2">
        <v>580.48571777343795</v>
      </c>
      <c r="Q13" s="2">
        <v>576.086669921875</v>
      </c>
      <c r="R13" s="2">
        <v>575.85601806640602</v>
      </c>
      <c r="S13" s="2">
        <v>575.56256103515602</v>
      </c>
      <c r="T13" s="2">
        <v>575.40704345703102</v>
      </c>
      <c r="U13" s="2">
        <v>573.698486328125</v>
      </c>
      <c r="V13" s="2">
        <v>573.51849365234398</v>
      </c>
      <c r="W13" s="2">
        <v>572.10339355468795</v>
      </c>
      <c r="X13" s="2">
        <v>572.65814208984398</v>
      </c>
      <c r="Y13" s="2">
        <v>570.29180908203102</v>
      </c>
      <c r="Z13" s="2">
        <v>570.99664306640602</v>
      </c>
      <c r="AA13" s="2">
        <v>570.03497314453102</v>
      </c>
      <c r="AB13" s="2">
        <v>568.50012207031295</v>
      </c>
      <c r="AC13" s="2">
        <v>566.579345703125</v>
      </c>
      <c r="AD13" s="2">
        <v>568.41021728515602</v>
      </c>
      <c r="AE13" s="2">
        <v>567.93853759765602</v>
      </c>
      <c r="AF13" s="2">
        <v>568.53424072265602</v>
      </c>
      <c r="AG13" s="2">
        <v>569.37542724609398</v>
      </c>
      <c r="AH13" s="2">
        <v>569.08984375</v>
      </c>
      <c r="AI13" s="2">
        <v>573.708984375</v>
      </c>
      <c r="AJ13" s="2">
        <v>573.97711181640602</v>
      </c>
      <c r="AK13" s="2">
        <v>575.94519042968795</v>
      </c>
      <c r="AL13" s="2">
        <v>577.31219482421898</v>
      </c>
      <c r="AM13" s="2">
        <v>576.42907714843795</v>
      </c>
      <c r="AN13" s="2">
        <v>577.11560058593795</v>
      </c>
      <c r="AO13" s="2">
        <v>573.57794189453102</v>
      </c>
      <c r="AP13" s="2">
        <v>571.83782958984398</v>
      </c>
      <c r="AQ13" s="2">
        <v>570.22528076171898</v>
      </c>
      <c r="AR13" s="2">
        <v>569.32214355468795</v>
      </c>
      <c r="AS13" s="2">
        <v>568.5595703125</v>
      </c>
      <c r="AT13" s="2">
        <v>567.54364013671898</v>
      </c>
      <c r="AU13" s="2">
        <v>567.382080078125</v>
      </c>
      <c r="AV13" s="2">
        <v>565.801025390625</v>
      </c>
      <c r="AW13" s="2">
        <v>567.44927978515602</v>
      </c>
      <c r="AX13" s="2">
        <v>569.69866943359398</v>
      </c>
      <c r="AY13" s="2">
        <v>573.29138183593795</v>
      </c>
    </row>
    <row r="14" spans="1:51" ht="24">
      <c r="A14" s="2" t="s">
        <v>8</v>
      </c>
      <c r="B14" s="2" t="s">
        <v>127</v>
      </c>
      <c r="C14" s="2" t="s">
        <v>73</v>
      </c>
      <c r="D14" s="2">
        <v>44.701446533203097</v>
      </c>
      <c r="E14" s="2">
        <v>46.022872924804702</v>
      </c>
      <c r="F14" s="2">
        <v>44.936885833740199</v>
      </c>
      <c r="G14" s="2">
        <v>45.267654418945298</v>
      </c>
      <c r="H14" s="2">
        <v>45.407901763916001</v>
      </c>
      <c r="I14" s="2">
        <v>45.578483581542997</v>
      </c>
      <c r="J14" s="2">
        <v>45.727027893066399</v>
      </c>
      <c r="K14" s="2">
        <v>47.299556732177699</v>
      </c>
      <c r="L14" s="2">
        <v>47.8836860656738</v>
      </c>
      <c r="M14" s="2">
        <v>47.942390441894503</v>
      </c>
      <c r="N14" s="2">
        <v>47.451168060302699</v>
      </c>
      <c r="O14" s="2">
        <v>47.027496337890597</v>
      </c>
      <c r="P14" s="2">
        <v>45.9380912780762</v>
      </c>
      <c r="Q14" s="2">
        <v>44.926048278808601</v>
      </c>
      <c r="R14" s="2">
        <v>44.5146293640137</v>
      </c>
      <c r="S14" s="2">
        <v>44.4683647155762</v>
      </c>
      <c r="T14" s="2">
        <v>44.4127197265625</v>
      </c>
      <c r="U14" s="2">
        <v>44.415946960449197</v>
      </c>
      <c r="V14" s="2">
        <v>44.4681205749512</v>
      </c>
      <c r="W14" s="2">
        <v>44.460262298583999</v>
      </c>
      <c r="X14" s="2">
        <v>44.471950531005902</v>
      </c>
      <c r="Y14" s="2">
        <v>43.435111999511697</v>
      </c>
      <c r="Z14" s="2">
        <v>43.750293731689503</v>
      </c>
      <c r="AA14" s="2">
        <v>43.631076812744098</v>
      </c>
      <c r="AB14" s="2">
        <v>43.458057403564503</v>
      </c>
      <c r="AC14" s="2">
        <v>43.051055908203097</v>
      </c>
      <c r="AD14" s="2">
        <v>43.358020782470703</v>
      </c>
      <c r="AE14" s="2">
        <v>43.373908996582003</v>
      </c>
      <c r="AF14" s="2">
        <v>43.366363525390597</v>
      </c>
      <c r="AG14" s="2">
        <v>43.539440155029297</v>
      </c>
      <c r="AH14" s="2">
        <v>43.868278503417997</v>
      </c>
      <c r="AI14" s="2">
        <v>43.943546295166001</v>
      </c>
      <c r="AJ14" s="2">
        <v>44.4558296203613</v>
      </c>
      <c r="AK14" s="2">
        <v>44.566623687744098</v>
      </c>
      <c r="AL14" s="2">
        <v>44.613945007324197</v>
      </c>
      <c r="AM14" s="2">
        <v>44.681343078613303</v>
      </c>
      <c r="AN14" s="2">
        <v>44.491142272949197</v>
      </c>
      <c r="AO14" s="2">
        <v>44.163936614990199</v>
      </c>
      <c r="AP14" s="2">
        <v>43.483608245849602</v>
      </c>
      <c r="AQ14" s="2">
        <v>43.017379760742202</v>
      </c>
      <c r="AR14" s="2">
        <v>42.701618194580099</v>
      </c>
      <c r="AS14" s="2">
        <v>42.732532501220703</v>
      </c>
      <c r="AT14" s="2">
        <v>42.926708221435497</v>
      </c>
      <c r="AU14" s="2">
        <v>42.506576538085902</v>
      </c>
      <c r="AV14" s="2">
        <v>42.256431579589801</v>
      </c>
      <c r="AW14" s="2">
        <v>43.022750854492202</v>
      </c>
      <c r="AX14" s="2">
        <v>43.714382171630902</v>
      </c>
      <c r="AY14" s="2">
        <v>44.018310546875</v>
      </c>
    </row>
    <row r="15" spans="1:51" ht="24">
      <c r="A15" s="2" t="s">
        <v>9</v>
      </c>
      <c r="B15" s="2" t="s">
        <v>126</v>
      </c>
      <c r="C15" s="2" t="s">
        <v>83</v>
      </c>
      <c r="D15" s="2">
        <v>13.979417800903301</v>
      </c>
      <c r="E15" s="2">
        <v>15.489071846008301</v>
      </c>
      <c r="F15" s="2">
        <v>3.9095754623413099</v>
      </c>
      <c r="G15" s="2">
        <v>3.68714046478271</v>
      </c>
      <c r="H15" s="2">
        <v>4.1892781257629403</v>
      </c>
      <c r="I15" s="2">
        <v>4.6925840377807599</v>
      </c>
      <c r="J15" s="2">
        <v>5.5532093048095703</v>
      </c>
      <c r="K15" s="2">
        <v>14.1511383056641</v>
      </c>
      <c r="L15" s="2">
        <v>17.409542083740199</v>
      </c>
      <c r="M15" s="2">
        <v>17.4397869110107</v>
      </c>
      <c r="N15" s="2">
        <v>16.6187648773193</v>
      </c>
      <c r="O15" s="2">
        <v>15.809776306152299</v>
      </c>
      <c r="P15" s="2">
        <v>14.0013580322266</v>
      </c>
      <c r="Q15" s="2">
        <v>12.486446380615201</v>
      </c>
      <c r="R15" s="2">
        <v>12.1301918029785</v>
      </c>
      <c r="S15" s="2">
        <v>12.4096384048462</v>
      </c>
      <c r="T15" s="2">
        <v>12.8424272537231</v>
      </c>
      <c r="U15" s="2">
        <v>13.5740451812744</v>
      </c>
      <c r="V15" s="2">
        <v>13.711137771606399</v>
      </c>
      <c r="W15" s="2">
        <v>13.636233329772899</v>
      </c>
      <c r="X15" s="2">
        <v>13.785937309265099</v>
      </c>
      <c r="Y15" s="2">
        <v>12.8554010391235</v>
      </c>
      <c r="Z15" s="2">
        <v>13.025718688964799</v>
      </c>
      <c r="AA15" s="2">
        <v>13.176134109497101</v>
      </c>
      <c r="AB15" s="2">
        <v>12.865547180175801</v>
      </c>
      <c r="AC15" s="2">
        <v>12.5864362716675</v>
      </c>
      <c r="AD15" s="2">
        <v>12.8528728485107</v>
      </c>
      <c r="AE15" s="2">
        <v>12.810380935668899</v>
      </c>
      <c r="AF15" s="2">
        <v>12.8968257904053</v>
      </c>
      <c r="AG15" s="2">
        <v>13.021512031555201</v>
      </c>
      <c r="AH15" s="2">
        <v>13.1838636398315</v>
      </c>
      <c r="AI15" s="2">
        <v>13.419620513916</v>
      </c>
      <c r="AJ15" s="2">
        <v>13.7443838119507</v>
      </c>
      <c r="AK15" s="2">
        <v>13.827608108520501</v>
      </c>
      <c r="AL15" s="2">
        <v>13.8596105575562</v>
      </c>
      <c r="AM15" s="2">
        <v>13.8612251281738</v>
      </c>
      <c r="AN15" s="2">
        <v>13.6475372314453</v>
      </c>
      <c r="AO15" s="2">
        <v>13.2146854400635</v>
      </c>
      <c r="AP15" s="2">
        <v>12.453412055969199</v>
      </c>
      <c r="AQ15" s="2">
        <v>11.8884057998657</v>
      </c>
      <c r="AR15" s="2">
        <v>11.638623237609901</v>
      </c>
      <c r="AS15" s="2">
        <v>11.715889930725099</v>
      </c>
      <c r="AT15" s="2">
        <v>12.053053855896</v>
      </c>
      <c r="AU15" s="2">
        <v>11.830756187439</v>
      </c>
      <c r="AV15" s="2">
        <v>11.7383108139038</v>
      </c>
      <c r="AW15" s="2">
        <v>11.27330493927</v>
      </c>
      <c r="AX15" s="2">
        <v>12.7864446640015</v>
      </c>
      <c r="AY15" s="2">
        <v>13.2494163513184</v>
      </c>
    </row>
    <row r="16" spans="1:51" ht="24">
      <c r="A16" s="2" t="s">
        <v>16</v>
      </c>
      <c r="B16" s="2" t="s">
        <v>126</v>
      </c>
      <c r="C16" s="2" t="s">
        <v>82</v>
      </c>
      <c r="D16" s="2">
        <v>243.91696166992199</v>
      </c>
      <c r="E16" s="2">
        <v>37.055347442627003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329.35223388671898</v>
      </c>
      <c r="O16" s="2">
        <v>452.02014160156301</v>
      </c>
      <c r="P16" s="2">
        <v>623.34771728515602</v>
      </c>
      <c r="Q16" s="2">
        <v>700.691162109375</v>
      </c>
      <c r="R16" s="2">
        <v>666.70819091796898</v>
      </c>
      <c r="S16" s="2">
        <v>597.73767089843795</v>
      </c>
      <c r="T16" s="2">
        <v>533.64093017578102</v>
      </c>
      <c r="U16" s="2">
        <v>518.127685546875</v>
      </c>
      <c r="V16" s="2">
        <v>540.07354736328102</v>
      </c>
      <c r="W16" s="2">
        <v>536.03326416015602</v>
      </c>
      <c r="X16" s="2">
        <v>568.52960205078102</v>
      </c>
      <c r="Y16" s="2">
        <v>0</v>
      </c>
      <c r="Z16" s="2">
        <v>0</v>
      </c>
      <c r="AA16" s="2">
        <v>202.553466796875</v>
      </c>
      <c r="AB16" s="2">
        <v>552.86798095703102</v>
      </c>
      <c r="AC16" s="2">
        <v>550.59375</v>
      </c>
      <c r="AD16" s="2">
        <v>512.53460693359398</v>
      </c>
      <c r="AE16" s="2">
        <v>509.77859497070301</v>
      </c>
      <c r="AF16" s="2">
        <v>454.43902587890602</v>
      </c>
      <c r="AG16" s="2">
        <v>457.96542358398398</v>
      </c>
      <c r="AH16" s="2">
        <v>458.90313720703102</v>
      </c>
      <c r="AI16" s="2">
        <v>455.75912475585898</v>
      </c>
      <c r="AJ16" s="2">
        <v>446.69244384765602</v>
      </c>
      <c r="AK16" s="2">
        <v>453.94085693359398</v>
      </c>
      <c r="AL16" s="2">
        <v>481.63272094726602</v>
      </c>
      <c r="AM16" s="2">
        <v>505.927001953125</v>
      </c>
      <c r="AN16" s="2">
        <v>537.51947021484398</v>
      </c>
      <c r="AO16" s="2">
        <v>621.10382080078102</v>
      </c>
      <c r="AP16" s="2">
        <v>689.42138671875</v>
      </c>
      <c r="AQ16" s="2">
        <v>717.85650634765602</v>
      </c>
      <c r="AR16" s="2">
        <v>836.05358886718795</v>
      </c>
      <c r="AS16" s="2">
        <v>813.93194580078102</v>
      </c>
      <c r="AT16" s="2">
        <v>744.578857421875</v>
      </c>
      <c r="AU16" s="2">
        <v>772.310546875</v>
      </c>
      <c r="AV16" s="2">
        <v>577.40997314453102</v>
      </c>
      <c r="AW16" s="2">
        <v>475.79873657226602</v>
      </c>
      <c r="AX16" s="2">
        <v>399.330810546875</v>
      </c>
      <c r="AY16" s="2">
        <v>332.33651733398398</v>
      </c>
    </row>
    <row r="17" spans="1:51" ht="24">
      <c r="A17" s="2" t="s">
        <v>17</v>
      </c>
      <c r="B17" s="2" t="s">
        <v>125</v>
      </c>
      <c r="C17" s="2" t="s">
        <v>81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</row>
    <row r="18" spans="1:51" ht="24">
      <c r="A18" s="2" t="s">
        <v>10</v>
      </c>
      <c r="B18" s="2" t="s">
        <v>124</v>
      </c>
      <c r="C18" s="2" t="s">
        <v>74</v>
      </c>
      <c r="D18" s="2">
        <v>32.798099517822301</v>
      </c>
      <c r="E18" s="2">
        <v>32.265308380127003</v>
      </c>
      <c r="F18" s="2">
        <v>31.862565994262699</v>
      </c>
      <c r="G18" s="2">
        <v>32.342872619628899</v>
      </c>
      <c r="H18" s="2">
        <v>32.520305633544901</v>
      </c>
      <c r="I18" s="2">
        <v>32.536190032958999</v>
      </c>
      <c r="J18" s="2">
        <v>32.740615844726598</v>
      </c>
      <c r="K18" s="2">
        <v>32.9310111999512</v>
      </c>
      <c r="L18" s="2">
        <v>32.754806518554702</v>
      </c>
      <c r="M18" s="2">
        <v>32.571987152099602</v>
      </c>
      <c r="N18" s="2">
        <v>33.554458618164098</v>
      </c>
      <c r="O18" s="2">
        <v>34.306060791015597</v>
      </c>
      <c r="P18" s="2">
        <v>34.6399116516113</v>
      </c>
      <c r="Q18" s="2">
        <v>34.634204864502003</v>
      </c>
      <c r="R18" s="2">
        <v>34.279487609863303</v>
      </c>
      <c r="S18" s="2">
        <v>34.216434478759801</v>
      </c>
      <c r="T18" s="2">
        <v>33.404743194580099</v>
      </c>
      <c r="U18" s="2">
        <v>33.414424896240199</v>
      </c>
      <c r="V18" s="2">
        <v>32.754325866699197</v>
      </c>
      <c r="W18" s="2">
        <v>32.897708892822301</v>
      </c>
      <c r="X18" s="2">
        <v>32.761917114257798</v>
      </c>
      <c r="Y18" s="2">
        <v>27.829156875610401</v>
      </c>
      <c r="Z18" s="2">
        <v>25.167169570922901</v>
      </c>
      <c r="AA18" s="2">
        <v>27.040826797485401</v>
      </c>
      <c r="AB18" s="2">
        <v>32.744644165039098</v>
      </c>
      <c r="AC18" s="2">
        <v>32.811122894287102</v>
      </c>
      <c r="AD18" s="2">
        <v>32.705291748046903</v>
      </c>
      <c r="AE18" s="2">
        <v>32.687374114990199</v>
      </c>
      <c r="AF18" s="2">
        <v>32.581676483154297</v>
      </c>
      <c r="AG18" s="2">
        <v>32.596046447753899</v>
      </c>
      <c r="AH18" s="2">
        <v>32.530445098877003</v>
      </c>
      <c r="AI18" s="2">
        <v>32.493282318115199</v>
      </c>
      <c r="AJ18" s="2">
        <v>32.211269378662102</v>
      </c>
      <c r="AK18" s="2">
        <v>32.245250701904297</v>
      </c>
      <c r="AL18" s="2">
        <v>32.200485229492202</v>
      </c>
      <c r="AM18" s="2">
        <v>32.196529388427699</v>
      </c>
      <c r="AN18" s="2">
        <v>32.088333129882798</v>
      </c>
      <c r="AO18" s="2">
        <v>32.0851860046387</v>
      </c>
      <c r="AP18" s="2">
        <v>32.342090606689503</v>
      </c>
      <c r="AQ18" s="2">
        <v>32.190071105957003</v>
      </c>
      <c r="AR18" s="2">
        <v>32.003086090087898</v>
      </c>
      <c r="AS18" s="2">
        <v>32.416774749755902</v>
      </c>
      <c r="AT18" s="2">
        <v>32.472820281982401</v>
      </c>
      <c r="AU18" s="2">
        <v>32.599071502685497</v>
      </c>
      <c r="AV18" s="2">
        <v>32.575843811035199</v>
      </c>
      <c r="AW18" s="2">
        <v>32.595287322997997</v>
      </c>
      <c r="AX18" s="2">
        <v>32.819671630859403</v>
      </c>
      <c r="AY18" s="2">
        <v>32.872737884521499</v>
      </c>
    </row>
    <row r="19" spans="1:51" ht="24">
      <c r="A19" s="2" t="s">
        <v>18</v>
      </c>
      <c r="B19" s="2" t="s">
        <v>123</v>
      </c>
      <c r="C19" s="2" t="s">
        <v>80</v>
      </c>
      <c r="D19" s="2">
        <v>2.2804656028747599</v>
      </c>
      <c r="E19" s="2">
        <v>2.28022241592407</v>
      </c>
      <c r="F19" s="2">
        <v>2.5094096660614</v>
      </c>
      <c r="G19" s="2">
        <v>3.0392220020294198</v>
      </c>
      <c r="H19" s="2">
        <v>3.5720138549804701</v>
      </c>
      <c r="I19" s="2">
        <v>4.1027150154113796</v>
      </c>
      <c r="J19" s="2">
        <v>4.6552920341491699</v>
      </c>
      <c r="K19" s="2">
        <v>5.2373166084289604</v>
      </c>
      <c r="L19" s="2">
        <v>5.2867431640625</v>
      </c>
      <c r="M19" s="2">
        <v>5.2909169197082502</v>
      </c>
      <c r="N19" s="2">
        <v>5.2921824455261204</v>
      </c>
      <c r="O19" s="2">
        <v>5.2941818237304696</v>
      </c>
      <c r="P19" s="2">
        <v>5.3005080223083496</v>
      </c>
      <c r="Q19" s="2">
        <v>5.3050131797790501</v>
      </c>
      <c r="R19" s="2">
        <v>5.3088364601135298</v>
      </c>
      <c r="S19" s="2">
        <v>5.31152391433716</v>
      </c>
      <c r="T19" s="2">
        <v>5.28135442733765</v>
      </c>
      <c r="U19" s="2">
        <v>5.1040191650390598</v>
      </c>
      <c r="V19" s="2">
        <v>4.9609518051147496</v>
      </c>
      <c r="W19" s="2">
        <v>4.8269028663635298</v>
      </c>
      <c r="X19" s="2">
        <v>4.72542381286621</v>
      </c>
      <c r="Y19" s="2">
        <v>1.7877984046936</v>
      </c>
      <c r="Z19" s="2">
        <v>1.04236109182239E-2</v>
      </c>
      <c r="AA19" s="2">
        <v>1.2505527734756501</v>
      </c>
      <c r="AB19" s="2">
        <v>4.61260938644409</v>
      </c>
      <c r="AC19" s="2">
        <v>4.4779763221740696</v>
      </c>
      <c r="AD19" s="2">
        <v>4.3567147254943803</v>
      </c>
      <c r="AE19" s="2">
        <v>4.24267673492432</v>
      </c>
      <c r="AF19" s="2">
        <v>4.1388015747070304</v>
      </c>
      <c r="AG19" s="2">
        <v>4.0445389747619602</v>
      </c>
      <c r="AH19" s="2">
        <v>3.9550096988678001</v>
      </c>
      <c r="AI19" s="2">
        <v>3.8652932643890399</v>
      </c>
      <c r="AJ19" s="2">
        <v>3.7723302841186501</v>
      </c>
      <c r="AK19" s="2">
        <v>3.6597421169281001</v>
      </c>
      <c r="AL19" s="2">
        <v>3.5602819919586199</v>
      </c>
      <c r="AM19" s="2">
        <v>3.4602887630462602</v>
      </c>
      <c r="AN19" s="2">
        <v>3.3530440330505402</v>
      </c>
      <c r="AO19" s="2">
        <v>3.2355391979217498</v>
      </c>
      <c r="AP19" s="2">
        <v>3.0957324504852299</v>
      </c>
      <c r="AQ19" s="2">
        <v>2.9405734539032</v>
      </c>
      <c r="AR19" s="2">
        <v>2.7858242988586399</v>
      </c>
      <c r="AS19" s="2">
        <v>2.6834304332733199</v>
      </c>
      <c r="AT19" s="2">
        <v>2.59324431419373</v>
      </c>
      <c r="AU19" s="2">
        <v>2.5029058456420898</v>
      </c>
      <c r="AV19" s="2">
        <v>2.3847253322601301</v>
      </c>
      <c r="AW19" s="2">
        <v>2.2536146640777601</v>
      </c>
      <c r="AX19" s="2">
        <v>2.2707138061523402</v>
      </c>
      <c r="AY19" s="2">
        <v>2.2746958732604998</v>
      </c>
    </row>
    <row r="20" spans="1:51" ht="24">
      <c r="A20" s="2" t="s">
        <v>11</v>
      </c>
      <c r="B20" s="2" t="s">
        <v>122</v>
      </c>
      <c r="C20" s="2" t="s">
        <v>79</v>
      </c>
      <c r="D20" s="2">
        <v>4.7156014442443803</v>
      </c>
      <c r="E20" s="2">
        <v>8.1405601501464808</v>
      </c>
      <c r="F20" s="2">
        <v>9.6810045242309606</v>
      </c>
      <c r="G20" s="2">
        <v>9.7246561050415004</v>
      </c>
      <c r="H20" s="2">
        <v>9.7838001251220703</v>
      </c>
      <c r="I20" s="2">
        <v>9.8878755569458008</v>
      </c>
      <c r="J20" s="2">
        <v>9.9369831085205096</v>
      </c>
      <c r="K20" s="2">
        <v>10.4113569259644</v>
      </c>
      <c r="L20" s="2">
        <v>10.614940643310501</v>
      </c>
      <c r="M20" s="2">
        <v>10.6380462646484</v>
      </c>
      <c r="N20" s="2">
        <v>10.399634361267101</v>
      </c>
      <c r="O20" s="2">
        <v>10.1664218902588</v>
      </c>
      <c r="P20" s="2">
        <v>9.1802511215209996</v>
      </c>
      <c r="Q20" s="2">
        <v>8.3395881652831996</v>
      </c>
      <c r="R20" s="2">
        <v>8.2234802246093803</v>
      </c>
      <c r="S20" s="2">
        <v>8.2310447692871094</v>
      </c>
      <c r="T20" s="2">
        <v>8.0206260681152308</v>
      </c>
      <c r="U20" s="2">
        <v>8.7547082901000994</v>
      </c>
      <c r="V20" s="2">
        <v>9.0089502334594709</v>
      </c>
      <c r="W20" s="2">
        <v>9.0551214218139595</v>
      </c>
      <c r="X20" s="2">
        <v>9.0717887878418004</v>
      </c>
      <c r="Y20" s="2">
        <v>8.9726705551147496</v>
      </c>
      <c r="Z20" s="2">
        <v>8.8965692520141602</v>
      </c>
      <c r="AA20" s="2">
        <v>8.7873172760009801</v>
      </c>
      <c r="AB20" s="2">
        <v>8.7040710449218803</v>
      </c>
      <c r="AC20" s="2">
        <v>8.2630405426025408</v>
      </c>
      <c r="AD20" s="2">
        <v>8.4683332443237305</v>
      </c>
      <c r="AE20" s="2">
        <v>7.9853873252868697</v>
      </c>
      <c r="AF20" s="2">
        <v>8.1129713058471697</v>
      </c>
      <c r="AG20" s="2">
        <v>8.10467433929443</v>
      </c>
      <c r="AH20" s="2">
        <v>8.2684583663940394</v>
      </c>
      <c r="AI20" s="2">
        <v>8.3717870712280291</v>
      </c>
      <c r="AJ20" s="2">
        <v>8.5157690048217791</v>
      </c>
      <c r="AK20" s="2">
        <v>8.5761404037475604</v>
      </c>
      <c r="AL20" s="2">
        <v>8.5811405181884801</v>
      </c>
      <c r="AM20" s="2">
        <v>8.5824060440063494</v>
      </c>
      <c r="AN20" s="2">
        <v>8.4157819747924805</v>
      </c>
      <c r="AO20" s="2">
        <v>8.1416015625</v>
      </c>
      <c r="AP20" s="2">
        <v>7.5310540199279803</v>
      </c>
      <c r="AQ20" s="2">
        <v>7.1130075454711896</v>
      </c>
      <c r="AR20" s="2">
        <v>6.9198102951049796</v>
      </c>
      <c r="AS20" s="2">
        <v>7.1615829467773402</v>
      </c>
      <c r="AT20" s="2">
        <v>7.3461961746215803</v>
      </c>
      <c r="AU20" s="2">
        <v>7.2353239059448198</v>
      </c>
      <c r="AV20" s="2">
        <v>6.3179440498352104</v>
      </c>
      <c r="AW20" s="2">
        <v>7.97308349609375</v>
      </c>
      <c r="AX20" s="2">
        <v>8.5018405914306605</v>
      </c>
      <c r="AY20" s="2">
        <v>7.9227390289306596</v>
      </c>
    </row>
    <row r="21" spans="1:51" ht="24">
      <c r="A21" s="2" t="s">
        <v>23</v>
      </c>
      <c r="B21" s="2" t="s">
        <v>122</v>
      </c>
      <c r="C21" s="2" t="s">
        <v>74</v>
      </c>
      <c r="D21" s="2">
        <v>34.509956359863303</v>
      </c>
      <c r="E21" s="2">
        <v>35.063663482666001</v>
      </c>
      <c r="F21" s="2">
        <v>35.348804473877003</v>
      </c>
      <c r="G21" s="2">
        <v>35.525119781494098</v>
      </c>
      <c r="H21" s="2">
        <v>35.677497863769503</v>
      </c>
      <c r="I21" s="2">
        <v>35.731201171875</v>
      </c>
      <c r="J21" s="2">
        <v>35.923496246337898</v>
      </c>
      <c r="K21" s="2">
        <v>36.143928527832003</v>
      </c>
      <c r="L21" s="2">
        <v>36.2800483703613</v>
      </c>
      <c r="M21" s="2">
        <v>36.182510375976598</v>
      </c>
      <c r="N21" s="2">
        <v>36.193801879882798</v>
      </c>
      <c r="O21" s="2">
        <v>36.033851623535199</v>
      </c>
      <c r="P21" s="2">
        <v>35.889190673828097</v>
      </c>
      <c r="Q21" s="2">
        <v>35.865573883056598</v>
      </c>
      <c r="R21" s="2">
        <v>35.3534126281738</v>
      </c>
      <c r="S21" s="2">
        <v>35.529941558837898</v>
      </c>
      <c r="T21" s="2">
        <v>35.438484191894503</v>
      </c>
      <c r="U21" s="2">
        <v>35.660526275634801</v>
      </c>
      <c r="V21" s="2">
        <v>35.492923736572301</v>
      </c>
      <c r="W21" s="2">
        <v>35.513870239257798</v>
      </c>
      <c r="X21" s="2">
        <v>34.435337066650398</v>
      </c>
      <c r="Y21" s="2">
        <v>34.6033935546875</v>
      </c>
      <c r="Z21" s="2">
        <v>34.455509185791001</v>
      </c>
      <c r="AA21" s="2">
        <v>34.5592041015625</v>
      </c>
      <c r="AB21" s="2">
        <v>34.040248870849602</v>
      </c>
      <c r="AC21" s="2">
        <v>33.820823669433601</v>
      </c>
      <c r="AD21" s="2">
        <v>34.0859985351563</v>
      </c>
      <c r="AE21" s="2">
        <v>34.059658050537102</v>
      </c>
      <c r="AF21" s="2">
        <v>33.998218536377003</v>
      </c>
      <c r="AG21" s="2">
        <v>34.063060760497997</v>
      </c>
      <c r="AH21" s="2">
        <v>33.781291961669901</v>
      </c>
      <c r="AI21" s="2">
        <v>33.809932708740199</v>
      </c>
      <c r="AJ21" s="2">
        <v>33.619670867919901</v>
      </c>
      <c r="AK21" s="2">
        <v>33.594806671142599</v>
      </c>
      <c r="AL21" s="2">
        <v>33.551979064941399</v>
      </c>
      <c r="AM21" s="2">
        <v>33.480964660644503</v>
      </c>
      <c r="AN21" s="2">
        <v>33.4432182312012</v>
      </c>
      <c r="AO21" s="2">
        <v>33.290615081787102</v>
      </c>
      <c r="AP21" s="2">
        <v>33.5399780273438</v>
      </c>
      <c r="AQ21" s="2">
        <v>33.655002593994098</v>
      </c>
      <c r="AR21" s="2">
        <v>33.700111389160199</v>
      </c>
      <c r="AS21" s="2">
        <v>33.756782531738303</v>
      </c>
      <c r="AT21" s="2">
        <v>33.847557067871101</v>
      </c>
      <c r="AU21" s="2">
        <v>33.797283172607401</v>
      </c>
      <c r="AV21" s="2">
        <v>33.978687286377003</v>
      </c>
      <c r="AW21" s="2">
        <v>33.9271049499512</v>
      </c>
      <c r="AX21" s="2">
        <v>34.131458282470703</v>
      </c>
      <c r="AY21" s="2">
        <v>34.132984161377003</v>
      </c>
    </row>
    <row r="22" spans="1:51" ht="24">
      <c r="A22" s="2" t="s">
        <v>19</v>
      </c>
      <c r="B22" s="2" t="s">
        <v>121</v>
      </c>
      <c r="C22" s="2" t="s">
        <v>78</v>
      </c>
      <c r="D22" s="2">
        <v>434.66329956054699</v>
      </c>
      <c r="E22" s="2">
        <v>666.69122314453102</v>
      </c>
      <c r="F22" s="2">
        <v>610.30700683593795</v>
      </c>
      <c r="G22" s="2">
        <v>600.196533203125</v>
      </c>
      <c r="H22" s="2">
        <v>593.67779541015602</v>
      </c>
      <c r="I22" s="2">
        <v>610.29144287109398</v>
      </c>
      <c r="J22" s="2">
        <v>598.192626953125</v>
      </c>
      <c r="K22" s="2">
        <v>667.06140136718795</v>
      </c>
      <c r="L22" s="2">
        <v>669.46063232421898</v>
      </c>
      <c r="M22" s="2">
        <v>678.2841796875</v>
      </c>
      <c r="N22" s="2">
        <v>632.43493652343795</v>
      </c>
      <c r="O22" s="2">
        <v>607.88000488281295</v>
      </c>
      <c r="P22" s="2">
        <v>843.87603759765602</v>
      </c>
      <c r="Q22" s="2">
        <v>921.31994628906295</v>
      </c>
      <c r="R22" s="2">
        <v>940.379150390625</v>
      </c>
      <c r="S22" s="2">
        <v>906.37078857421898</v>
      </c>
      <c r="T22" s="2">
        <v>958.75036621093795</v>
      </c>
      <c r="U22" s="2">
        <v>984.185791015625</v>
      </c>
      <c r="V22" s="2">
        <v>1088.80078125</v>
      </c>
      <c r="W22" s="2">
        <v>1101.80236816406</v>
      </c>
      <c r="X22" s="2">
        <v>955.180908203125</v>
      </c>
      <c r="Y22" s="2">
        <v>1120.00329589844</v>
      </c>
      <c r="Z22" s="2">
        <v>1073.27966308594</v>
      </c>
      <c r="AA22" s="2">
        <v>1018.02899169922</v>
      </c>
      <c r="AB22" s="2">
        <v>792.63586425781295</v>
      </c>
      <c r="AC22" s="2">
        <v>748.908935546875</v>
      </c>
      <c r="AD22" s="2">
        <v>693.34228515625</v>
      </c>
      <c r="AE22" s="2">
        <v>732.80010986328102</v>
      </c>
      <c r="AF22" s="2">
        <v>704.49859619140602</v>
      </c>
      <c r="AG22" s="2">
        <v>720.26519775390602</v>
      </c>
      <c r="AH22" s="2">
        <v>719.55895996093795</v>
      </c>
      <c r="AI22" s="2">
        <v>622.65765380859398</v>
      </c>
      <c r="AJ22" s="2">
        <v>588.98101806640602</v>
      </c>
      <c r="AK22" s="2">
        <v>602.24792480468795</v>
      </c>
      <c r="AL22" s="2">
        <v>634.60748291015602</v>
      </c>
      <c r="AM22" s="2">
        <v>610.60852050781295</v>
      </c>
      <c r="AN22" s="2">
        <v>747.52099609375</v>
      </c>
      <c r="AO22" s="2">
        <v>792.41204833984398</v>
      </c>
      <c r="AP22" s="2">
        <v>863.048583984375</v>
      </c>
      <c r="AQ22" s="2">
        <v>925.13000488281295</v>
      </c>
      <c r="AR22" s="2">
        <v>927.51361083984398</v>
      </c>
      <c r="AS22" s="2">
        <v>874.20227050781295</v>
      </c>
      <c r="AT22" s="2">
        <v>814.8837890625</v>
      </c>
      <c r="AU22" s="2">
        <v>826.03082275390602</v>
      </c>
      <c r="AV22" s="2">
        <v>738.96990966796898</v>
      </c>
      <c r="AW22" s="2">
        <v>633.42541503906295</v>
      </c>
      <c r="AX22" s="2">
        <v>567.34783935546898</v>
      </c>
      <c r="AY22" s="2">
        <v>524.29650878906295</v>
      </c>
    </row>
    <row r="23" spans="1:51" ht="24">
      <c r="A23" s="2" t="s">
        <v>20</v>
      </c>
      <c r="B23" s="2" t="s">
        <v>120</v>
      </c>
      <c r="C23" s="2" t="s">
        <v>65</v>
      </c>
      <c r="D23" s="2">
        <v>2.6788489818572998</v>
      </c>
      <c r="E23" s="2">
        <v>3.88240647315979</v>
      </c>
      <c r="F23" s="2">
        <v>3.9496593475341801</v>
      </c>
      <c r="G23" s="2">
        <v>3.9640696048736599</v>
      </c>
      <c r="H23" s="2">
        <v>3.9703035354614298</v>
      </c>
      <c r="I23" s="2">
        <v>3.98984575271606</v>
      </c>
      <c r="J23" s="2">
        <v>3.99626564979553</v>
      </c>
      <c r="K23" s="2">
        <v>4.0123710632324201</v>
      </c>
      <c r="L23" s="2">
        <v>4.0152673721313503</v>
      </c>
      <c r="M23" s="2">
        <v>4.0305347442626998</v>
      </c>
      <c r="N23" s="2">
        <v>4.04248094558716</v>
      </c>
      <c r="O23" s="2">
        <v>4.0576477050781303</v>
      </c>
      <c r="P23" s="2">
        <v>4.0619544982910201</v>
      </c>
      <c r="Q23" s="2">
        <v>4.0761442184448198</v>
      </c>
      <c r="R23" s="2">
        <v>4.0858597755432102</v>
      </c>
      <c r="S23" s="2">
        <v>4.0954461097717303</v>
      </c>
      <c r="T23" s="2">
        <v>4.10038185119629</v>
      </c>
      <c r="U23" s="2">
        <v>3.8481280803680402</v>
      </c>
      <c r="V23" s="2">
        <v>2.9030468463897701</v>
      </c>
      <c r="W23" s="2">
        <v>2.0824513435363801</v>
      </c>
      <c r="X23" s="2">
        <v>1.9783854484558101</v>
      </c>
      <c r="Y23" s="2">
        <v>1.99206566810608</v>
      </c>
      <c r="Z23" s="2">
        <v>2.00648760795593</v>
      </c>
      <c r="AA23" s="2">
        <v>2.0154511928558398</v>
      </c>
      <c r="AB23" s="2">
        <v>2.0253367424011199</v>
      </c>
      <c r="AC23" s="2">
        <v>2.0380086898803702</v>
      </c>
      <c r="AD23" s="2">
        <v>2.0461442470550502</v>
      </c>
      <c r="AE23" s="2">
        <v>2.0637569427490199</v>
      </c>
      <c r="AF23" s="2">
        <v>2.0713682174682599</v>
      </c>
      <c r="AG23" s="2">
        <v>2.0851511955261199</v>
      </c>
      <c r="AH23" s="2">
        <v>2.0930192470550502</v>
      </c>
      <c r="AI23" s="2">
        <v>2.1059238910675</v>
      </c>
      <c r="AJ23" s="2">
        <v>2.11357641220093</v>
      </c>
      <c r="AK23" s="2">
        <v>2.13044953346252</v>
      </c>
      <c r="AL23" s="2">
        <v>2.1351058483123802</v>
      </c>
      <c r="AM23" s="2">
        <v>2.15034031867981</v>
      </c>
      <c r="AN23" s="2">
        <v>2.1616301536560099</v>
      </c>
      <c r="AO23" s="2">
        <v>2.1714115142822301</v>
      </c>
      <c r="AP23" s="2">
        <v>2.1798508167266801</v>
      </c>
      <c r="AQ23" s="2">
        <v>2.1994879245758101</v>
      </c>
      <c r="AR23" s="2">
        <v>2.2069494724273699</v>
      </c>
      <c r="AS23" s="2">
        <v>2.21848440170288</v>
      </c>
      <c r="AT23" s="2">
        <v>2.2306821346282999</v>
      </c>
      <c r="AU23" s="2">
        <v>2.2445228099822998</v>
      </c>
      <c r="AV23" s="2">
        <v>2.2502028942108199</v>
      </c>
      <c r="AW23" s="2">
        <v>2.26376557350159</v>
      </c>
      <c r="AX23" s="2">
        <v>2.2709219455718999</v>
      </c>
      <c r="AY23" s="2">
        <v>2.2825953960418701</v>
      </c>
    </row>
    <row r="24" spans="1:51" ht="24">
      <c r="A24" s="2" t="s">
        <v>21</v>
      </c>
      <c r="B24" s="2" t="s">
        <v>119</v>
      </c>
      <c r="C24" s="2" t="s">
        <v>65</v>
      </c>
      <c r="D24" s="2">
        <v>3.5613782405853298</v>
      </c>
      <c r="E24" s="2">
        <v>3.5245923995971702</v>
      </c>
      <c r="F24" s="2">
        <v>3.5451729297637899</v>
      </c>
      <c r="G24" s="2">
        <v>3.5595121383667001</v>
      </c>
      <c r="H24" s="2">
        <v>3.5729429721832302</v>
      </c>
      <c r="I24" s="2">
        <v>3.5847082138061501</v>
      </c>
      <c r="J24" s="2">
        <v>3.5957949161529501</v>
      </c>
      <c r="K24" s="2">
        <v>3.6069374084472701</v>
      </c>
      <c r="L24" s="2">
        <v>3.61722040176392</v>
      </c>
      <c r="M24" s="2">
        <v>3.62762355804443</v>
      </c>
      <c r="N24" s="2">
        <v>3.6373159885406499</v>
      </c>
      <c r="O24" s="2">
        <v>3.6478974819183398</v>
      </c>
      <c r="P24" s="2">
        <v>3.6576356887817401</v>
      </c>
      <c r="Q24" s="2">
        <v>3.6651248931884801</v>
      </c>
      <c r="R24" s="2">
        <v>3.6726601123809801</v>
      </c>
      <c r="S24" s="2">
        <v>3.6797864437103298</v>
      </c>
      <c r="T24" s="2">
        <v>3.6868696212768599</v>
      </c>
      <c r="U24" s="2">
        <v>3.7264649868011501</v>
      </c>
      <c r="V24" s="2">
        <v>3.9039723873138401</v>
      </c>
      <c r="W24" s="2">
        <v>4.0625157356262198</v>
      </c>
      <c r="X24" s="2">
        <v>3.9772565364837602</v>
      </c>
      <c r="Y24" s="2">
        <v>3.8034570217132599</v>
      </c>
      <c r="Z24" s="2">
        <v>3.6101825237274201</v>
      </c>
      <c r="AA24" s="2">
        <v>3.4240207672119101</v>
      </c>
      <c r="AB24" s="2">
        <v>3.27548050880432</v>
      </c>
      <c r="AC24" s="2">
        <v>3.1520521640777601</v>
      </c>
      <c r="AD24" s="2">
        <v>3.0352759361267099</v>
      </c>
      <c r="AE24" s="2">
        <v>2.9424145221710201</v>
      </c>
      <c r="AF24" s="2">
        <v>2.96522760391235</v>
      </c>
      <c r="AG24" s="2">
        <v>2.9906737804412802</v>
      </c>
      <c r="AH24" s="2">
        <v>3.0096373558044398</v>
      </c>
      <c r="AI24" s="2">
        <v>3.0259881019592298</v>
      </c>
      <c r="AJ24" s="2">
        <v>3.0402710437774698</v>
      </c>
      <c r="AK24" s="2">
        <v>3.0531668663024898</v>
      </c>
      <c r="AL24" s="2">
        <v>3.06698417663574</v>
      </c>
      <c r="AM24" s="2">
        <v>3.0799686908721902</v>
      </c>
      <c r="AN24" s="2">
        <v>3.0921058654785201</v>
      </c>
      <c r="AO24" s="2">
        <v>3.1040451526641801</v>
      </c>
      <c r="AP24" s="2">
        <v>3.11524629592896</v>
      </c>
      <c r="AQ24" s="2">
        <v>3.1245555877685498</v>
      </c>
      <c r="AR24" s="2">
        <v>3.13438749313354</v>
      </c>
      <c r="AS24" s="2">
        <v>3.1428260803222701</v>
      </c>
      <c r="AT24" s="2">
        <v>3.1539046764373802</v>
      </c>
      <c r="AU24" s="2">
        <v>3.16408491134644</v>
      </c>
      <c r="AV24" s="2">
        <v>3.17298436164856</v>
      </c>
      <c r="AW24" s="2">
        <v>3.1832079887390101</v>
      </c>
      <c r="AX24" s="2">
        <v>3.1945281028747599</v>
      </c>
      <c r="AY24" s="2">
        <v>3.2071077823638898</v>
      </c>
    </row>
    <row r="25" spans="1:51">
      <c r="A25" s="2" t="s">
        <v>24</v>
      </c>
      <c r="B25" s="2" t="s">
        <v>118</v>
      </c>
      <c r="C25" s="2" t="s">
        <v>75</v>
      </c>
      <c r="D25" s="2">
        <v>44.546485900878899</v>
      </c>
      <c r="E25" s="2">
        <v>44.798248291015597</v>
      </c>
      <c r="F25" s="2">
        <v>45.394615173339801</v>
      </c>
      <c r="G25" s="2">
        <v>44.826816558837898</v>
      </c>
      <c r="H25" s="2">
        <v>44.992523193359403</v>
      </c>
      <c r="I25" s="2">
        <v>45.282402038574197</v>
      </c>
      <c r="J25" s="2">
        <v>45.319488525390597</v>
      </c>
      <c r="K25" s="2">
        <v>45.567764282226598</v>
      </c>
      <c r="L25" s="2">
        <v>45.876110076904297</v>
      </c>
      <c r="M25" s="2">
        <v>46.063381195068402</v>
      </c>
      <c r="N25" s="2">
        <v>46.227947235107401</v>
      </c>
      <c r="O25" s="2">
        <v>46.391590118408203</v>
      </c>
      <c r="P25" s="2">
        <v>45.875450134277301</v>
      </c>
      <c r="Q25" s="2">
        <v>45.433826446533203</v>
      </c>
      <c r="R25" s="2">
        <v>45.143589019775398</v>
      </c>
      <c r="S25" s="2">
        <v>44.857864379882798</v>
      </c>
      <c r="T25" s="2">
        <v>44.523277282714801</v>
      </c>
      <c r="U25" s="2">
        <v>44.282424926757798</v>
      </c>
      <c r="V25" s="2">
        <v>44.257308959960902</v>
      </c>
      <c r="W25" s="2">
        <v>44.215164184570298</v>
      </c>
      <c r="X25" s="2">
        <v>44.1371040344238</v>
      </c>
      <c r="Y25" s="2">
        <v>43.739772796630902</v>
      </c>
      <c r="Z25" s="2">
        <v>43.495758056640597</v>
      </c>
      <c r="AA25" s="2">
        <v>43.335792541503899</v>
      </c>
      <c r="AB25" s="2">
        <v>43.250621795654297</v>
      </c>
      <c r="AC25" s="2">
        <v>43.015983581542997</v>
      </c>
      <c r="AD25" s="2">
        <v>43.449348449707003</v>
      </c>
      <c r="AE25" s="2">
        <v>43.541126251220703</v>
      </c>
      <c r="AF25" s="2">
        <v>43.601047515869098</v>
      </c>
      <c r="AG25" s="2">
        <v>43.9652099609375</v>
      </c>
      <c r="AH25" s="2">
        <v>44.118000030517599</v>
      </c>
      <c r="AI25" s="2">
        <v>44.290416717529297</v>
      </c>
      <c r="AJ25" s="2">
        <v>44.285690307617202</v>
      </c>
      <c r="AK25" s="2">
        <v>44.399669647216797</v>
      </c>
      <c r="AL25" s="2">
        <v>44.485298156738303</v>
      </c>
      <c r="AM25" s="2">
        <v>44.548744201660199</v>
      </c>
      <c r="AN25" s="2">
        <v>44.498378753662102</v>
      </c>
      <c r="AO25" s="2">
        <v>44.305576324462898</v>
      </c>
      <c r="AP25" s="2">
        <v>43.695217132568402</v>
      </c>
      <c r="AQ25" s="2">
        <v>43.362510681152301</v>
      </c>
      <c r="AR25" s="2">
        <v>43.048980712890597</v>
      </c>
      <c r="AS25" s="2">
        <v>42.938323974609403</v>
      </c>
      <c r="AT25" s="2">
        <v>42.712535858154297</v>
      </c>
      <c r="AU25" s="2">
        <v>42.535182952880902</v>
      </c>
      <c r="AV25" s="2">
        <v>42.2867431640625</v>
      </c>
      <c r="AW25" s="2">
        <v>42.855091094970703</v>
      </c>
      <c r="AX25" s="2">
        <v>43.247440338134801</v>
      </c>
      <c r="AY25" s="2">
        <v>43.312744140625</v>
      </c>
    </row>
    <row r="26" spans="1:51" ht="24">
      <c r="A26" s="2" t="s">
        <v>62</v>
      </c>
      <c r="B26" s="2" t="s">
        <v>117</v>
      </c>
      <c r="C26" s="2" t="s">
        <v>77</v>
      </c>
      <c r="D26" s="2">
        <v>1007.86102294922</v>
      </c>
      <c r="E26" s="2">
        <v>999.51647949218795</v>
      </c>
      <c r="F26" s="2">
        <v>995.08514404296898</v>
      </c>
      <c r="G26" s="2">
        <v>1008.56457519531</v>
      </c>
      <c r="H26" s="2">
        <v>997.903564453125</v>
      </c>
      <c r="I26" s="2">
        <v>999.00408935546898</v>
      </c>
      <c r="J26" s="2">
        <v>996.377197265625</v>
      </c>
      <c r="K26" s="2">
        <v>990.42633056640602</v>
      </c>
      <c r="L26" s="2">
        <v>990.05035400390602</v>
      </c>
      <c r="M26" s="2">
        <v>983.79803466796898</v>
      </c>
      <c r="N26" s="2">
        <v>985.04547119140602</v>
      </c>
      <c r="O26" s="2">
        <v>984.709228515625</v>
      </c>
      <c r="P26" s="2">
        <v>990.83648681640602</v>
      </c>
      <c r="Q26" s="2">
        <v>997.691162109375</v>
      </c>
      <c r="R26" s="2">
        <v>1001.43188476563</v>
      </c>
      <c r="S26" s="2">
        <v>996.80364990234398</v>
      </c>
      <c r="T26" s="2">
        <v>1005.076171875</v>
      </c>
      <c r="U26" s="2">
        <v>1004.97625732422</v>
      </c>
      <c r="V26" s="2">
        <v>1010.25012207031</v>
      </c>
      <c r="W26" s="2">
        <v>1005.70220947266</v>
      </c>
      <c r="X26" s="2">
        <v>1008.05456542969</v>
      </c>
      <c r="Y26" s="2">
        <v>1009.40734863281</v>
      </c>
      <c r="Z26" s="2">
        <v>1017.93634033203</v>
      </c>
      <c r="AA26" s="2">
        <v>1015.79174804688</v>
      </c>
      <c r="AB26" s="2">
        <v>1012.83581542969</v>
      </c>
      <c r="AC26" s="2">
        <v>1025.71984863281</v>
      </c>
      <c r="AD26" s="2">
        <v>1007.20764160156</v>
      </c>
      <c r="AE26" s="2">
        <v>1015.39263916016</v>
      </c>
      <c r="AF26" s="2">
        <v>1007.34039306641</v>
      </c>
      <c r="AG26" s="2">
        <v>1003.96508789063</v>
      </c>
      <c r="AH26" s="2">
        <v>1005.15588378906</v>
      </c>
      <c r="AI26" s="2">
        <v>1006.24737548828</v>
      </c>
      <c r="AJ26" s="2">
        <v>994.670166015625</v>
      </c>
      <c r="AK26" s="2">
        <v>1002.77215576172</v>
      </c>
      <c r="AL26" s="2">
        <v>999.94482421875</v>
      </c>
      <c r="AM26" s="2">
        <v>997.04254150390602</v>
      </c>
      <c r="AN26" s="2">
        <v>1000.14111328125</v>
      </c>
      <c r="AO26" s="2">
        <v>1003.93432617188</v>
      </c>
      <c r="AP26" s="2">
        <v>1006.79669189453</v>
      </c>
      <c r="AQ26" s="2">
        <v>1018.32977294922</v>
      </c>
      <c r="AR26" s="2">
        <v>1019.16900634766</v>
      </c>
      <c r="AS26" s="2">
        <v>1019.48419189453</v>
      </c>
      <c r="AT26" s="2">
        <v>1017.39202880859</v>
      </c>
      <c r="AU26" s="2">
        <v>1013.37396240234</v>
      </c>
      <c r="AV26" s="2">
        <v>1010.5693359375</v>
      </c>
      <c r="AW26" s="2">
        <v>1010.72381591797</v>
      </c>
      <c r="AX26" s="2">
        <v>1010.42620849609</v>
      </c>
      <c r="AY26" s="2">
        <v>1006.62329101563</v>
      </c>
    </row>
    <row r="27" spans="1:51" ht="24">
      <c r="A27" s="2" t="s">
        <v>25</v>
      </c>
      <c r="B27" s="2" t="s">
        <v>116</v>
      </c>
      <c r="C27" s="2" t="s">
        <v>74</v>
      </c>
      <c r="D27" s="2">
        <v>49.231559753417997</v>
      </c>
      <c r="E27" s="2">
        <v>50.103191375732401</v>
      </c>
      <c r="F27" s="2">
        <v>50.656887054443402</v>
      </c>
      <c r="G27" s="2">
        <v>50.57568359375</v>
      </c>
      <c r="H27" s="2">
        <v>50.658271789550803</v>
      </c>
      <c r="I27" s="2">
        <v>50.832221984863303</v>
      </c>
      <c r="J27" s="2">
        <v>50.923324584960902</v>
      </c>
      <c r="K27" s="2">
        <v>51.438640594482401</v>
      </c>
      <c r="L27" s="2">
        <v>51.717658996582003</v>
      </c>
      <c r="M27" s="2">
        <v>51.8552055358887</v>
      </c>
      <c r="N27" s="2">
        <v>51.658668518066399</v>
      </c>
      <c r="O27" s="2">
        <v>51.411758422851598</v>
      </c>
      <c r="P27" s="2">
        <v>50.567520141601598</v>
      </c>
      <c r="Q27" s="2">
        <v>49.664863586425803</v>
      </c>
      <c r="R27" s="2">
        <v>49.324001312255902</v>
      </c>
      <c r="S27" s="2">
        <v>49.2468452453613</v>
      </c>
      <c r="T27" s="2">
        <v>48.95556640625</v>
      </c>
      <c r="U27" s="2">
        <v>48.801948547363303</v>
      </c>
      <c r="V27" s="2">
        <v>48.871257781982401</v>
      </c>
      <c r="W27" s="2">
        <v>48.853828430175803</v>
      </c>
      <c r="X27" s="2">
        <v>48.849155426025398</v>
      </c>
      <c r="Y27" s="2">
        <v>48.700164794921903</v>
      </c>
      <c r="Z27" s="2">
        <v>48.533744812011697</v>
      </c>
      <c r="AA27" s="2">
        <v>48.325237274169901</v>
      </c>
      <c r="AB27" s="2">
        <v>48.109806060791001</v>
      </c>
      <c r="AC27" s="2">
        <v>47.820026397705099</v>
      </c>
      <c r="AD27" s="2">
        <v>48.067478179931598</v>
      </c>
      <c r="AE27" s="2">
        <v>48.055377960205099</v>
      </c>
      <c r="AF27" s="2">
        <v>48.194122314453097</v>
      </c>
      <c r="AG27" s="2">
        <v>48.348545074462898</v>
      </c>
      <c r="AH27" s="2">
        <v>48.439983367919901</v>
      </c>
      <c r="AI27" s="2">
        <v>48.674644470214801</v>
      </c>
      <c r="AJ27" s="2">
        <v>48.782821655273402</v>
      </c>
      <c r="AK27" s="2">
        <v>48.904769897460902</v>
      </c>
      <c r="AL27" s="2">
        <v>48.953044891357401</v>
      </c>
      <c r="AM27" s="2">
        <v>49.046741485595703</v>
      </c>
      <c r="AN27" s="2">
        <v>48.903316497802699</v>
      </c>
      <c r="AO27" s="2">
        <v>48.654792785644503</v>
      </c>
      <c r="AP27" s="2">
        <v>48.0623588562012</v>
      </c>
      <c r="AQ27" s="2">
        <v>47.6267700195313</v>
      </c>
      <c r="AR27" s="2">
        <v>47.361404418945298</v>
      </c>
      <c r="AS27" s="2">
        <v>47.344318389892599</v>
      </c>
      <c r="AT27" s="2">
        <v>47.462974548339801</v>
      </c>
      <c r="AU27" s="2">
        <v>47.242401123046903</v>
      </c>
      <c r="AV27" s="2">
        <v>46.838653564453097</v>
      </c>
      <c r="AW27" s="2">
        <v>47.828670501708999</v>
      </c>
      <c r="AX27" s="2">
        <v>48.503791809082003</v>
      </c>
      <c r="AY27" s="2">
        <v>48.373203277587898</v>
      </c>
    </row>
    <row r="28" spans="1:51" ht="24">
      <c r="A28" s="2" t="s">
        <v>63</v>
      </c>
      <c r="B28" s="2" t="s">
        <v>116</v>
      </c>
      <c r="C28" s="2" t="s">
        <v>76</v>
      </c>
      <c r="D28" s="2">
        <v>482.499755859375</v>
      </c>
      <c r="E28" s="2">
        <v>475.11569213867199</v>
      </c>
      <c r="F28" s="2">
        <v>474.12341308593801</v>
      </c>
      <c r="G28" s="2">
        <v>478.16754150390602</v>
      </c>
      <c r="H28" s="2">
        <v>479.13778686523398</v>
      </c>
      <c r="I28" s="2">
        <v>478.72482299804699</v>
      </c>
      <c r="J28" s="2">
        <v>479.26620483398398</v>
      </c>
      <c r="K28" s="2">
        <v>475.47229003906301</v>
      </c>
      <c r="L28" s="2">
        <v>475.17401123046898</v>
      </c>
      <c r="M28" s="2">
        <v>478.14346313476602</v>
      </c>
      <c r="N28" s="2">
        <v>480.09365844726602</v>
      </c>
      <c r="O28" s="2">
        <v>481.199462890625</v>
      </c>
      <c r="P28" s="2">
        <v>488.43106079101602</v>
      </c>
      <c r="Q28" s="2">
        <v>491.51623535156301</v>
      </c>
      <c r="R28" s="2">
        <v>487.90295410156301</v>
      </c>
      <c r="S28" s="2">
        <v>484.70571899414102</v>
      </c>
      <c r="T28" s="2">
        <v>485.06652832031301</v>
      </c>
      <c r="U28" s="2">
        <v>482.69363403320301</v>
      </c>
      <c r="V28" s="2">
        <v>481.305908203125</v>
      </c>
      <c r="W28" s="2">
        <v>480.00509643554699</v>
      </c>
      <c r="X28" s="2">
        <v>479.94174194335898</v>
      </c>
      <c r="Y28" s="2">
        <v>481.16876220703102</v>
      </c>
      <c r="Z28" s="2">
        <v>481.35958862304699</v>
      </c>
      <c r="AA28" s="2">
        <v>481.68304443359398</v>
      </c>
      <c r="AB28" s="2">
        <v>482.11895751953102</v>
      </c>
      <c r="AC28" s="2">
        <v>482.79605102539102</v>
      </c>
      <c r="AD28" s="2">
        <v>478.37170410156301</v>
      </c>
      <c r="AE28" s="2">
        <v>477.63177490234398</v>
      </c>
      <c r="AF28" s="2">
        <v>476.47476196289102</v>
      </c>
      <c r="AG28" s="2">
        <v>475.99938964843801</v>
      </c>
      <c r="AH28" s="2">
        <v>476.08483886718801</v>
      </c>
      <c r="AI28" s="2">
        <v>474.44372558593801</v>
      </c>
      <c r="AJ28" s="2">
        <v>474.769775390625</v>
      </c>
      <c r="AK28" s="2">
        <v>474.87875366210898</v>
      </c>
      <c r="AL28" s="2">
        <v>475.05270385742199</v>
      </c>
      <c r="AM28" s="2">
        <v>474.00213623046898</v>
      </c>
      <c r="AN28" s="2">
        <v>475.736328125</v>
      </c>
      <c r="AO28" s="2">
        <v>478.74215698242199</v>
      </c>
      <c r="AP28" s="2">
        <v>482.55145263671898</v>
      </c>
      <c r="AQ28" s="2">
        <v>482.81698608398398</v>
      </c>
      <c r="AR28" s="2">
        <v>481.35757446289102</v>
      </c>
      <c r="AS28" s="2">
        <v>478.44180297851602</v>
      </c>
      <c r="AT28" s="2">
        <v>476.89749145507801</v>
      </c>
      <c r="AU28" s="2">
        <v>476.83349609375</v>
      </c>
      <c r="AV28" s="2">
        <v>478.64904785156301</v>
      </c>
      <c r="AW28" s="2">
        <v>469.06097412109398</v>
      </c>
      <c r="AX28" s="2">
        <v>465.84432983398398</v>
      </c>
      <c r="AY28" s="2">
        <v>470.16677856445301</v>
      </c>
    </row>
    <row r="29" spans="1:51" ht="24">
      <c r="A29" s="2" t="s">
        <v>22</v>
      </c>
      <c r="B29" s="2" t="s">
        <v>115</v>
      </c>
      <c r="C29" s="2" t="s">
        <v>65</v>
      </c>
      <c r="D29" s="2">
        <v>2.4722516536712602</v>
      </c>
      <c r="E29" s="2">
        <v>2.5673198699951199</v>
      </c>
      <c r="F29" s="2">
        <v>2.66993236541748</v>
      </c>
      <c r="G29" s="2">
        <v>2.8320865631103498</v>
      </c>
      <c r="H29" s="2">
        <v>3.04092216491699</v>
      </c>
      <c r="I29" s="2">
        <v>3.23500680923462</v>
      </c>
      <c r="J29" s="2">
        <v>3.4187047481536901</v>
      </c>
      <c r="K29" s="2">
        <v>3.6010484695434601</v>
      </c>
      <c r="L29" s="2">
        <v>3.7727105617523198</v>
      </c>
      <c r="M29" s="2">
        <v>3.9232273101806601</v>
      </c>
      <c r="N29" s="2">
        <v>4.05364894866943</v>
      </c>
      <c r="O29" s="2">
        <v>4.18302249908447</v>
      </c>
      <c r="P29" s="2">
        <v>4.26058006286621</v>
      </c>
      <c r="Q29" s="2">
        <v>4.2924880981445304</v>
      </c>
      <c r="R29" s="2">
        <v>4.3026285171508798</v>
      </c>
      <c r="S29" s="2">
        <v>4.2990870475768999</v>
      </c>
      <c r="T29" s="2">
        <v>4.2929649353027299</v>
      </c>
      <c r="U29" s="2">
        <v>4.28493452072144</v>
      </c>
      <c r="V29" s="2">
        <v>4.2552342414856001</v>
      </c>
      <c r="W29" s="2">
        <v>4.1792688369751003</v>
      </c>
      <c r="X29" s="2">
        <v>4.0806112289428702</v>
      </c>
      <c r="Y29" s="2">
        <v>3.9596004486084002</v>
      </c>
      <c r="Z29" s="2">
        <v>3.8259828090667698</v>
      </c>
      <c r="AA29" s="2">
        <v>3.6978178024292001</v>
      </c>
      <c r="AB29" s="2">
        <v>3.5934703350067099</v>
      </c>
      <c r="AC29" s="2">
        <v>3.5089673995971702</v>
      </c>
      <c r="AD29" s="2">
        <v>3.4486374855041499</v>
      </c>
      <c r="AE29" s="2">
        <v>3.3777780532836901</v>
      </c>
      <c r="AF29" s="2">
        <v>3.29693603515625</v>
      </c>
      <c r="AG29" s="2">
        <v>3.2358770370483398</v>
      </c>
      <c r="AH29" s="2">
        <v>3.1871702671050999</v>
      </c>
      <c r="AI29" s="2">
        <v>3.1401214599609402</v>
      </c>
      <c r="AJ29" s="2">
        <v>3.0901041030883798</v>
      </c>
      <c r="AK29" s="2">
        <v>3.0399413108825701</v>
      </c>
      <c r="AL29" s="2">
        <v>2.99180030822754</v>
      </c>
      <c r="AM29" s="2">
        <v>2.9650611877441402</v>
      </c>
      <c r="AN29" s="2">
        <v>2.94525170326233</v>
      </c>
      <c r="AO29" s="2">
        <v>2.9149913787841801</v>
      </c>
      <c r="AP29" s="2">
        <v>2.87856793403625</v>
      </c>
      <c r="AQ29" s="2">
        <v>2.8360953330993701</v>
      </c>
      <c r="AR29" s="2">
        <v>2.74991750717163</v>
      </c>
      <c r="AS29" s="2">
        <v>2.62385082244873</v>
      </c>
      <c r="AT29" s="2">
        <v>2.5154602527618399</v>
      </c>
      <c r="AU29" s="2">
        <v>2.4270751476287802</v>
      </c>
      <c r="AV29" s="2">
        <v>2.3566405773162802</v>
      </c>
      <c r="AW29" s="2">
        <v>2.3172533512115501</v>
      </c>
      <c r="AX29" s="2">
        <v>2.3021075725555402</v>
      </c>
      <c r="AY29" s="2">
        <v>2.3195850849151598</v>
      </c>
    </row>
    <row r="30" spans="1:51" ht="24">
      <c r="A30" s="2" t="s">
        <v>26</v>
      </c>
      <c r="B30" s="2" t="s">
        <v>114</v>
      </c>
      <c r="C30" s="2" t="s">
        <v>73</v>
      </c>
      <c r="D30" s="2">
        <v>34.099716186523402</v>
      </c>
      <c r="E30" s="2">
        <v>34.273696899414098</v>
      </c>
      <c r="F30" s="2">
        <v>34.843009948730497</v>
      </c>
      <c r="G30" s="2">
        <v>35.350452423095703</v>
      </c>
      <c r="H30" s="2">
        <v>35.493873596191399</v>
      </c>
      <c r="I30" s="2">
        <v>35.581653594970703</v>
      </c>
      <c r="J30" s="2">
        <v>35.811717987060497</v>
      </c>
      <c r="K30" s="2">
        <v>35.999607086181598</v>
      </c>
      <c r="L30" s="2">
        <v>35.959457397460902</v>
      </c>
      <c r="M30" s="2">
        <v>35.965965270996101</v>
      </c>
      <c r="N30" s="2">
        <v>36.0856323242188</v>
      </c>
      <c r="O30" s="2">
        <v>36.105808258056598</v>
      </c>
      <c r="P30" s="2">
        <v>35.834243774414098</v>
      </c>
      <c r="Q30" s="2">
        <v>35.619316101074197</v>
      </c>
      <c r="R30" s="2">
        <v>35.362106323242202</v>
      </c>
      <c r="S30" s="2">
        <v>35.612144470214801</v>
      </c>
      <c r="T30" s="2">
        <v>35.353298187255902</v>
      </c>
      <c r="U30" s="2">
        <v>35.400772094726598</v>
      </c>
      <c r="V30" s="2">
        <v>34.240550994872997</v>
      </c>
      <c r="W30" s="2">
        <v>34.017311096191399</v>
      </c>
      <c r="X30" s="2">
        <v>33.637489318847699</v>
      </c>
      <c r="Y30" s="2">
        <v>32.804927825927699</v>
      </c>
      <c r="Z30" s="2">
        <v>32.166053771972699</v>
      </c>
      <c r="AA30" s="2">
        <v>32.530960083007798</v>
      </c>
      <c r="AB30" s="2">
        <v>33.612400054931598</v>
      </c>
      <c r="AC30" s="2">
        <v>33.612884521484403</v>
      </c>
      <c r="AD30" s="2">
        <v>33.715885162353501</v>
      </c>
      <c r="AE30" s="2">
        <v>33.7780952453613</v>
      </c>
      <c r="AF30" s="2">
        <v>34.160762786865199</v>
      </c>
      <c r="AG30" s="2">
        <v>34.674110412597699</v>
      </c>
      <c r="AH30" s="2">
        <v>34.563022613525398</v>
      </c>
      <c r="AI30" s="2">
        <v>34.521621704101598</v>
      </c>
      <c r="AJ30" s="2">
        <v>34.410263061523402</v>
      </c>
      <c r="AK30" s="2">
        <v>34.378707885742202</v>
      </c>
      <c r="AL30" s="2">
        <v>34.189208984375</v>
      </c>
      <c r="AM30" s="2">
        <v>34.159751892089801</v>
      </c>
      <c r="AN30" s="2">
        <v>33.981884002685497</v>
      </c>
      <c r="AO30" s="2">
        <v>33.669399261474602</v>
      </c>
      <c r="AP30" s="2">
        <v>33.596397399902301</v>
      </c>
      <c r="AQ30" s="2">
        <v>33.1323432922363</v>
      </c>
      <c r="AR30" s="2">
        <v>32.103946685791001</v>
      </c>
      <c r="AS30" s="2">
        <v>32.343223571777301</v>
      </c>
      <c r="AT30" s="2">
        <v>32.786525726318402</v>
      </c>
      <c r="AU30" s="2">
        <v>32.709323883056598</v>
      </c>
      <c r="AV30" s="2">
        <v>32.970958709716797</v>
      </c>
      <c r="AW30" s="2">
        <v>33.330413818359403</v>
      </c>
      <c r="AX30" s="2">
        <v>33.635543823242202</v>
      </c>
      <c r="AY30" s="2">
        <v>33.8323783874512</v>
      </c>
    </row>
    <row r="31" spans="1:51" ht="24">
      <c r="A31" s="2" t="s">
        <v>27</v>
      </c>
      <c r="B31" s="2" t="s">
        <v>113</v>
      </c>
      <c r="C31" s="2" t="s">
        <v>73</v>
      </c>
      <c r="D31" s="2">
        <v>32.533622741699197</v>
      </c>
      <c r="E31" s="2">
        <v>32.521072387695298</v>
      </c>
      <c r="F31" s="2">
        <v>32.758773803710902</v>
      </c>
      <c r="G31" s="2">
        <v>33.275444030761697</v>
      </c>
      <c r="H31" s="2">
        <v>33.626613616943402</v>
      </c>
      <c r="I31" s="2">
        <v>33.655979156494098</v>
      </c>
      <c r="J31" s="2">
        <v>33.8685493469238</v>
      </c>
      <c r="K31" s="2">
        <v>34.024261474609403</v>
      </c>
      <c r="L31" s="2">
        <v>34.192478179931598</v>
      </c>
      <c r="M31" s="2">
        <v>34.269485473632798</v>
      </c>
      <c r="N31" s="2">
        <v>34.431392669677699</v>
      </c>
      <c r="O31" s="2">
        <v>34.452163696289098</v>
      </c>
      <c r="P31" s="2">
        <v>34.398185729980497</v>
      </c>
      <c r="Q31" s="2">
        <v>34.388137817382798</v>
      </c>
      <c r="R31" s="2">
        <v>34.1847534179688</v>
      </c>
      <c r="S31" s="2">
        <v>34.207324981689503</v>
      </c>
      <c r="T31" s="2">
        <v>34.089210510253899</v>
      </c>
      <c r="U31" s="2">
        <v>34.102554321289098</v>
      </c>
      <c r="V31" s="2">
        <v>33.971202850341797</v>
      </c>
      <c r="W31" s="2">
        <v>33.901538848877003</v>
      </c>
      <c r="X31" s="2">
        <v>33.621711730957003</v>
      </c>
      <c r="Y31" s="2">
        <v>33.573406219482401</v>
      </c>
      <c r="Z31" s="2">
        <v>33.409492492675803</v>
      </c>
      <c r="AA31" s="2">
        <v>33.3440551757813</v>
      </c>
      <c r="AB31" s="2">
        <v>33.314632415771499</v>
      </c>
      <c r="AC31" s="2">
        <v>33.2538452148438</v>
      </c>
      <c r="AD31" s="2">
        <v>33.234783172607401</v>
      </c>
      <c r="AE31" s="2">
        <v>32.882091522216797</v>
      </c>
      <c r="AF31" s="2">
        <v>32.913967132568402</v>
      </c>
      <c r="AG31" s="2">
        <v>32.868537902832003</v>
      </c>
      <c r="AH31" s="2">
        <v>32.8070259094238</v>
      </c>
      <c r="AI31" s="2">
        <v>32.721027374267599</v>
      </c>
      <c r="AJ31" s="2">
        <v>32.696926116943402</v>
      </c>
      <c r="AK31" s="2">
        <v>32.575050354003899</v>
      </c>
      <c r="AL31" s="2">
        <v>32.659221649169901</v>
      </c>
      <c r="AM31" s="2">
        <v>32.746395111083999</v>
      </c>
      <c r="AN31" s="2">
        <v>32.657890319824197</v>
      </c>
      <c r="AO31" s="2">
        <v>32.646041870117202</v>
      </c>
      <c r="AP31" s="2">
        <v>32.665599822997997</v>
      </c>
      <c r="AQ31" s="2">
        <v>32.498462677002003</v>
      </c>
      <c r="AR31" s="2">
        <v>32.244239807128899</v>
      </c>
      <c r="AS31" s="2">
        <v>32.159660339355497</v>
      </c>
      <c r="AT31" s="2">
        <v>32.075000762939503</v>
      </c>
      <c r="AU31" s="2">
        <v>32.045806884765597</v>
      </c>
      <c r="AV31" s="2">
        <v>31.976682662963899</v>
      </c>
      <c r="AW31" s="2">
        <v>31.976596832275401</v>
      </c>
      <c r="AX31" s="2">
        <v>32.037757873535199</v>
      </c>
      <c r="AY31" s="2">
        <v>32.129817962646499</v>
      </c>
    </row>
    <row r="32" spans="1:51" ht="24">
      <c r="A32" s="2" t="s">
        <v>29</v>
      </c>
      <c r="B32" s="2" t="s">
        <v>112</v>
      </c>
      <c r="C32" s="2" t="s">
        <v>75</v>
      </c>
      <c r="D32" s="2">
        <v>8.6337471008300799</v>
      </c>
      <c r="E32" s="2">
        <v>11.2803382873535</v>
      </c>
      <c r="F32" s="2">
        <v>11.9031896591187</v>
      </c>
      <c r="G32" s="2">
        <v>12.003246307373001</v>
      </c>
      <c r="H32" s="2">
        <v>12.1276693344116</v>
      </c>
      <c r="I32" s="2">
        <v>12.3503866195679</v>
      </c>
      <c r="J32" s="2">
        <v>12.337034225463899</v>
      </c>
      <c r="K32" s="2">
        <v>12.9201545715332</v>
      </c>
      <c r="L32" s="2">
        <v>13.136326789856</v>
      </c>
      <c r="M32" s="2">
        <v>13.159216880798301</v>
      </c>
      <c r="N32" s="2">
        <v>12.650723457336399</v>
      </c>
      <c r="O32" s="2">
        <v>12.1261901855469</v>
      </c>
      <c r="P32" s="2">
        <v>10.7550096511841</v>
      </c>
      <c r="Q32" s="2">
        <v>9.3967313766479492</v>
      </c>
      <c r="R32" s="2">
        <v>10.175493240356399</v>
      </c>
      <c r="S32" s="2">
        <v>10.499958038330099</v>
      </c>
      <c r="T32" s="2">
        <v>10.1766510009766</v>
      </c>
      <c r="U32" s="2">
        <v>10.333499908447299</v>
      </c>
      <c r="V32" s="2">
        <v>10.4104976654053</v>
      </c>
      <c r="W32" s="2">
        <v>10.4383134841919</v>
      </c>
      <c r="X32" s="2">
        <v>10.5458974838257</v>
      </c>
      <c r="Y32" s="2">
        <v>10.5305795669556</v>
      </c>
      <c r="Z32" s="2">
        <v>10.423834800720201</v>
      </c>
      <c r="AA32" s="2">
        <v>10.0500373840332</v>
      </c>
      <c r="AB32" s="2">
        <v>9.8521766662597692</v>
      </c>
      <c r="AC32" s="2">
        <v>8.74725246429443</v>
      </c>
      <c r="AD32" s="2">
        <v>8.9092445373535192</v>
      </c>
      <c r="AE32" s="2">
        <v>8.7941551208496094</v>
      </c>
      <c r="AF32" s="2">
        <v>8.95800685882568</v>
      </c>
      <c r="AG32" s="2">
        <v>9.0890426635742205</v>
      </c>
      <c r="AH32" s="2">
        <v>9.2514266967773402</v>
      </c>
      <c r="AI32" s="2">
        <v>9.44317531585693</v>
      </c>
      <c r="AJ32" s="2">
        <v>9.53173923492432</v>
      </c>
      <c r="AK32" s="2">
        <v>9.6367778778076207</v>
      </c>
      <c r="AL32" s="2">
        <v>9.6505994796752894</v>
      </c>
      <c r="AM32" s="2">
        <v>9.6230983734130895</v>
      </c>
      <c r="AN32" s="2">
        <v>9.4427022933959996</v>
      </c>
      <c r="AO32" s="2">
        <v>9.0505838394165004</v>
      </c>
      <c r="AP32" s="2">
        <v>8.1989402770996094</v>
      </c>
      <c r="AQ32" s="2">
        <v>7.7037763595581099</v>
      </c>
      <c r="AR32" s="2">
        <v>7.3891448974609402</v>
      </c>
      <c r="AS32" s="2">
        <v>7.7183027267456099</v>
      </c>
      <c r="AT32" s="2">
        <v>8.0126104354858398</v>
      </c>
      <c r="AU32" s="2">
        <v>7.8179287910461399</v>
      </c>
      <c r="AV32" s="2">
        <v>4.7208619117736799</v>
      </c>
      <c r="AW32" s="2">
        <v>9.2471351623535192</v>
      </c>
      <c r="AX32" s="2">
        <v>9.9738960266113299</v>
      </c>
      <c r="AY32" s="2">
        <v>7.0027103424072301</v>
      </c>
    </row>
    <row r="33" spans="1:51" ht="24">
      <c r="A33" s="2" t="s">
        <v>33</v>
      </c>
      <c r="B33" s="2" t="s">
        <v>112</v>
      </c>
      <c r="C33" s="2" t="s">
        <v>74</v>
      </c>
      <c r="D33" s="2">
        <v>31.882472991943398</v>
      </c>
      <c r="E33" s="2">
        <v>31.988933563232401</v>
      </c>
      <c r="F33" s="2">
        <v>32.215160369872997</v>
      </c>
      <c r="G33" s="2">
        <v>32.1949462890625</v>
      </c>
      <c r="H33" s="2">
        <v>32.402225494384801</v>
      </c>
      <c r="I33" s="2">
        <v>32.387645721435497</v>
      </c>
      <c r="J33" s="2">
        <v>32.671951293945298</v>
      </c>
      <c r="K33" s="2">
        <v>32.758766174316399</v>
      </c>
      <c r="L33" s="2">
        <v>32.933616638183601</v>
      </c>
      <c r="M33" s="2">
        <v>32.884445190429702</v>
      </c>
      <c r="N33" s="2">
        <v>33.212184906005902</v>
      </c>
      <c r="O33" s="2">
        <v>33.176055908203097</v>
      </c>
      <c r="P33" s="2">
        <v>32.889377593994098</v>
      </c>
      <c r="Q33" s="2">
        <v>32.830009460449197</v>
      </c>
      <c r="R33" s="2">
        <v>32.495262145996101</v>
      </c>
      <c r="S33" s="2">
        <v>32.455902099609403</v>
      </c>
      <c r="T33" s="2">
        <v>32.192153930664098</v>
      </c>
      <c r="U33" s="2">
        <v>32.220329284667997</v>
      </c>
      <c r="V33" s="2">
        <v>31.842226028442401</v>
      </c>
      <c r="W33" s="2">
        <v>31.8930778503418</v>
      </c>
      <c r="X33" s="2">
        <v>31.353300094604499</v>
      </c>
      <c r="Y33" s="2">
        <v>31.331714630126999</v>
      </c>
      <c r="Z33" s="2">
        <v>31.292682647705099</v>
      </c>
      <c r="AA33" s="2">
        <v>31.277050018310501</v>
      </c>
      <c r="AB33" s="2">
        <v>31.2059211730957</v>
      </c>
      <c r="AC33" s="2">
        <v>31.1728401184082</v>
      </c>
      <c r="AD33" s="2">
        <v>31.138507843017599</v>
      </c>
      <c r="AE33" s="2">
        <v>31.087802886962901</v>
      </c>
      <c r="AF33" s="2">
        <v>30.913343429565401</v>
      </c>
      <c r="AG33" s="2">
        <v>30.8959770202637</v>
      </c>
      <c r="AH33" s="2">
        <v>30.8428249359131</v>
      </c>
      <c r="AI33" s="2">
        <v>30.796955108642599</v>
      </c>
      <c r="AJ33" s="2">
        <v>30.701837539672901</v>
      </c>
      <c r="AK33" s="2">
        <v>30.675125122070298</v>
      </c>
      <c r="AL33" s="2">
        <v>30.5799236297607</v>
      </c>
      <c r="AM33" s="2">
        <v>30.6369228363037</v>
      </c>
      <c r="AN33" s="2">
        <v>30.338975906372099</v>
      </c>
      <c r="AO33" s="2">
        <v>30.393138885498001</v>
      </c>
      <c r="AP33" s="2">
        <v>30.516399383544901</v>
      </c>
      <c r="AQ33" s="2">
        <v>30.387781143188501</v>
      </c>
      <c r="AR33" s="2">
        <v>30.6056213378906</v>
      </c>
      <c r="AS33" s="2">
        <v>30.679121017456101</v>
      </c>
      <c r="AT33" s="2">
        <v>30.798778533935501</v>
      </c>
      <c r="AU33" s="2">
        <v>30.782108306884801</v>
      </c>
      <c r="AV33" s="2">
        <v>30.858310699462901</v>
      </c>
      <c r="AW33" s="2">
        <v>31.0127964019775</v>
      </c>
      <c r="AX33" s="2">
        <v>31.210861206054702</v>
      </c>
      <c r="AY33" s="2">
        <v>31.172666549682599</v>
      </c>
    </row>
    <row r="34" spans="1:51">
      <c r="A34" s="2" t="s">
        <v>28</v>
      </c>
      <c r="B34" s="2" t="s">
        <v>112</v>
      </c>
      <c r="C34" s="2" t="s">
        <v>66</v>
      </c>
      <c r="D34" s="2">
        <v>1286.64819335938</v>
      </c>
      <c r="E34" s="2">
        <v>1041.26232910156</v>
      </c>
      <c r="F34" s="2">
        <v>1037.30810546875</v>
      </c>
      <c r="G34" s="2">
        <v>851.74060058593795</v>
      </c>
      <c r="H34" s="2">
        <v>912.23199462890602</v>
      </c>
      <c r="I34" s="2">
        <v>868.78448486328102</v>
      </c>
      <c r="J34" s="2">
        <v>921.01013183593795</v>
      </c>
      <c r="K34" s="2">
        <v>839.6845703125</v>
      </c>
      <c r="L34" s="2">
        <v>928.5810546875</v>
      </c>
      <c r="M34" s="2">
        <v>951.41271972656295</v>
      </c>
      <c r="N34" s="2">
        <v>1137.61828613281</v>
      </c>
      <c r="O34" s="2">
        <v>1342.53063964844</v>
      </c>
      <c r="P34" s="2">
        <v>1395.23681640625</v>
      </c>
      <c r="Q34" s="2">
        <v>1475.25964355469</v>
      </c>
      <c r="R34" s="2">
        <v>1275.00170898438</v>
      </c>
      <c r="S34" s="2">
        <v>1222.20300292969</v>
      </c>
      <c r="T34" s="2">
        <v>1103.23181152344</v>
      </c>
      <c r="U34" s="2">
        <v>1123.29443359375</v>
      </c>
      <c r="V34" s="2">
        <v>1054.15539550781</v>
      </c>
      <c r="W34" s="2">
        <v>1069.337890625</v>
      </c>
      <c r="X34" s="2">
        <v>1027.42822265625</v>
      </c>
      <c r="Y34" s="2">
        <v>1119.67175292969</v>
      </c>
      <c r="Z34" s="2">
        <v>1138.25903320313</v>
      </c>
      <c r="AA34" s="2">
        <v>1107.015625</v>
      </c>
      <c r="AB34" s="2">
        <v>1139.65551757813</v>
      </c>
      <c r="AC34" s="2">
        <v>1239.55334472656</v>
      </c>
      <c r="AD34" s="2">
        <v>1257.58679199219</v>
      </c>
      <c r="AE34" s="2">
        <v>1248.83178710938</v>
      </c>
      <c r="AF34" s="2">
        <v>1081.00964355469</v>
      </c>
      <c r="AG34" s="2">
        <v>1069.98376464844</v>
      </c>
      <c r="AH34" s="2">
        <v>1065.8056640625</v>
      </c>
      <c r="AI34" s="2">
        <v>1153.49462890625</v>
      </c>
      <c r="AJ34" s="2">
        <v>1167.01879882813</v>
      </c>
      <c r="AK34" s="2">
        <v>1173.04711914063</v>
      </c>
      <c r="AL34" s="2">
        <v>1137.71459960938</v>
      </c>
      <c r="AM34" s="2">
        <v>1191.97766113281</v>
      </c>
      <c r="AN34" s="2">
        <v>1127.38928222656</v>
      </c>
      <c r="AO34" s="2">
        <v>1244.94982910156</v>
      </c>
      <c r="AP34" s="2">
        <v>1324.07885742188</v>
      </c>
      <c r="AQ34" s="2">
        <v>1315.81958007813</v>
      </c>
      <c r="AR34" s="2">
        <v>1493.15087890625</v>
      </c>
      <c r="AS34" s="2">
        <v>1503.10070800781</v>
      </c>
      <c r="AT34" s="2">
        <v>1469.64672851563</v>
      </c>
      <c r="AU34" s="2">
        <v>1481.47290039063</v>
      </c>
      <c r="AV34" s="2">
        <v>1359.71862792969</v>
      </c>
      <c r="AW34" s="2">
        <v>1283.48010253906</v>
      </c>
      <c r="AX34" s="2">
        <v>1264.25317382813</v>
      </c>
      <c r="AY34" s="2">
        <v>1181.46691894531</v>
      </c>
    </row>
    <row r="35" spans="1:51" ht="24">
      <c r="A35" s="2" t="s">
        <v>30</v>
      </c>
      <c r="B35" s="2" t="s">
        <v>111</v>
      </c>
      <c r="C35" s="2" t="s">
        <v>65</v>
      </c>
      <c r="D35" s="2">
        <v>5.0734987258911097</v>
      </c>
      <c r="E35" s="2">
        <v>5.10361671447754</v>
      </c>
      <c r="F35" s="2">
        <v>5.1030015945434597</v>
      </c>
      <c r="G35" s="2">
        <v>5.1032981872558603</v>
      </c>
      <c r="H35" s="2">
        <v>5.1034483909606898</v>
      </c>
      <c r="I35" s="2">
        <v>5.1032037734985396</v>
      </c>
      <c r="J35" s="2">
        <v>5.1025977134704599</v>
      </c>
      <c r="K35" s="2">
        <v>5.1034846305847203</v>
      </c>
      <c r="L35" s="2">
        <v>5.1025485992431596</v>
      </c>
      <c r="M35" s="2">
        <v>5.1033959388732901</v>
      </c>
      <c r="N35" s="2">
        <v>5.1042418479919398</v>
      </c>
      <c r="O35" s="2">
        <v>5.1037707328796396</v>
      </c>
      <c r="P35" s="2">
        <v>5.1041693687439</v>
      </c>
      <c r="Q35" s="2">
        <v>5.1036863327026403</v>
      </c>
      <c r="R35" s="2">
        <v>5.0205550193786603</v>
      </c>
      <c r="S35" s="2">
        <v>4.6811771392822301</v>
      </c>
      <c r="T35" s="2">
        <v>4.3431673049926802</v>
      </c>
      <c r="U35" s="2">
        <v>4.0306310653686497</v>
      </c>
      <c r="V35" s="2">
        <v>3.7227590084075901</v>
      </c>
      <c r="W35" s="2">
        <v>3.4227433204650901</v>
      </c>
      <c r="X35" s="2">
        <v>3.1219620704650901</v>
      </c>
      <c r="Y35" s="2">
        <v>2.82835817337036</v>
      </c>
      <c r="Z35" s="2">
        <v>2.5102083683013898</v>
      </c>
      <c r="AA35" s="2">
        <v>2.1862745285034202</v>
      </c>
      <c r="AB35" s="2">
        <v>1.8754841089248699</v>
      </c>
      <c r="AC35" s="2">
        <v>1.63205194473267</v>
      </c>
      <c r="AD35" s="2">
        <v>1.6157979965210001</v>
      </c>
      <c r="AE35" s="2">
        <v>1.6154105663299601</v>
      </c>
      <c r="AF35" s="2">
        <v>1.6159534454345701</v>
      </c>
      <c r="AG35" s="2">
        <v>1.61540722846985</v>
      </c>
      <c r="AH35" s="2">
        <v>1.6159354448318499</v>
      </c>
      <c r="AI35" s="2">
        <v>1.61542797088623</v>
      </c>
      <c r="AJ35" s="2">
        <v>1.6160539388656601</v>
      </c>
      <c r="AK35" s="2">
        <v>1.6154409646987899</v>
      </c>
      <c r="AL35" s="2">
        <v>1.61576092243195</v>
      </c>
      <c r="AM35" s="2">
        <v>1.61574959754944</v>
      </c>
      <c r="AN35" s="2">
        <v>1.6156984567642201</v>
      </c>
      <c r="AO35" s="2">
        <v>1.61630535125732</v>
      </c>
      <c r="AP35" s="2">
        <v>1.6156747341155999</v>
      </c>
      <c r="AQ35" s="2">
        <v>1.6154079437255899</v>
      </c>
      <c r="AR35" s="2">
        <v>1.61586701869965</v>
      </c>
      <c r="AS35" s="2">
        <v>1.6158915758132899</v>
      </c>
      <c r="AT35" s="2">
        <v>1.6164417266845701</v>
      </c>
      <c r="AU35" s="2">
        <v>1.6163517236709599</v>
      </c>
      <c r="AV35" s="2">
        <v>1.96330153942108</v>
      </c>
      <c r="AW35" s="2">
        <v>2.3846287727356001</v>
      </c>
      <c r="AX35" s="2">
        <v>2.38609719276428</v>
      </c>
      <c r="AY35" s="2">
        <v>2.7376823425293</v>
      </c>
    </row>
    <row r="36" spans="1:51" ht="24">
      <c r="A36" s="2" t="s">
        <v>37</v>
      </c>
      <c r="B36" s="2" t="s">
        <v>110</v>
      </c>
      <c r="C36" s="2" t="s">
        <v>73</v>
      </c>
      <c r="D36" s="2">
        <v>44.808189392089801</v>
      </c>
      <c r="E36" s="2">
        <v>46.183135986328097</v>
      </c>
      <c r="F36" s="2">
        <v>46.635463714599602</v>
      </c>
      <c r="G36" s="2">
        <v>46.592334747314503</v>
      </c>
      <c r="H36" s="2">
        <v>46.7201957702637</v>
      </c>
      <c r="I36" s="2">
        <v>46.9106254577637</v>
      </c>
      <c r="J36" s="2">
        <v>46.948398590087898</v>
      </c>
      <c r="K36" s="2">
        <v>47.4859008789063</v>
      </c>
      <c r="L36" s="2">
        <v>47.7465629577637</v>
      </c>
      <c r="M36" s="2">
        <v>47.841072082519503</v>
      </c>
      <c r="N36" s="2">
        <v>47.474727630615199</v>
      </c>
      <c r="O36" s="2">
        <v>47.154212951660199</v>
      </c>
      <c r="P36" s="2">
        <v>46.090740203857401</v>
      </c>
      <c r="Q36" s="2">
        <v>45.059883117675803</v>
      </c>
      <c r="R36" s="2">
        <v>44.899078369140597</v>
      </c>
      <c r="S36" s="2">
        <v>44.851993560791001</v>
      </c>
      <c r="T36" s="2">
        <v>44.526535034179702</v>
      </c>
      <c r="U36" s="2">
        <v>44.5753173828125</v>
      </c>
      <c r="V36" s="2">
        <v>44.624092102050803</v>
      </c>
      <c r="W36" s="2">
        <v>44.633365631103501</v>
      </c>
      <c r="X36" s="2">
        <v>44.6408081054688</v>
      </c>
      <c r="Y36" s="2">
        <v>44.443893432617202</v>
      </c>
      <c r="Z36" s="2">
        <v>44.339656829833999</v>
      </c>
      <c r="AA36" s="2">
        <v>44.1593627929688</v>
      </c>
      <c r="AB36" s="2">
        <v>43.956169128417997</v>
      </c>
      <c r="AC36" s="2">
        <v>43.472888946533203</v>
      </c>
      <c r="AD36" s="2">
        <v>43.792167663574197</v>
      </c>
      <c r="AE36" s="2">
        <v>43.769691467285199</v>
      </c>
      <c r="AF36" s="2">
        <v>43.932727813720703</v>
      </c>
      <c r="AG36" s="2">
        <v>44.056400299072301</v>
      </c>
      <c r="AH36" s="2">
        <v>44.148677825927699</v>
      </c>
      <c r="AI36" s="2">
        <v>44.3929443359375</v>
      </c>
      <c r="AJ36" s="2">
        <v>44.490867614746101</v>
      </c>
      <c r="AK36" s="2">
        <v>44.616756439208999</v>
      </c>
      <c r="AL36" s="2">
        <v>44.673679351806598</v>
      </c>
      <c r="AM36" s="2">
        <v>44.690929412841797</v>
      </c>
      <c r="AN36" s="2">
        <v>44.5159912109375</v>
      </c>
      <c r="AO36" s="2">
        <v>44.250637054443402</v>
      </c>
      <c r="AP36" s="2">
        <v>43.566909790039098</v>
      </c>
      <c r="AQ36" s="2">
        <v>43.146217346191399</v>
      </c>
      <c r="AR36" s="2">
        <v>42.904865264892599</v>
      </c>
      <c r="AS36" s="2">
        <v>43.044685363769503</v>
      </c>
      <c r="AT36" s="2">
        <v>43.159656524658203</v>
      </c>
      <c r="AU36" s="2">
        <v>42.981369018554702</v>
      </c>
      <c r="AV36" s="2">
        <v>42.347171783447301</v>
      </c>
      <c r="AW36" s="2">
        <v>43.9467163085938</v>
      </c>
      <c r="AX36" s="2">
        <v>44.670402526855497</v>
      </c>
      <c r="AY36" s="2">
        <v>44.270195007324197</v>
      </c>
    </row>
    <row r="37" spans="1:51" ht="24">
      <c r="A37" s="2" t="s">
        <v>31</v>
      </c>
      <c r="B37" s="2" t="s">
        <v>109</v>
      </c>
      <c r="C37" s="2" t="s">
        <v>72</v>
      </c>
      <c r="D37" s="2">
        <v>674.96618652343795</v>
      </c>
      <c r="E37" s="2">
        <v>496.85421752929699</v>
      </c>
      <c r="F37" s="2">
        <v>553.54547119140602</v>
      </c>
      <c r="G37" s="2">
        <v>505.401123046875</v>
      </c>
      <c r="H37" s="2">
        <v>480.02694702148398</v>
      </c>
      <c r="I37" s="2">
        <v>556.48913574218795</v>
      </c>
      <c r="J37" s="2">
        <v>546.89178466796898</v>
      </c>
      <c r="K37" s="2">
        <v>512.98303222656295</v>
      </c>
      <c r="L37" s="2">
        <v>666.2568359375</v>
      </c>
      <c r="M37" s="2">
        <v>731.22149658203102</v>
      </c>
      <c r="N37" s="2">
        <v>1113.77185058594</v>
      </c>
      <c r="O37" s="2">
        <v>1398.57116699219</v>
      </c>
      <c r="P37" s="2">
        <v>1903.41467285156</v>
      </c>
      <c r="Q37" s="2">
        <v>2229.1064453125</v>
      </c>
      <c r="R37" s="2">
        <v>2096.79321289063</v>
      </c>
      <c r="S37" s="2">
        <v>1958.24011230469</v>
      </c>
      <c r="T37" s="2">
        <v>1943.74621582031</v>
      </c>
      <c r="U37" s="2">
        <v>1898.93408203125</v>
      </c>
      <c r="V37" s="2">
        <v>1784.76293945313</v>
      </c>
      <c r="W37" s="2">
        <v>1735.38061523438</v>
      </c>
      <c r="X37" s="2">
        <v>1944.21203613281</v>
      </c>
      <c r="Y37" s="2">
        <v>1636.90380859375</v>
      </c>
      <c r="Z37" s="2">
        <v>1669.88781738281</v>
      </c>
      <c r="AA37" s="2">
        <v>1615.412109375</v>
      </c>
      <c r="AB37" s="2">
        <v>1690.58508300781</v>
      </c>
      <c r="AC37" s="2">
        <v>1685.21740722656</v>
      </c>
      <c r="AD37" s="2">
        <v>1654.01892089844</v>
      </c>
      <c r="AE37" s="2">
        <v>1660.5009765625</v>
      </c>
      <c r="AF37" s="2">
        <v>1466.31909179688</v>
      </c>
      <c r="AG37" s="2">
        <v>1522.90747070313</v>
      </c>
      <c r="AH37" s="2">
        <v>1563.18835449219</v>
      </c>
      <c r="AI37" s="2">
        <v>1564.37133789063</v>
      </c>
      <c r="AJ37" s="2">
        <v>1558.60021972656</v>
      </c>
      <c r="AK37" s="2">
        <v>1541.94494628906</v>
      </c>
      <c r="AL37" s="2">
        <v>1636.56762695313</v>
      </c>
      <c r="AM37" s="2">
        <v>1633.54724121094</v>
      </c>
      <c r="AN37" s="2">
        <v>1726.73205566406</v>
      </c>
      <c r="AO37" s="2">
        <v>1964.58288574219</v>
      </c>
      <c r="AP37" s="2">
        <v>2130.42333984375</v>
      </c>
      <c r="AQ37" s="2">
        <v>2085.60083007813</v>
      </c>
      <c r="AR37" s="2">
        <v>2143.42016601563</v>
      </c>
      <c r="AS37" s="2">
        <v>1995.60046386719</v>
      </c>
      <c r="AT37" s="2">
        <v>1813.47644042969</v>
      </c>
      <c r="AU37" s="2">
        <v>1882.38549804688</v>
      </c>
      <c r="AV37" s="2">
        <v>1523.79565429688</v>
      </c>
      <c r="AW37" s="2">
        <v>1273.04870605469</v>
      </c>
      <c r="AX37" s="2">
        <v>1014.56579589844</v>
      </c>
      <c r="AY37" s="2">
        <v>824.95941162109398</v>
      </c>
    </row>
    <row r="38" spans="1:51" ht="24">
      <c r="A38" s="2" t="s">
        <v>64</v>
      </c>
      <c r="B38" s="2" t="s">
        <v>109</v>
      </c>
      <c r="C38" s="2" t="s">
        <v>71</v>
      </c>
      <c r="D38" s="2">
        <v>980.08367919921898</v>
      </c>
      <c r="E38" s="2">
        <v>944.49353027343795</v>
      </c>
      <c r="F38" s="2">
        <v>569.05657958984398</v>
      </c>
      <c r="G38" s="2">
        <v>214.88035583496099</v>
      </c>
      <c r="H38" s="2">
        <v>338.1298828125</v>
      </c>
      <c r="I38" s="2">
        <v>335.47372436523398</v>
      </c>
      <c r="J38" s="2">
        <v>357.12442016601602</v>
      </c>
      <c r="K38" s="2">
        <v>378.85198974609398</v>
      </c>
      <c r="L38" s="2">
        <v>429.80575561523398</v>
      </c>
      <c r="M38" s="2">
        <v>469.45748901367199</v>
      </c>
      <c r="N38" s="2">
        <v>560.51019287109398</v>
      </c>
      <c r="O38" s="2">
        <v>648.69470214843795</v>
      </c>
      <c r="P38" s="2">
        <v>804.53668212890602</v>
      </c>
      <c r="Q38" s="2">
        <v>852.86486816406295</v>
      </c>
      <c r="R38" s="2">
        <v>826.26031494140602</v>
      </c>
      <c r="S38" s="2">
        <v>754.78991699218795</v>
      </c>
      <c r="T38" s="2">
        <v>756.38861083984398</v>
      </c>
      <c r="U38" s="2">
        <v>745.00543212890602</v>
      </c>
      <c r="V38" s="2">
        <v>1134.79479980469</v>
      </c>
      <c r="W38" s="2">
        <v>1129.62414550781</v>
      </c>
      <c r="X38" s="2">
        <v>1088.28662109375</v>
      </c>
      <c r="Y38" s="2">
        <v>1063.42150878906</v>
      </c>
      <c r="Z38" s="2">
        <v>1046.728515625</v>
      </c>
      <c r="AA38" s="2">
        <v>1058.10266113281</v>
      </c>
      <c r="AB38" s="2">
        <v>1055.71472167969</v>
      </c>
      <c r="AC38" s="2">
        <v>1043.56958007813</v>
      </c>
      <c r="AD38" s="2">
        <v>1028.98229980469</v>
      </c>
      <c r="AE38" s="2">
        <v>1216.71813964844</v>
      </c>
      <c r="AF38" s="2">
        <v>917.510498046875</v>
      </c>
      <c r="AG38" s="2">
        <v>862.499267578125</v>
      </c>
      <c r="AH38" s="2">
        <v>877.56359863281295</v>
      </c>
      <c r="AI38" s="2">
        <v>875.77642822265602</v>
      </c>
      <c r="AJ38" s="2">
        <v>874.79577636718795</v>
      </c>
      <c r="AK38" s="2">
        <v>886.57489013671898</v>
      </c>
      <c r="AL38" s="2">
        <v>694.14129638671898</v>
      </c>
      <c r="AM38" s="2">
        <v>709.5546875</v>
      </c>
      <c r="AN38" s="2">
        <v>760.73822021484398</v>
      </c>
      <c r="AO38" s="2">
        <v>823.91522216796898</v>
      </c>
      <c r="AP38" s="2">
        <v>879.45458984375</v>
      </c>
      <c r="AQ38" s="2">
        <v>1029.22631835938</v>
      </c>
      <c r="AR38" s="2">
        <v>1581.94299316406</v>
      </c>
      <c r="AS38" s="2">
        <v>1557.98010253906</v>
      </c>
      <c r="AT38" s="2">
        <v>1484.89880371094</v>
      </c>
      <c r="AU38" s="2">
        <v>1478.49279785156</v>
      </c>
      <c r="AV38" s="2">
        <v>1342.87390136719</v>
      </c>
      <c r="AW38" s="2">
        <v>1248.15905761719</v>
      </c>
      <c r="AX38" s="2">
        <v>1161.74755859375</v>
      </c>
      <c r="AY38" s="2">
        <v>1093.68273925781</v>
      </c>
    </row>
    <row r="39" spans="1:51" ht="24">
      <c r="A39" s="2" t="s">
        <v>32</v>
      </c>
      <c r="B39" s="2" t="s">
        <v>108</v>
      </c>
      <c r="C39" s="2" t="s">
        <v>72</v>
      </c>
      <c r="D39" s="2">
        <v>6726.923828125</v>
      </c>
      <c r="E39" s="2">
        <v>5362.0087890625</v>
      </c>
      <c r="F39" s="2">
        <v>5463.18603515625</v>
      </c>
      <c r="G39" s="2">
        <v>2659.9912109375</v>
      </c>
      <c r="H39" s="2">
        <v>2453.06884765625</v>
      </c>
      <c r="I39" s="2">
        <v>3571.4794921875</v>
      </c>
      <c r="J39" s="2">
        <v>3224.35107421875</v>
      </c>
      <c r="K39" s="2">
        <v>3053.615234375</v>
      </c>
      <c r="L39" s="2">
        <v>3937.78247070313</v>
      </c>
      <c r="M39" s="2">
        <v>4326.2822265625</v>
      </c>
      <c r="N39" s="2">
        <v>5401.5244140625</v>
      </c>
      <c r="O39" s="2">
        <v>8031.83544921875</v>
      </c>
      <c r="P39" s="2">
        <v>9948.71875</v>
      </c>
      <c r="Q39" s="2">
        <v>12416.7998046875</v>
      </c>
      <c r="R39" s="2">
        <v>14493.62109375</v>
      </c>
      <c r="S39" s="2">
        <v>13856.15625</v>
      </c>
      <c r="T39" s="2">
        <v>14952.96875</v>
      </c>
      <c r="U39" s="2">
        <v>17400.4375</v>
      </c>
      <c r="V39" s="2">
        <v>14511.658203125</v>
      </c>
      <c r="W39" s="2">
        <v>14228.150390625</v>
      </c>
      <c r="X39" s="2">
        <v>13428.9599609375</v>
      </c>
      <c r="Y39" s="2">
        <v>64585.69921875</v>
      </c>
      <c r="Z39" s="2">
        <v>12454.4375</v>
      </c>
      <c r="AA39" s="2">
        <v>-42527.1484375</v>
      </c>
      <c r="AB39" s="2">
        <v>12020.3203125</v>
      </c>
      <c r="AC39" s="2">
        <v>11401.845703125</v>
      </c>
      <c r="AD39" s="2">
        <v>12702.84375</v>
      </c>
      <c r="AE39" s="2">
        <v>11941.177734375</v>
      </c>
      <c r="AF39" s="2">
        <v>11949.8330078125</v>
      </c>
      <c r="AG39" s="2">
        <v>12097.912109375</v>
      </c>
      <c r="AH39" s="2">
        <v>12254.0751953125</v>
      </c>
      <c r="AI39" s="2">
        <v>11440.421875</v>
      </c>
      <c r="AJ39" s="2">
        <v>11721.3203125</v>
      </c>
      <c r="AK39" s="2">
        <v>11519.408203125</v>
      </c>
      <c r="AL39" s="2">
        <v>11862.75390625</v>
      </c>
      <c r="AM39" s="2">
        <v>11850.798828125</v>
      </c>
      <c r="AN39" s="2">
        <v>12680.177734375</v>
      </c>
      <c r="AO39" s="2">
        <v>12625.89453125</v>
      </c>
      <c r="AP39" s="2">
        <v>12090.6943359375</v>
      </c>
      <c r="AQ39" s="2">
        <v>12775.0322265625</v>
      </c>
      <c r="AR39" s="2">
        <v>12651.794921875</v>
      </c>
      <c r="AS39" s="2">
        <v>11988.0830078125</v>
      </c>
      <c r="AT39" s="2">
        <v>11442.5673828125</v>
      </c>
      <c r="AU39" s="2">
        <v>11571.046875</v>
      </c>
      <c r="AV39" s="2">
        <v>10267.533203125</v>
      </c>
      <c r="AW39" s="2">
        <v>10134.3330078125</v>
      </c>
      <c r="AX39" s="2">
        <v>9120.9755859375</v>
      </c>
      <c r="AY39" s="2">
        <v>7533.06103515625</v>
      </c>
    </row>
    <row r="40" spans="1:51" ht="24">
      <c r="A40" s="2" t="s">
        <v>50</v>
      </c>
      <c r="B40" s="2" t="s">
        <v>107</v>
      </c>
      <c r="C40" s="2" t="s">
        <v>71</v>
      </c>
      <c r="D40" s="2">
        <v>6600.13427734375</v>
      </c>
      <c r="E40" s="2">
        <v>6864.83935546875</v>
      </c>
      <c r="F40" s="2">
        <v>6025.84326171875</v>
      </c>
      <c r="G40" s="2">
        <v>5837.32861328125</v>
      </c>
      <c r="H40" s="2">
        <v>5742.71044921875</v>
      </c>
      <c r="I40" s="2">
        <v>5279.529296875</v>
      </c>
      <c r="J40" s="2">
        <v>5546.42578125</v>
      </c>
      <c r="K40" s="2">
        <v>5594.994140625</v>
      </c>
      <c r="L40" s="2">
        <v>5789.66552734375</v>
      </c>
      <c r="M40" s="2">
        <v>5965.13134765625</v>
      </c>
      <c r="N40" s="2">
        <v>6689.64599609375</v>
      </c>
      <c r="O40" s="2">
        <v>7431.4248046875</v>
      </c>
      <c r="P40" s="2">
        <v>8316.6201171875</v>
      </c>
      <c r="Q40" s="2">
        <v>7942.1875</v>
      </c>
      <c r="R40" s="2">
        <v>7161.13720703125</v>
      </c>
      <c r="S40" s="2">
        <v>6876.3525390625</v>
      </c>
      <c r="T40" s="2">
        <v>6727.74462890625</v>
      </c>
      <c r="U40" s="2">
        <v>6693.48095703125</v>
      </c>
      <c r="V40" s="2">
        <v>6658.830078125</v>
      </c>
      <c r="W40" s="2">
        <v>6673.14892578125</v>
      </c>
      <c r="X40" s="2">
        <v>6985.3857421875</v>
      </c>
      <c r="Y40" s="2">
        <v>7115.515625</v>
      </c>
      <c r="Z40" s="2">
        <v>7688.08251953125</v>
      </c>
      <c r="AA40" s="2">
        <v>8324.412109375</v>
      </c>
      <c r="AB40" s="2">
        <v>8239.0419921875</v>
      </c>
      <c r="AC40" s="2">
        <v>8396.029296875</v>
      </c>
      <c r="AD40" s="2">
        <v>8216.12890625</v>
      </c>
      <c r="AE40" s="2">
        <v>8148.076171875</v>
      </c>
      <c r="AF40" s="2">
        <v>7852.73779296875</v>
      </c>
      <c r="AG40" s="2">
        <v>7223.74365234375</v>
      </c>
      <c r="AH40" s="2">
        <v>7134.37744140625</v>
      </c>
      <c r="AI40" s="2">
        <v>7102.3505859375</v>
      </c>
      <c r="AJ40" s="2">
        <v>6967.662109375</v>
      </c>
      <c r="AK40" s="2">
        <v>7015.3134765625</v>
      </c>
      <c r="AL40" s="2">
        <v>7098.04248046875</v>
      </c>
      <c r="AM40" s="2">
        <v>7194.88818359375</v>
      </c>
      <c r="AN40" s="2">
        <v>7435.41552734375</v>
      </c>
      <c r="AO40" s="2">
        <v>7840.685546875</v>
      </c>
      <c r="AP40" s="2">
        <v>8485.8310546875</v>
      </c>
      <c r="AQ40" s="2">
        <v>8303.4189453125</v>
      </c>
      <c r="AR40" s="2">
        <v>8553.0107421875</v>
      </c>
      <c r="AS40" s="2">
        <v>8427.380859375</v>
      </c>
      <c r="AT40" s="2">
        <v>8617.43359375</v>
      </c>
      <c r="AU40" s="2">
        <v>8894.8720703125</v>
      </c>
      <c r="AV40" s="2">
        <v>8225.5009765625</v>
      </c>
      <c r="AW40" s="2">
        <v>7306.16259765625</v>
      </c>
      <c r="AX40" s="2">
        <v>7064.74462890625</v>
      </c>
      <c r="AY40" s="2">
        <v>6779.30419921875</v>
      </c>
    </row>
    <row r="41" spans="1:51" ht="24">
      <c r="A41" s="2" t="s">
        <v>34</v>
      </c>
      <c r="B41" s="2" t="s">
        <v>106</v>
      </c>
      <c r="C41" s="2" t="s">
        <v>65</v>
      </c>
      <c r="D41" s="2">
        <v>2.0103995800018302</v>
      </c>
      <c r="E41" s="2">
        <v>2.5151600837707502</v>
      </c>
      <c r="F41" s="2">
        <v>2.8264341354370099</v>
      </c>
      <c r="G41" s="2">
        <v>2.82934546470642</v>
      </c>
      <c r="H41" s="2">
        <v>2.8293750286102299</v>
      </c>
      <c r="I41" s="2">
        <v>2.8292305469512899</v>
      </c>
      <c r="J41" s="2">
        <v>2.82872366905212</v>
      </c>
      <c r="K41" s="2">
        <v>2.8279879093170202</v>
      </c>
      <c r="L41" s="2">
        <v>2.8291420936584499</v>
      </c>
      <c r="M41" s="2">
        <v>2.82809710502625</v>
      </c>
      <c r="N41" s="2">
        <v>2.8286581039428702</v>
      </c>
      <c r="O41" s="2">
        <v>2.8285036087036102</v>
      </c>
      <c r="P41" s="2">
        <v>2.8281788825988801</v>
      </c>
      <c r="Q41" s="2">
        <v>2.8014931678771999</v>
      </c>
      <c r="R41" s="2">
        <v>2.6063504219055198</v>
      </c>
      <c r="S41" s="2">
        <v>2.38304495811462</v>
      </c>
      <c r="T41" s="2">
        <v>2.16328096389771</v>
      </c>
      <c r="U41" s="2">
        <v>1.9540938138961801</v>
      </c>
      <c r="V41" s="2">
        <v>1.76560771465302</v>
      </c>
      <c r="W41" s="2">
        <v>1.58481597900391</v>
      </c>
      <c r="X41" s="2">
        <v>1.43961989879608</v>
      </c>
      <c r="Y41" s="2">
        <v>1.42084205150604</v>
      </c>
      <c r="Z41" s="2">
        <v>1.4357812404632599</v>
      </c>
      <c r="AA41" s="2">
        <v>1.77996873855591</v>
      </c>
      <c r="AB41" s="2">
        <v>2.2673783302307098</v>
      </c>
      <c r="AC41" s="2">
        <v>2.7178924083709699</v>
      </c>
      <c r="AD41" s="2">
        <v>2.82824802398682</v>
      </c>
      <c r="AE41" s="2">
        <v>2.8287711143493701</v>
      </c>
      <c r="AF41" s="2">
        <v>2.82864618301392</v>
      </c>
      <c r="AG41" s="2">
        <v>2.8289964199066202</v>
      </c>
      <c r="AH41" s="2">
        <v>2.8288888931274401</v>
      </c>
      <c r="AI41" s="2">
        <v>2.8291130065918</v>
      </c>
      <c r="AJ41" s="2">
        <v>2.8292815685272199</v>
      </c>
      <c r="AK41" s="2">
        <v>2.8279824256896999</v>
      </c>
      <c r="AL41" s="2">
        <v>2.8288946151733398</v>
      </c>
      <c r="AM41" s="2">
        <v>2.8289339542388898</v>
      </c>
      <c r="AN41" s="2">
        <v>2.8297064304351802</v>
      </c>
      <c r="AO41" s="2">
        <v>2.8288123607635498</v>
      </c>
      <c r="AP41" s="2">
        <v>2.8285398483276398</v>
      </c>
      <c r="AQ41" s="2">
        <v>2.8289723396301301</v>
      </c>
      <c r="AR41" s="2">
        <v>2.8290939331054701</v>
      </c>
      <c r="AS41" s="2">
        <v>2.8294844627380402</v>
      </c>
      <c r="AT41" s="2">
        <v>2.8285934925079301</v>
      </c>
      <c r="AU41" s="2">
        <v>2.8287932872772199</v>
      </c>
      <c r="AV41" s="2">
        <v>2.8290832042694101</v>
      </c>
      <c r="AW41" s="2">
        <v>2.8293123245239298</v>
      </c>
      <c r="AX41" s="2">
        <v>2.8284356594085698</v>
      </c>
      <c r="AY41" s="2">
        <v>2.8285489082336399</v>
      </c>
    </row>
    <row r="42" spans="1:51" ht="24">
      <c r="A42" s="2" t="s">
        <v>35</v>
      </c>
      <c r="B42" s="2" t="s">
        <v>105</v>
      </c>
      <c r="C42" s="2" t="s">
        <v>65</v>
      </c>
      <c r="D42" s="2">
        <v>2.5516333580017099</v>
      </c>
      <c r="E42" s="2">
        <v>2.4446074962615998</v>
      </c>
      <c r="F42" s="2">
        <v>2.4314217567443799</v>
      </c>
      <c r="G42" s="2">
        <v>2.57332468032837</v>
      </c>
      <c r="H42" s="2">
        <v>2.76332306861877</v>
      </c>
      <c r="I42" s="2">
        <v>2.89494061470032</v>
      </c>
      <c r="J42" s="2">
        <v>2.8822901248931898</v>
      </c>
      <c r="K42" s="2">
        <v>2.8739686012268102</v>
      </c>
      <c r="L42" s="2">
        <v>2.8924217224121098</v>
      </c>
      <c r="M42" s="2">
        <v>3.0212705135345499</v>
      </c>
      <c r="N42" s="2">
        <v>3.2004010677337602</v>
      </c>
      <c r="O42" s="2">
        <v>3.3177518844604501</v>
      </c>
      <c r="P42" s="2">
        <v>3.41600513458252</v>
      </c>
      <c r="Q42" s="2">
        <v>3.4860274791717498</v>
      </c>
      <c r="R42" s="2">
        <v>3.4525609016418501</v>
      </c>
      <c r="S42" s="2">
        <v>3.4133558273315399</v>
      </c>
      <c r="T42" s="2">
        <v>3.3599650859832799</v>
      </c>
      <c r="U42" s="2">
        <v>3.1757538318634002</v>
      </c>
      <c r="V42" s="2">
        <v>2.9597759246826199</v>
      </c>
      <c r="W42" s="2">
        <v>2.7450363636016801</v>
      </c>
      <c r="X42" s="2">
        <v>2.5222294330596902</v>
      </c>
      <c r="Y42" s="2">
        <v>2.38486647605896</v>
      </c>
      <c r="Z42" s="2">
        <v>2.3737347126007098</v>
      </c>
      <c r="AA42" s="2">
        <v>2.2983820438385001</v>
      </c>
      <c r="AB42" s="2">
        <v>2.1796128749847399</v>
      </c>
      <c r="AC42" s="2">
        <v>2.0714097023010298</v>
      </c>
      <c r="AD42" s="2">
        <v>2.1231563091278098</v>
      </c>
      <c r="AE42" s="2">
        <v>2.22923064231873</v>
      </c>
      <c r="AF42" s="2">
        <v>2.3959252834320099</v>
      </c>
      <c r="AG42" s="2">
        <v>2.5281405448913601</v>
      </c>
      <c r="AH42" s="2">
        <v>2.49363017082214</v>
      </c>
      <c r="AI42" s="2">
        <v>2.4230797290802002</v>
      </c>
      <c r="AJ42" s="2">
        <v>2.3754463195800799</v>
      </c>
      <c r="AK42" s="2">
        <v>2.3441073894500701</v>
      </c>
      <c r="AL42" s="2">
        <v>2.4292361736297599</v>
      </c>
      <c r="AM42" s="2">
        <v>2.5395593643188499</v>
      </c>
      <c r="AN42" s="2">
        <v>2.64426589012146</v>
      </c>
      <c r="AO42" s="2">
        <v>2.73917889595032</v>
      </c>
      <c r="AP42" s="2">
        <v>2.83515477180481</v>
      </c>
      <c r="AQ42" s="2">
        <v>2.9215748310089098</v>
      </c>
      <c r="AR42" s="2">
        <v>2.99800324440002</v>
      </c>
      <c r="AS42" s="2">
        <v>3.0303764343261701</v>
      </c>
      <c r="AT42" s="2">
        <v>2.9491856098175</v>
      </c>
      <c r="AU42" s="2">
        <v>2.8740642070770299</v>
      </c>
      <c r="AV42" s="2">
        <v>2.77051877975464</v>
      </c>
      <c r="AW42" s="2">
        <v>2.6360139846801798</v>
      </c>
      <c r="AX42" s="2">
        <v>2.59717869758606</v>
      </c>
      <c r="AY42" s="2">
        <v>2.6409671306610099</v>
      </c>
    </row>
    <row r="43" spans="1:51" ht="24">
      <c r="A43" s="2" t="s">
        <v>36</v>
      </c>
      <c r="B43" s="2" t="s">
        <v>104</v>
      </c>
      <c r="C43" s="2" t="s">
        <v>65</v>
      </c>
      <c r="D43" s="2">
        <v>1.08078289031982</v>
      </c>
      <c r="E43" s="2">
        <v>1.0792274475097701</v>
      </c>
      <c r="F43" s="2">
        <v>1.0823055505752599</v>
      </c>
      <c r="G43" s="2">
        <v>1.0815294981002801</v>
      </c>
      <c r="H43" s="2">
        <v>1.07989406585693</v>
      </c>
      <c r="I43" s="2">
        <v>1.08043396472931</v>
      </c>
      <c r="J43" s="2">
        <v>1.0767030715942401</v>
      </c>
      <c r="K43" s="2">
        <v>1.07552254199982</v>
      </c>
      <c r="L43" s="2">
        <v>1.0774565935134901</v>
      </c>
      <c r="M43" s="2">
        <v>1.0806632041931199</v>
      </c>
      <c r="N43" s="2">
        <v>1.07878470420837</v>
      </c>
      <c r="O43" s="2">
        <v>1.07901906967163</v>
      </c>
      <c r="P43" s="2">
        <v>1.08036112785339</v>
      </c>
      <c r="Q43" s="2">
        <v>1.0806788206100499</v>
      </c>
      <c r="R43" s="2">
        <v>1.08223617076874</v>
      </c>
      <c r="S43" s="2">
        <v>1.0803300142288199</v>
      </c>
      <c r="T43" s="2">
        <v>1.08071529865265</v>
      </c>
      <c r="U43" s="2">
        <v>1.0829166173934901</v>
      </c>
      <c r="V43" s="2">
        <v>1.0838525295257599</v>
      </c>
      <c r="W43" s="2">
        <v>1.0861788988113401</v>
      </c>
      <c r="X43" s="2">
        <v>1.0883420705795299</v>
      </c>
      <c r="Y43" s="2">
        <v>1.0881823301315301</v>
      </c>
      <c r="Z43" s="2">
        <v>1.0901198387146001</v>
      </c>
      <c r="AA43" s="2">
        <v>1.08939409255981</v>
      </c>
      <c r="AB43" s="2">
        <v>1.0907499790191699</v>
      </c>
      <c r="AC43" s="2">
        <v>1.0878384113311801</v>
      </c>
      <c r="AD43" s="2">
        <v>1.08804166316986</v>
      </c>
      <c r="AE43" s="2">
        <v>1.0898975133895901</v>
      </c>
      <c r="AF43" s="2">
        <v>1.0866684913635301</v>
      </c>
      <c r="AG43" s="2">
        <v>1.08651900291443</v>
      </c>
      <c r="AH43" s="2">
        <v>1.08779513835907</v>
      </c>
      <c r="AI43" s="2">
        <v>1.0919946432113601</v>
      </c>
      <c r="AJ43" s="2">
        <v>1.0931856632232699</v>
      </c>
      <c r="AK43" s="2">
        <v>1.0952621698379501</v>
      </c>
      <c r="AL43" s="2">
        <v>1.09719097614288</v>
      </c>
      <c r="AM43" s="2">
        <v>1.10134553909302</v>
      </c>
      <c r="AN43" s="2">
        <v>1.1016823053360001</v>
      </c>
      <c r="AO43" s="2">
        <v>1.10390973091125</v>
      </c>
      <c r="AP43" s="2">
        <v>1.1079235076904299</v>
      </c>
      <c r="AQ43" s="2">
        <v>1.1098766326904299</v>
      </c>
      <c r="AR43" s="2">
        <v>1.1122345924377399</v>
      </c>
      <c r="AS43" s="2">
        <v>1.11608874797821</v>
      </c>
      <c r="AT43" s="2">
        <v>1.1217498779296899</v>
      </c>
      <c r="AU43" s="2">
        <v>1.1224617958068801</v>
      </c>
      <c r="AV43" s="2">
        <v>1.1268004179000899</v>
      </c>
      <c r="AW43" s="2">
        <v>1.1258072853088399</v>
      </c>
      <c r="AX43" s="2">
        <v>1.1267846822738601</v>
      </c>
      <c r="AY43" s="2">
        <v>1.13264071941376</v>
      </c>
    </row>
    <row r="44" spans="1:51" ht="24">
      <c r="A44" s="2" t="s">
        <v>41</v>
      </c>
      <c r="B44" s="2" t="s">
        <v>103</v>
      </c>
      <c r="C44" s="2" t="s">
        <v>70</v>
      </c>
      <c r="D44" s="2">
        <v>18.5422172546387</v>
      </c>
      <c r="E44" s="2">
        <v>18.960865020751999</v>
      </c>
      <c r="F44" s="2">
        <v>19.3213596343994</v>
      </c>
      <c r="G44" s="2">
        <v>19.239738464355501</v>
      </c>
      <c r="H44" s="2">
        <v>19.295253753662099</v>
      </c>
      <c r="I44" s="2">
        <v>19.403291702270501</v>
      </c>
      <c r="J44" s="2">
        <v>19.528367996215799</v>
      </c>
      <c r="K44" s="2">
        <v>19.8303833007813</v>
      </c>
      <c r="L44" s="2">
        <v>20.136192321777301</v>
      </c>
      <c r="M44" s="2">
        <v>20.372768402099599</v>
      </c>
      <c r="N44" s="2">
        <v>20.4166164398193</v>
      </c>
      <c r="O44" s="2">
        <v>20.457233428955099</v>
      </c>
      <c r="P44" s="2">
        <v>19.995845794677699</v>
      </c>
      <c r="Q44" s="2">
        <v>19.394737243652301</v>
      </c>
      <c r="R44" s="2">
        <v>19.070409774780298</v>
      </c>
      <c r="S44" s="2">
        <v>18.796358108520501</v>
      </c>
      <c r="T44" s="2">
        <v>18.4344272613525</v>
      </c>
      <c r="U44" s="2">
        <v>18.198736190795898</v>
      </c>
      <c r="V44" s="2">
        <v>18.0988254547119</v>
      </c>
      <c r="W44" s="2">
        <v>18.032880783081101</v>
      </c>
      <c r="X44" s="2">
        <v>18.024837493896499</v>
      </c>
      <c r="Y44" s="2">
        <v>17.818540573120099</v>
      </c>
      <c r="Z44" s="2">
        <v>17.682538986206101</v>
      </c>
      <c r="AA44" s="2">
        <v>17.4791965484619</v>
      </c>
      <c r="AB44" s="2">
        <v>17.3244113922119</v>
      </c>
      <c r="AC44" s="2">
        <v>17.063570022583001</v>
      </c>
      <c r="AD44" s="2">
        <v>17.263839721679702</v>
      </c>
      <c r="AE44" s="2">
        <v>17.3538627624512</v>
      </c>
      <c r="AF44" s="2">
        <v>17.400627136230501</v>
      </c>
      <c r="AG44" s="2">
        <v>17.513114929199201</v>
      </c>
      <c r="AH44" s="2">
        <v>17.6714782714844</v>
      </c>
      <c r="AI44" s="2">
        <v>17.786176681518601</v>
      </c>
      <c r="AJ44" s="2">
        <v>17.942777633666999</v>
      </c>
      <c r="AK44" s="2">
        <v>18.063001632690401</v>
      </c>
      <c r="AL44" s="2">
        <v>18.194810867309599</v>
      </c>
      <c r="AM44" s="2">
        <v>18.248905181884801</v>
      </c>
      <c r="AN44" s="2">
        <v>18.200166702270501</v>
      </c>
      <c r="AO44" s="2">
        <v>18.0897006988525</v>
      </c>
      <c r="AP44" s="2">
        <v>17.656476974487301</v>
      </c>
      <c r="AQ44" s="2">
        <v>17.2301921844482</v>
      </c>
      <c r="AR44" s="2">
        <v>16.932712554931602</v>
      </c>
      <c r="AS44" s="2">
        <v>16.789360046386701</v>
      </c>
      <c r="AT44" s="2">
        <v>16.693519592285199</v>
      </c>
      <c r="AU44" s="2">
        <v>16.5484924316406</v>
      </c>
      <c r="AV44" s="2">
        <v>16.262170791626001</v>
      </c>
      <c r="AW44" s="2">
        <v>16.723537445068398</v>
      </c>
      <c r="AX44" s="2">
        <v>17.146253585815401</v>
      </c>
      <c r="AY44" s="2">
        <v>17.322532653808601</v>
      </c>
    </row>
    <row r="45" spans="1:51" ht="24">
      <c r="A45" s="2" t="s">
        <v>42</v>
      </c>
      <c r="B45" s="2" t="s">
        <v>102</v>
      </c>
      <c r="C45" s="2" t="s">
        <v>67</v>
      </c>
      <c r="D45" s="2">
        <v>171.81639099121099</v>
      </c>
      <c r="E45" s="2">
        <v>171.71044921875</v>
      </c>
      <c r="F45" s="2">
        <v>177.63090515136699</v>
      </c>
      <c r="G45" s="2">
        <v>178.25413513183599</v>
      </c>
      <c r="H45" s="2">
        <v>178.23051452636699</v>
      </c>
      <c r="I45" s="2">
        <v>178.11373901367199</v>
      </c>
      <c r="J45" s="2">
        <v>178.09756469726599</v>
      </c>
      <c r="K45" s="2">
        <v>178.10775756835901</v>
      </c>
      <c r="L45" s="2">
        <v>178.15936279296901</v>
      </c>
      <c r="M45" s="2">
        <v>178.368087768555</v>
      </c>
      <c r="N45" s="2">
        <v>178.51467895507801</v>
      </c>
      <c r="O45" s="2">
        <v>178.55891418457</v>
      </c>
      <c r="P45" s="2">
        <v>178.49223327636699</v>
      </c>
      <c r="Q45" s="2">
        <v>173.828048706055</v>
      </c>
      <c r="R45" s="2">
        <v>169.47773742675801</v>
      </c>
      <c r="S45" s="2">
        <v>169.28498840332</v>
      </c>
      <c r="T45" s="2">
        <v>169.02232360839801</v>
      </c>
      <c r="U45" s="2">
        <v>168.82252502441401</v>
      </c>
      <c r="V45" s="2">
        <v>168.75288391113301</v>
      </c>
      <c r="W45" s="2">
        <v>168.56088256835901</v>
      </c>
      <c r="X45" s="2">
        <v>173.14538574218801</v>
      </c>
      <c r="Y45" s="2">
        <v>177.46302795410199</v>
      </c>
      <c r="Z45" s="2">
        <v>175.76547241210901</v>
      </c>
      <c r="AA45" s="2">
        <v>170.82479858398401</v>
      </c>
      <c r="AB45" s="2">
        <v>171.39678955078099</v>
      </c>
      <c r="AC45" s="2">
        <v>173.52218627929699</v>
      </c>
      <c r="AD45" s="2">
        <v>177.860107421875</v>
      </c>
      <c r="AE45" s="2">
        <v>177.97335815429699</v>
      </c>
      <c r="AF45" s="2">
        <v>178.26014709472699</v>
      </c>
      <c r="AG45" s="2">
        <v>177.88729858398401</v>
      </c>
      <c r="AH45" s="2">
        <v>177.57751464843801</v>
      </c>
      <c r="AI45" s="2">
        <v>177.45539855957</v>
      </c>
      <c r="AJ45" s="2">
        <v>177.39402770996099</v>
      </c>
      <c r="AK45" s="2">
        <v>177.43127441406301</v>
      </c>
      <c r="AL45" s="2">
        <v>177.52316284179699</v>
      </c>
      <c r="AM45" s="2">
        <v>177.56468200683599</v>
      </c>
      <c r="AN45" s="2">
        <v>177.72683715820301</v>
      </c>
      <c r="AO45" s="2">
        <v>177.89610290527301</v>
      </c>
      <c r="AP45" s="2">
        <v>177.93431091308599</v>
      </c>
      <c r="AQ45" s="2">
        <v>177.98658752441401</v>
      </c>
      <c r="AR45" s="2">
        <v>178.04512023925801</v>
      </c>
      <c r="AS45" s="2">
        <v>177.98484802246099</v>
      </c>
      <c r="AT45" s="2">
        <v>177.87945556640599</v>
      </c>
      <c r="AU45" s="2">
        <v>177.88694763183599</v>
      </c>
      <c r="AV45" s="2">
        <v>177.67031860351599</v>
      </c>
      <c r="AW45" s="2">
        <v>177.63410949707</v>
      </c>
      <c r="AX45" s="2">
        <v>177.75862121582</v>
      </c>
      <c r="AY45" s="2">
        <v>177.78385925293</v>
      </c>
    </row>
    <row r="46" spans="1:51" ht="24">
      <c r="A46" s="2" t="s">
        <v>38</v>
      </c>
      <c r="B46" s="2" t="s">
        <v>102</v>
      </c>
      <c r="C46" s="2" t="s">
        <v>66</v>
      </c>
      <c r="D46" s="2">
        <v>436.154541015625</v>
      </c>
      <c r="E46" s="2">
        <v>435.84210205078102</v>
      </c>
      <c r="F46" s="2">
        <v>412.12652587890602</v>
      </c>
      <c r="G46" s="2">
        <v>396.95587158203102</v>
      </c>
      <c r="H46" s="2">
        <v>324.07897949218801</v>
      </c>
      <c r="I46" s="2">
        <v>326.22396850585898</v>
      </c>
      <c r="J46" s="2">
        <v>326.85446166992199</v>
      </c>
      <c r="K46" s="2">
        <v>328.60366821289102</v>
      </c>
      <c r="L46" s="2">
        <v>329.60302734375</v>
      </c>
      <c r="M46" s="2">
        <v>329.719482421875</v>
      </c>
      <c r="N46" s="2">
        <v>332.84857177734398</v>
      </c>
      <c r="O46" s="2">
        <v>337.93923950195301</v>
      </c>
      <c r="P46" s="2">
        <v>335.87554931640602</v>
      </c>
      <c r="Q46" s="2">
        <v>3.05348420143127</v>
      </c>
      <c r="R46" s="2">
        <v>1.84791672229767</v>
      </c>
      <c r="S46" s="2">
        <v>1.54444444179535</v>
      </c>
      <c r="T46" s="2">
        <v>1.11284720897675</v>
      </c>
      <c r="U46" s="2">
        <v>1.5055555105209399</v>
      </c>
      <c r="V46" s="2">
        <v>1.66354167461395</v>
      </c>
      <c r="W46" s="2">
        <v>1.69409716129303</v>
      </c>
      <c r="X46" s="2">
        <v>335.96908569335898</v>
      </c>
      <c r="Y46" s="2">
        <v>334.27218627929699</v>
      </c>
      <c r="Z46" s="2">
        <v>415.22247314453102</v>
      </c>
      <c r="AA46" s="2">
        <v>465.34536743164102</v>
      </c>
      <c r="AB46" s="2">
        <v>463.23443603515602</v>
      </c>
      <c r="AC46" s="2">
        <v>447.83459472656301</v>
      </c>
      <c r="AD46" s="2">
        <v>438.47906494140602</v>
      </c>
      <c r="AE46" s="2">
        <v>437.35433959960898</v>
      </c>
      <c r="AF46" s="2">
        <v>436.390869140625</v>
      </c>
      <c r="AG46" s="2">
        <v>344.08889770507801</v>
      </c>
      <c r="AH46" s="2">
        <v>324.75424194335898</v>
      </c>
      <c r="AI46" s="2">
        <v>323.39437866210898</v>
      </c>
      <c r="AJ46" s="2">
        <v>322.99801635742199</v>
      </c>
      <c r="AK46" s="2">
        <v>322.49591064453102</v>
      </c>
      <c r="AL46" s="2">
        <v>321.84945678710898</v>
      </c>
      <c r="AM46" s="2">
        <v>320.20556640625</v>
      </c>
      <c r="AN46" s="2">
        <v>318.33255004882801</v>
      </c>
      <c r="AO46" s="2">
        <v>316.99581909179699</v>
      </c>
      <c r="AP46" s="2">
        <v>329.12127685546898</v>
      </c>
      <c r="AQ46" s="2">
        <v>326.64324951171898</v>
      </c>
      <c r="AR46" s="2">
        <v>325.82955932617199</v>
      </c>
      <c r="AS46" s="2">
        <v>325.21701049804699</v>
      </c>
      <c r="AT46" s="2">
        <v>326.39416503906301</v>
      </c>
      <c r="AU46" s="2">
        <v>326.15899658203102</v>
      </c>
      <c r="AV46" s="2">
        <v>324.882080078125</v>
      </c>
      <c r="AW46" s="2">
        <v>329.99783325195301</v>
      </c>
      <c r="AX46" s="2">
        <v>331.33013916015602</v>
      </c>
      <c r="AY46" s="2">
        <v>331.26663208007801</v>
      </c>
    </row>
    <row r="47" spans="1:51" ht="24">
      <c r="A47" s="2" t="s">
        <v>43</v>
      </c>
      <c r="B47" s="2" t="s">
        <v>101</v>
      </c>
      <c r="C47" s="2" t="s">
        <v>69</v>
      </c>
      <c r="D47" s="2">
        <v>12.5402488708496</v>
      </c>
      <c r="E47" s="2">
        <v>12.94553565979</v>
      </c>
      <c r="F47" s="2">
        <v>13.467986106872599</v>
      </c>
      <c r="G47" s="2">
        <v>10.0518035888672</v>
      </c>
      <c r="H47" s="2">
        <v>10.057610511779799</v>
      </c>
      <c r="I47" s="2">
        <v>10.390697479248001</v>
      </c>
      <c r="J47" s="2">
        <v>10.6842308044434</v>
      </c>
      <c r="K47" s="2">
        <v>10.996345520019499</v>
      </c>
      <c r="L47" s="2">
        <v>11.4112138748169</v>
      </c>
      <c r="M47" s="2">
        <v>11.7397546768188</v>
      </c>
      <c r="N47" s="2">
        <v>12.3448696136475</v>
      </c>
      <c r="O47" s="2">
        <v>14.1331930160522</v>
      </c>
      <c r="P47" s="2">
        <v>13.6020107269287</v>
      </c>
      <c r="Q47" s="2">
        <v>13.188550949096699</v>
      </c>
      <c r="R47" s="2">
        <v>13.2130727767944</v>
      </c>
      <c r="S47" s="2">
        <v>12.9401941299438</v>
      </c>
      <c r="T47" s="2">
        <v>12.6294345855713</v>
      </c>
      <c r="U47" s="2">
        <v>12.479748725891101</v>
      </c>
      <c r="V47" s="2">
        <v>12.4237203598022</v>
      </c>
      <c r="W47" s="2">
        <v>12.330482482910201</v>
      </c>
      <c r="X47" s="2">
        <v>12.265947341918899</v>
      </c>
      <c r="Y47" s="2">
        <v>11.888552665710399</v>
      </c>
      <c r="Z47" s="2">
        <v>11.544451713561999</v>
      </c>
      <c r="AA47" s="2">
        <v>11.034756660461399</v>
      </c>
      <c r="AB47" s="2">
        <v>10.8815021514893</v>
      </c>
      <c r="AC47" s="2">
        <v>10.6175489425659</v>
      </c>
      <c r="AD47" s="2">
        <v>11.701987266540501</v>
      </c>
      <c r="AE47" s="2">
        <v>11.934617996215801</v>
      </c>
      <c r="AF47" s="2">
        <v>11.9470119476318</v>
      </c>
      <c r="AG47" s="2">
        <v>12.148517608642599</v>
      </c>
      <c r="AH47" s="2">
        <v>12.325389862060501</v>
      </c>
      <c r="AI47" s="2">
        <v>12.4633378982544</v>
      </c>
      <c r="AJ47" s="2">
        <v>12.546729087829601</v>
      </c>
      <c r="AK47" s="2">
        <v>12.6975545883179</v>
      </c>
      <c r="AL47" s="2">
        <v>12.771808624267599</v>
      </c>
      <c r="AM47" s="2">
        <v>12.853551864624</v>
      </c>
      <c r="AN47" s="2">
        <v>12.8154382705688</v>
      </c>
      <c r="AO47" s="2">
        <v>12.6375522613525</v>
      </c>
      <c r="AP47" s="2">
        <v>11.399152755737299</v>
      </c>
      <c r="AQ47" s="2">
        <v>10.8281145095825</v>
      </c>
      <c r="AR47" s="2">
        <v>10.570218086242701</v>
      </c>
      <c r="AS47" s="2">
        <v>10.4586544036865</v>
      </c>
      <c r="AT47" s="2">
        <v>10.3835792541504</v>
      </c>
      <c r="AU47" s="2">
        <v>10.2601881027222</v>
      </c>
      <c r="AV47" s="2">
        <v>9.9239139556884801</v>
      </c>
      <c r="AW47" s="2">
        <v>10.706769943237299</v>
      </c>
      <c r="AX47" s="2">
        <v>11.335933685302701</v>
      </c>
      <c r="AY47" s="2">
        <v>11.5171403884888</v>
      </c>
    </row>
    <row r="48" spans="1:51" ht="24">
      <c r="A48" s="2" t="s">
        <v>39</v>
      </c>
      <c r="B48" s="2" t="s">
        <v>101</v>
      </c>
      <c r="C48" s="2" t="s">
        <v>68</v>
      </c>
      <c r="D48" s="2">
        <v>901.97998046875</v>
      </c>
      <c r="E48" s="2">
        <v>907.67962646484398</v>
      </c>
      <c r="F48" s="2">
        <v>910.48785400390602</v>
      </c>
      <c r="G48" s="2">
        <v>785.85260009765602</v>
      </c>
      <c r="H48" s="2">
        <v>757.87091064453102</v>
      </c>
      <c r="I48" s="2">
        <v>767.01306152343795</v>
      </c>
      <c r="J48" s="2">
        <v>773.39660644531295</v>
      </c>
      <c r="K48" s="2">
        <v>778.97821044921898</v>
      </c>
      <c r="L48" s="2">
        <v>787.00152587890602</v>
      </c>
      <c r="M48" s="2">
        <v>791.48406982421898</v>
      </c>
      <c r="N48" s="2">
        <v>809.77008056640602</v>
      </c>
      <c r="O48" s="2">
        <v>834.28283691406295</v>
      </c>
      <c r="P48" s="2">
        <v>828.01519775390602</v>
      </c>
      <c r="Q48" s="2">
        <v>823.119140625</v>
      </c>
      <c r="R48" s="2">
        <v>810.23956298828102</v>
      </c>
      <c r="S48" s="2">
        <v>812.74658203125</v>
      </c>
      <c r="T48" s="2">
        <v>824.28564453125</v>
      </c>
      <c r="U48" s="2">
        <v>815.548583984375</v>
      </c>
      <c r="V48" s="2">
        <v>817.479248046875</v>
      </c>
      <c r="W48" s="2">
        <v>819.8642578125</v>
      </c>
      <c r="X48" s="2">
        <v>865.419677734375</v>
      </c>
      <c r="Y48" s="2">
        <v>859.10778808593795</v>
      </c>
      <c r="Z48" s="2">
        <v>843.659423828125</v>
      </c>
      <c r="AA48" s="2">
        <v>840.05322265625</v>
      </c>
      <c r="AB48" s="2">
        <v>836.02069091796898</v>
      </c>
      <c r="AC48" s="2">
        <v>829.7666015625</v>
      </c>
      <c r="AD48" s="2">
        <v>837.18450927734398</v>
      </c>
      <c r="AE48" s="2">
        <v>829.427490234375</v>
      </c>
      <c r="AF48" s="2">
        <v>823.057373046875</v>
      </c>
      <c r="AG48" s="2">
        <v>819.214599609375</v>
      </c>
      <c r="AH48" s="2">
        <v>813.26397705078102</v>
      </c>
      <c r="AI48" s="2">
        <v>808.779296875</v>
      </c>
      <c r="AJ48" s="2">
        <v>806.66802978515602</v>
      </c>
      <c r="AK48" s="2">
        <v>803.558349609375</v>
      </c>
      <c r="AL48" s="2">
        <v>800.73474121093795</v>
      </c>
      <c r="AM48" s="2">
        <v>797.1064453125</v>
      </c>
      <c r="AN48" s="2">
        <v>795.48132324218795</v>
      </c>
      <c r="AO48" s="2">
        <v>791.91461181640602</v>
      </c>
      <c r="AP48" s="2">
        <v>880.570068359375</v>
      </c>
      <c r="AQ48" s="2">
        <v>877.06298828125</v>
      </c>
      <c r="AR48" s="2">
        <v>872.51745605468795</v>
      </c>
      <c r="AS48" s="2">
        <v>871.60394287109398</v>
      </c>
      <c r="AT48" s="2">
        <v>867.22381591796898</v>
      </c>
      <c r="AU48" s="2">
        <v>865.81182861328102</v>
      </c>
      <c r="AV48" s="2">
        <v>860.30865478515602</v>
      </c>
      <c r="AW48" s="2">
        <v>881.78161621093795</v>
      </c>
      <c r="AX48" s="2">
        <v>887.005859375</v>
      </c>
      <c r="AY48" s="2">
        <v>885.068603515625</v>
      </c>
    </row>
    <row r="49" spans="1:51" ht="24">
      <c r="A49" s="2" t="s">
        <v>45</v>
      </c>
      <c r="B49" s="2" t="s">
        <v>100</v>
      </c>
      <c r="C49" s="2" t="s">
        <v>67</v>
      </c>
      <c r="D49" s="2">
        <v>104.743324279785</v>
      </c>
      <c r="E49" s="2">
        <v>104.92511749267599</v>
      </c>
      <c r="F49" s="2">
        <v>105.176963806152</v>
      </c>
      <c r="G49" s="2">
        <v>104.844535827637</v>
      </c>
      <c r="H49" s="2">
        <v>104.82594299316401</v>
      </c>
      <c r="I49" s="2">
        <v>104.83966827392599</v>
      </c>
      <c r="J49" s="2">
        <v>104.835403442383</v>
      </c>
      <c r="K49" s="2">
        <v>104.983604431152</v>
      </c>
      <c r="L49" s="2">
        <v>104.892471313477</v>
      </c>
      <c r="M49" s="2">
        <v>104.910850524902</v>
      </c>
      <c r="N49" s="2">
        <v>104.885711669922</v>
      </c>
      <c r="O49" s="2">
        <v>105.04913330078099</v>
      </c>
      <c r="P49" s="2">
        <v>104.891967773438</v>
      </c>
      <c r="Q49" s="2">
        <v>104.65004730224599</v>
      </c>
      <c r="R49" s="2">
        <v>104.897094726563</v>
      </c>
      <c r="S49" s="2">
        <v>104.74143218994099</v>
      </c>
      <c r="T49" s="2">
        <v>104.213165283203</v>
      </c>
      <c r="U49" s="2">
        <v>104.233612060547</v>
      </c>
      <c r="V49" s="2">
        <v>104.09406280517599</v>
      </c>
      <c r="W49" s="2">
        <v>104.024169921875</v>
      </c>
      <c r="X49" s="2">
        <v>104.13345336914099</v>
      </c>
      <c r="Y49" s="2">
        <v>104.03647613525401</v>
      </c>
      <c r="Z49" s="2">
        <v>104.08625793457</v>
      </c>
      <c r="AA49" s="2">
        <v>104.094429016113</v>
      </c>
      <c r="AB49" s="2">
        <v>104.124717712402</v>
      </c>
      <c r="AC49" s="2">
        <v>104.10532379150401</v>
      </c>
      <c r="AD49" s="2">
        <v>104.14760589599599</v>
      </c>
      <c r="AE49" s="2">
        <v>104.05857086181599</v>
      </c>
      <c r="AF49" s="2">
        <v>103.967987060547</v>
      </c>
      <c r="AG49" s="2">
        <v>104.04470062255901</v>
      </c>
      <c r="AH49" s="2">
        <v>104.021049499512</v>
      </c>
      <c r="AI49" s="2">
        <v>104.037231445313</v>
      </c>
      <c r="AJ49" s="2">
        <v>104.000900268555</v>
      </c>
      <c r="AK49" s="2">
        <v>104.05950927734401</v>
      </c>
      <c r="AL49" s="2">
        <v>104.08193969726599</v>
      </c>
      <c r="AM49" s="2">
        <v>104.093780517578</v>
      </c>
      <c r="AN49" s="2">
        <v>103.905387878418</v>
      </c>
      <c r="AO49" s="2">
        <v>104.00359344482401</v>
      </c>
      <c r="AP49" s="2">
        <v>104.122016906738</v>
      </c>
      <c r="AQ49" s="2">
        <v>104.190315246582</v>
      </c>
      <c r="AR49" s="2">
        <v>104.20224761962901</v>
      </c>
      <c r="AS49" s="2">
        <v>104.11879730224599</v>
      </c>
      <c r="AT49" s="2">
        <v>104.17991638183599</v>
      </c>
      <c r="AU49" s="2">
        <v>104.118858337402</v>
      </c>
      <c r="AV49" s="2">
        <v>104.09888458252</v>
      </c>
      <c r="AW49" s="2">
        <v>104.129356384277</v>
      </c>
      <c r="AX49" s="2">
        <v>104.328559875488</v>
      </c>
      <c r="AY49" s="2">
        <v>104.547233581543</v>
      </c>
    </row>
    <row r="50" spans="1:51" ht="24">
      <c r="A50" s="2" t="s">
        <v>40</v>
      </c>
      <c r="B50" s="2" t="s">
        <v>99</v>
      </c>
      <c r="C50" s="2" t="s">
        <v>65</v>
      </c>
      <c r="D50" s="2">
        <v>2.04606056213379</v>
      </c>
      <c r="E50" s="2">
        <v>2.0458941459655802</v>
      </c>
      <c r="F50" s="2">
        <v>2.0462498664856001</v>
      </c>
      <c r="G50" s="2">
        <v>2.24953985214233</v>
      </c>
      <c r="H50" s="2">
        <v>2.6721651554107702</v>
      </c>
      <c r="I50" s="2">
        <v>3.0739200115203902</v>
      </c>
      <c r="J50" s="2">
        <v>3.45134496688843</v>
      </c>
      <c r="K50" s="2">
        <v>3.80947065353394</v>
      </c>
      <c r="L50" s="2">
        <v>4.1702971458435103</v>
      </c>
      <c r="M50" s="2">
        <v>4.5392103195190403</v>
      </c>
      <c r="N50" s="2">
        <v>4.88718938827515</v>
      </c>
      <c r="O50" s="2">
        <v>5.0141353607177699</v>
      </c>
      <c r="P50" s="2">
        <v>5.0148563385009801</v>
      </c>
      <c r="Q50" s="2">
        <v>5.0145592689514196</v>
      </c>
      <c r="R50" s="2">
        <v>5.01385593414307</v>
      </c>
      <c r="S50" s="2">
        <v>5.0147585868835396</v>
      </c>
      <c r="T50" s="2">
        <v>5.0139007568359402</v>
      </c>
      <c r="U50" s="2">
        <v>5.0144133567810103</v>
      </c>
      <c r="V50" s="2">
        <v>5.01483201980591</v>
      </c>
      <c r="W50" s="2">
        <v>5.0139427185058603</v>
      </c>
      <c r="X50" s="2">
        <v>5.0137066841125497</v>
      </c>
      <c r="Y50" s="2">
        <v>5.01391506195068</v>
      </c>
      <c r="Z50" s="2">
        <v>5.0135817527770996</v>
      </c>
      <c r="AA50" s="2">
        <v>5.0143556594848597</v>
      </c>
      <c r="AB50" s="2">
        <v>5.0129947662353498</v>
      </c>
      <c r="AC50" s="2">
        <v>5.0132203102111799</v>
      </c>
      <c r="AD50" s="2">
        <v>4.8749437332153303</v>
      </c>
      <c r="AE50" s="2">
        <v>4.52561283111572</v>
      </c>
      <c r="AF50" s="2">
        <v>4.1894493103027299</v>
      </c>
      <c r="AG50" s="2">
        <v>3.8687725067138699</v>
      </c>
      <c r="AH50" s="2">
        <v>3.5648422241210902</v>
      </c>
      <c r="AI50" s="2">
        <v>3.2747015953064</v>
      </c>
      <c r="AJ50" s="2">
        <v>3.01464748382568</v>
      </c>
      <c r="AK50" s="2">
        <v>2.78535056114197</v>
      </c>
      <c r="AL50" s="2">
        <v>2.5695137977600102</v>
      </c>
      <c r="AM50" s="2">
        <v>2.3586878776550302</v>
      </c>
      <c r="AN50" s="2">
        <v>2.1559739112853999</v>
      </c>
      <c r="AO50" s="2">
        <v>1.95614409446716</v>
      </c>
      <c r="AP50" s="2">
        <v>1.81552410125732</v>
      </c>
      <c r="AQ50" s="2">
        <v>1.81244421005249</v>
      </c>
      <c r="AR50" s="2">
        <v>1.8127968311309799</v>
      </c>
      <c r="AS50" s="2">
        <v>1.8141734600067101</v>
      </c>
      <c r="AT50" s="2">
        <v>1.8114931583404501</v>
      </c>
      <c r="AU50" s="2">
        <v>1.8130017518997199</v>
      </c>
      <c r="AV50" s="2">
        <v>1.8120919466018699</v>
      </c>
      <c r="AW50" s="2">
        <v>1.8116856813430799</v>
      </c>
      <c r="AX50" s="2">
        <v>1.8119356632232699</v>
      </c>
      <c r="AY50" s="2">
        <v>1.81138551235199</v>
      </c>
    </row>
    <row r="51" spans="1:51" ht="24">
      <c r="A51" s="2" t="s">
        <v>49</v>
      </c>
      <c r="B51" s="2" t="s">
        <v>98</v>
      </c>
      <c r="C51" s="2" t="s">
        <v>67</v>
      </c>
      <c r="D51" s="2">
        <v>55.102664947509801</v>
      </c>
      <c r="E51" s="2">
        <v>55.037574768066399</v>
      </c>
      <c r="F51" s="2">
        <v>55.054592132568402</v>
      </c>
      <c r="G51" s="2">
        <v>55.363147735595703</v>
      </c>
      <c r="H51" s="2">
        <v>55.8021850585938</v>
      </c>
      <c r="I51" s="2">
        <v>55.9822387695313</v>
      </c>
      <c r="J51" s="2">
        <v>56.166934967041001</v>
      </c>
      <c r="K51" s="2">
        <v>56.349723815917997</v>
      </c>
      <c r="L51" s="2">
        <v>56.559474945068402</v>
      </c>
      <c r="M51" s="2">
        <v>56.741043090820298</v>
      </c>
      <c r="N51" s="2">
        <v>56.9590454101563</v>
      </c>
      <c r="O51" s="2">
        <v>57.277431488037102</v>
      </c>
      <c r="P51" s="2">
        <v>57.089981079101598</v>
      </c>
      <c r="Q51" s="2">
        <v>57.076854705810497</v>
      </c>
      <c r="R51" s="2">
        <v>55.575798034667997</v>
      </c>
      <c r="S51" s="2">
        <v>55.314762115478501</v>
      </c>
      <c r="T51" s="2">
        <v>55.118751525878899</v>
      </c>
      <c r="U51" s="2">
        <v>54.974155426025398</v>
      </c>
      <c r="V51" s="2">
        <v>54.828964233398402</v>
      </c>
      <c r="W51" s="2">
        <v>54.722736358642599</v>
      </c>
      <c r="X51" s="2">
        <v>54.612159729003899</v>
      </c>
      <c r="Y51" s="2">
        <v>54.543075561523402</v>
      </c>
      <c r="Z51" s="2">
        <v>54.694423675537102</v>
      </c>
      <c r="AA51" s="2">
        <v>55.341663360595703</v>
      </c>
      <c r="AB51" s="2">
        <v>55.3803520202637</v>
      </c>
      <c r="AC51" s="2">
        <v>55.753116607666001</v>
      </c>
      <c r="AD51" s="2">
        <v>55.8851509094238</v>
      </c>
      <c r="AE51" s="2">
        <v>55.964492797851598</v>
      </c>
      <c r="AF51" s="2">
        <v>56.009719848632798</v>
      </c>
      <c r="AG51" s="2">
        <v>56.104202270507798</v>
      </c>
      <c r="AH51" s="2">
        <v>56.163101196289098</v>
      </c>
      <c r="AI51" s="2">
        <v>56.198459625244098</v>
      </c>
      <c r="AJ51" s="2">
        <v>56.268997192382798</v>
      </c>
      <c r="AK51" s="2">
        <v>56.341716766357401</v>
      </c>
      <c r="AL51" s="2">
        <v>56.354290008544901</v>
      </c>
      <c r="AM51" s="2">
        <v>56.413829803466797</v>
      </c>
      <c r="AN51" s="2">
        <v>56.396915435791001</v>
      </c>
      <c r="AO51" s="2">
        <v>56.385684967041001</v>
      </c>
      <c r="AP51" s="2">
        <v>56.7056274414063</v>
      </c>
      <c r="AQ51" s="2">
        <v>56.764663696289098</v>
      </c>
      <c r="AR51" s="2">
        <v>56.815860748291001</v>
      </c>
      <c r="AS51" s="2">
        <v>56.875789642333999</v>
      </c>
      <c r="AT51" s="2">
        <v>56.940643310546903</v>
      </c>
      <c r="AU51" s="2">
        <v>57.006877899169901</v>
      </c>
      <c r="AV51" s="2">
        <v>56.932579040527301</v>
      </c>
      <c r="AW51" s="2">
        <v>56.690589904785199</v>
      </c>
      <c r="AX51" s="2">
        <v>56.232868194580099</v>
      </c>
      <c r="AY51" s="2">
        <v>56.243545532226598</v>
      </c>
    </row>
    <row r="52" spans="1:51" ht="24">
      <c r="A52" s="2" t="s">
        <v>44</v>
      </c>
      <c r="B52" s="2" t="s">
        <v>98</v>
      </c>
      <c r="C52" s="2" t="s">
        <v>66</v>
      </c>
      <c r="D52" s="2">
        <v>0</v>
      </c>
      <c r="E52" s="2">
        <v>0</v>
      </c>
      <c r="F52" s="2">
        <v>0</v>
      </c>
      <c r="G52" s="2">
        <v>554.54266357421898</v>
      </c>
      <c r="H52" s="2">
        <v>572.35955810546898</v>
      </c>
      <c r="I52" s="2">
        <v>583.907958984375</v>
      </c>
      <c r="J52" s="2">
        <v>592.40496826171898</v>
      </c>
      <c r="K52" s="2">
        <v>606.46295166015602</v>
      </c>
      <c r="L52" s="2">
        <v>633.572509765625</v>
      </c>
      <c r="M52" s="2">
        <v>652.085693359375</v>
      </c>
      <c r="N52" s="2">
        <v>705.37542724609398</v>
      </c>
      <c r="O52" s="2">
        <v>784.63366699218795</v>
      </c>
      <c r="P52" s="2">
        <v>762.055908203125</v>
      </c>
      <c r="Q52" s="2">
        <v>740.17395019531295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506.31115722656301</v>
      </c>
      <c r="AA52" s="2">
        <v>700.12878417968795</v>
      </c>
      <c r="AB52" s="2">
        <v>703.44677734375</v>
      </c>
      <c r="AC52" s="2">
        <v>835.24621582031295</v>
      </c>
      <c r="AD52" s="2">
        <v>840.14569091796898</v>
      </c>
      <c r="AE52" s="2">
        <v>820.207275390625</v>
      </c>
      <c r="AF52" s="2">
        <v>797.96038818359398</v>
      </c>
      <c r="AG52" s="2">
        <v>772.828857421875</v>
      </c>
      <c r="AH52" s="2">
        <v>751.44482421875</v>
      </c>
      <c r="AI52" s="2">
        <v>730.55078125</v>
      </c>
      <c r="AJ52" s="2">
        <v>715.638916015625</v>
      </c>
      <c r="AK52" s="2">
        <v>691.66613769531295</v>
      </c>
      <c r="AL52" s="2">
        <v>676.83770751953102</v>
      </c>
      <c r="AM52" s="2">
        <v>653.72521972656295</v>
      </c>
      <c r="AN52" s="2">
        <v>628.07489013671898</v>
      </c>
      <c r="AO52" s="2">
        <v>607.58978271484398</v>
      </c>
      <c r="AP52" s="2">
        <v>799.69683837890602</v>
      </c>
      <c r="AQ52" s="2">
        <v>781.174560546875</v>
      </c>
      <c r="AR52" s="2">
        <v>765.06500244140602</v>
      </c>
      <c r="AS52" s="2">
        <v>754.12615966796898</v>
      </c>
      <c r="AT52" s="2">
        <v>739.648193359375</v>
      </c>
      <c r="AU52" s="2">
        <v>728.79608154296898</v>
      </c>
      <c r="AV52" s="2">
        <v>709.41119384765602</v>
      </c>
      <c r="AW52" s="2">
        <v>136.87841796875</v>
      </c>
      <c r="AX52" s="2">
        <v>0</v>
      </c>
      <c r="AY52" s="2">
        <v>0</v>
      </c>
    </row>
    <row r="53" spans="1:51" ht="24">
      <c r="A53" s="2" t="s">
        <v>46</v>
      </c>
      <c r="B53" s="2" t="s">
        <v>97</v>
      </c>
      <c r="C53" s="2" t="s">
        <v>65</v>
      </c>
      <c r="D53" s="2">
        <v>1.7106008529663099</v>
      </c>
      <c r="E53" s="2">
        <v>1.75293040275574</v>
      </c>
      <c r="F53" s="2">
        <v>1.7986094951629601</v>
      </c>
      <c r="G53" s="2">
        <v>1.84571874141693</v>
      </c>
      <c r="H53" s="2">
        <v>1.89267873764038</v>
      </c>
      <c r="I53" s="2">
        <v>1.94136130809784</v>
      </c>
      <c r="J53" s="2">
        <v>1.9870088100433301</v>
      </c>
      <c r="K53" s="2">
        <v>2.0303905010223402</v>
      </c>
      <c r="L53" s="2">
        <v>2.0732882022857702</v>
      </c>
      <c r="M53" s="2">
        <v>2.1137361526489298</v>
      </c>
      <c r="N53" s="2">
        <v>2.1519980430603001</v>
      </c>
      <c r="O53" s="2">
        <v>2.1786165237426798</v>
      </c>
      <c r="P53" s="2">
        <v>2.18660569190979</v>
      </c>
      <c r="Q53" s="2">
        <v>2.16685271263123</v>
      </c>
      <c r="R53" s="2">
        <v>2.1300694942474401</v>
      </c>
      <c r="S53" s="2">
        <v>2.0686841011047399</v>
      </c>
      <c r="T53" s="2">
        <v>2.0107483863830602</v>
      </c>
      <c r="U53" s="2">
        <v>1.9673197269439699</v>
      </c>
      <c r="V53" s="2">
        <v>1.92702436447144</v>
      </c>
      <c r="W53" s="2">
        <v>1.8918541669845601</v>
      </c>
      <c r="X53" s="2">
        <v>1.85789239406586</v>
      </c>
      <c r="Y53" s="2">
        <v>1.8278107643127399</v>
      </c>
      <c r="Z53" s="2">
        <v>1.8014930486679099</v>
      </c>
      <c r="AA53" s="2">
        <v>1.77436447143555</v>
      </c>
      <c r="AB53" s="2">
        <v>1.7479392290115401</v>
      </c>
      <c r="AC53" s="2">
        <v>1.71780216693878</v>
      </c>
      <c r="AD53" s="2">
        <v>1.6908366680145299</v>
      </c>
      <c r="AE53" s="2">
        <v>1.6674287319183301</v>
      </c>
      <c r="AF53" s="2">
        <v>1.6476649045944201</v>
      </c>
      <c r="AG53" s="2">
        <v>1.6289305686950699</v>
      </c>
      <c r="AH53" s="2">
        <v>1.6246805191039999</v>
      </c>
      <c r="AI53" s="2">
        <v>1.6292967796325699</v>
      </c>
      <c r="AJ53" s="2">
        <v>1.6472709178924601</v>
      </c>
      <c r="AK53" s="2">
        <v>1.6579964160919201</v>
      </c>
      <c r="AL53" s="2">
        <v>1.66952264308929</v>
      </c>
      <c r="AM53" s="2">
        <v>1.67921710014343</v>
      </c>
      <c r="AN53" s="2">
        <v>1.68358170986176</v>
      </c>
      <c r="AO53" s="2">
        <v>1.68528652191162</v>
      </c>
      <c r="AP53" s="2">
        <v>1.6799790859222401</v>
      </c>
      <c r="AQ53" s="2">
        <v>1.67235231399536</v>
      </c>
      <c r="AR53" s="2">
        <v>1.66685235500336</v>
      </c>
      <c r="AS53" s="2">
        <v>1.6537777185440099</v>
      </c>
      <c r="AT53" s="2">
        <v>1.6383525133132899</v>
      </c>
      <c r="AU53" s="2">
        <v>1.6238038539886499</v>
      </c>
      <c r="AV53" s="2">
        <v>1.6079895496368399</v>
      </c>
      <c r="AW53" s="2">
        <v>1.5990190505981401</v>
      </c>
      <c r="AX53" s="2">
        <v>1.59664058685303</v>
      </c>
      <c r="AY53" s="2">
        <v>1.6084288358688399</v>
      </c>
    </row>
    <row r="54" spans="1:51" ht="24">
      <c r="A54" s="2" t="s">
        <v>47</v>
      </c>
      <c r="B54" s="2" t="s">
        <v>96</v>
      </c>
      <c r="C54" s="2" t="s">
        <v>65</v>
      </c>
      <c r="D54" s="2">
        <v>3.32341480255127</v>
      </c>
      <c r="E54" s="2">
        <v>3.3733837604522701</v>
      </c>
      <c r="F54" s="2">
        <v>3.67628145217896</v>
      </c>
      <c r="G54" s="2">
        <v>3.8066577911377002</v>
      </c>
      <c r="H54" s="2">
        <v>3.81429195404053</v>
      </c>
      <c r="I54" s="2">
        <v>3.8686561584472701</v>
      </c>
      <c r="J54" s="2">
        <v>3.9580316543579102</v>
      </c>
      <c r="K54" s="2">
        <v>4.1021041870117196</v>
      </c>
      <c r="L54" s="2">
        <v>4.4033513069152797</v>
      </c>
      <c r="M54" s="2">
        <v>4.6827564239501998</v>
      </c>
      <c r="N54" s="2">
        <v>4.8880844116210902</v>
      </c>
      <c r="O54" s="2">
        <v>5.0431771278381303</v>
      </c>
      <c r="P54" s="2">
        <v>5.0065431594848597</v>
      </c>
      <c r="Q54" s="2">
        <v>4.6390128135681197</v>
      </c>
      <c r="R54" s="2">
        <v>4.1783680915832502</v>
      </c>
      <c r="S54" s="2">
        <v>3.83138203620911</v>
      </c>
      <c r="T54" s="2">
        <v>3.4857935905456499</v>
      </c>
      <c r="U54" s="2">
        <v>3.17807960510254</v>
      </c>
      <c r="V54" s="2">
        <v>2.9661302566528298</v>
      </c>
      <c r="W54" s="2">
        <v>2.8780605792999299</v>
      </c>
      <c r="X54" s="2">
        <v>2.81539750099182</v>
      </c>
      <c r="Y54" s="2">
        <v>2.7021715641021702</v>
      </c>
      <c r="Z54" s="2">
        <v>2.5385119915008501</v>
      </c>
      <c r="AA54" s="2">
        <v>2.3707745075225799</v>
      </c>
      <c r="AB54" s="2">
        <v>2.19170475006104</v>
      </c>
      <c r="AC54" s="2">
        <v>1.99398612976074</v>
      </c>
      <c r="AD54" s="2">
        <v>1.8638385534286499</v>
      </c>
      <c r="AE54" s="2">
        <v>1.9343055486679099</v>
      </c>
      <c r="AF54" s="2">
        <v>1.9636214971542401</v>
      </c>
      <c r="AG54" s="2">
        <v>2.0307135581970202</v>
      </c>
      <c r="AH54" s="2">
        <v>2.1407170295715301</v>
      </c>
      <c r="AI54" s="2">
        <v>2.26246857643127</v>
      </c>
      <c r="AJ54" s="2">
        <v>2.40516185760498</v>
      </c>
      <c r="AK54" s="2">
        <v>2.55125856399536</v>
      </c>
      <c r="AL54" s="2">
        <v>2.6825101375579798</v>
      </c>
      <c r="AM54" s="2">
        <v>2.7844688892364502</v>
      </c>
      <c r="AN54" s="2">
        <v>2.84727263450623</v>
      </c>
      <c r="AO54" s="2">
        <v>2.8375227451324498</v>
      </c>
      <c r="AP54" s="2">
        <v>2.6805868148803702</v>
      </c>
      <c r="AQ54" s="2">
        <v>2.3038749694824201</v>
      </c>
      <c r="AR54" s="2">
        <v>1.9448263645172099</v>
      </c>
      <c r="AS54" s="2">
        <v>1.67493736743927</v>
      </c>
      <c r="AT54" s="2">
        <v>1.5210540294647199</v>
      </c>
      <c r="AU54" s="2">
        <v>1.38934373855591</v>
      </c>
      <c r="AV54" s="2">
        <v>1.20116138458252</v>
      </c>
      <c r="AW54" s="2">
        <v>1.1390571594238299</v>
      </c>
      <c r="AX54" s="2">
        <v>1.3609200716018699</v>
      </c>
      <c r="AY54" s="2">
        <v>1.6568574905395499</v>
      </c>
    </row>
    <row r="55" spans="1:51" ht="24">
      <c r="A55" s="2" t="s">
        <v>48</v>
      </c>
      <c r="B55" s="2" t="s">
        <v>95</v>
      </c>
      <c r="C55" s="2" t="s">
        <v>65</v>
      </c>
      <c r="D55" s="2">
        <v>1.50819456577301</v>
      </c>
      <c r="E55" s="2">
        <v>1.4477020502090501</v>
      </c>
      <c r="F55" s="2">
        <v>1.40424025058746</v>
      </c>
      <c r="G55" s="2">
        <v>1.3988612890243499</v>
      </c>
      <c r="H55" s="2">
        <v>1.52789235115051</v>
      </c>
      <c r="I55" s="2">
        <v>1.6839119195938099</v>
      </c>
      <c r="J55" s="2">
        <v>1.84509801864624</v>
      </c>
      <c r="K55" s="2">
        <v>2.0085933208465598</v>
      </c>
      <c r="L55" s="2">
        <v>2.17439866065979</v>
      </c>
      <c r="M55" s="2">
        <v>2.3398127555847199</v>
      </c>
      <c r="N55" s="2">
        <v>2.5008697509765598</v>
      </c>
      <c r="O55" s="2">
        <v>2.67393946647644</v>
      </c>
      <c r="P55" s="2">
        <v>2.8204877376556401</v>
      </c>
      <c r="Q55" s="2">
        <v>2.8943715095520002</v>
      </c>
      <c r="R55" s="2">
        <v>2.8020534515380899</v>
      </c>
      <c r="S55" s="2">
        <v>2.58194851875305</v>
      </c>
      <c r="T55" s="2">
        <v>2.3552107810974099</v>
      </c>
      <c r="U55" s="2">
        <v>2.1300826072692902</v>
      </c>
      <c r="V55" s="2">
        <v>1.9188656806945801</v>
      </c>
      <c r="W55" s="2">
        <v>1.7202466726303101</v>
      </c>
      <c r="X55" s="2">
        <v>1.53591704368591</v>
      </c>
      <c r="Y55" s="2">
        <v>1.3595670461654701</v>
      </c>
      <c r="Z55" s="2">
        <v>1.20522284507751</v>
      </c>
      <c r="AA55" s="2">
        <v>1.2282576560974101</v>
      </c>
      <c r="AB55" s="2">
        <v>1.30250060558319</v>
      </c>
      <c r="AC55" s="2">
        <v>1.39144659042358</v>
      </c>
      <c r="AD55" s="2">
        <v>1.50100862979889</v>
      </c>
      <c r="AE55" s="2">
        <v>1.61651074886322</v>
      </c>
      <c r="AF55" s="2">
        <v>1.7249063253402701</v>
      </c>
      <c r="AG55" s="2">
        <v>1.82667756080627</v>
      </c>
      <c r="AH55" s="2">
        <v>1.9293199777603101</v>
      </c>
      <c r="AI55" s="2">
        <v>2.0302784442901598</v>
      </c>
      <c r="AJ55" s="2">
        <v>2.12336397171021</v>
      </c>
      <c r="AK55" s="2">
        <v>2.2166700363159202</v>
      </c>
      <c r="AL55" s="2">
        <v>2.2951807975768999</v>
      </c>
      <c r="AM55" s="2">
        <v>2.3617124557495099</v>
      </c>
      <c r="AN55" s="2">
        <v>2.4225411415100102</v>
      </c>
      <c r="AO55" s="2">
        <v>2.4629499912261998</v>
      </c>
      <c r="AP55" s="2">
        <v>2.5114386081695601</v>
      </c>
      <c r="AQ55" s="2">
        <v>2.5791468620300302</v>
      </c>
      <c r="AR55" s="2">
        <v>2.6420583724975599</v>
      </c>
      <c r="AS55" s="2">
        <v>2.7056212425231898</v>
      </c>
      <c r="AT55" s="2">
        <v>2.7817134857177699</v>
      </c>
      <c r="AU55" s="2">
        <v>2.8492791652679399</v>
      </c>
      <c r="AV55" s="2">
        <v>2.90579462051392</v>
      </c>
      <c r="AW55" s="2">
        <v>2.95473408699036</v>
      </c>
      <c r="AX55" s="2">
        <v>2.8553774356842001</v>
      </c>
      <c r="AY55" s="2">
        <v>2.7477264404296902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L45" workbookViewId="0">
      <selection sqref="A1:AY29"/>
    </sheetView>
  </sheetViews>
  <sheetFormatPr baseColWidth="10" defaultColWidth="8.83203125" defaultRowHeight="14" x14ac:dyDescent="0"/>
  <cols>
    <col min="1" max="1" width="28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2" t="s">
        <v>137</v>
      </c>
      <c r="B1" s="2" t="s">
        <v>137</v>
      </c>
      <c r="C1" s="2" t="s">
        <v>94</v>
      </c>
      <c r="D1" s="3">
        <v>41666.020833333299</v>
      </c>
      <c r="E1" s="3">
        <v>41666.041666666701</v>
      </c>
      <c r="F1" s="3">
        <v>41666.0625</v>
      </c>
      <c r="G1" s="3">
        <v>41666.083333333299</v>
      </c>
      <c r="H1" s="3">
        <v>41666.104166666701</v>
      </c>
      <c r="I1" s="3">
        <v>41666.125</v>
      </c>
      <c r="J1" s="3">
        <v>41666.145833333299</v>
      </c>
      <c r="K1" s="3">
        <v>41666.166666666701</v>
      </c>
      <c r="L1" s="3">
        <v>41666.1875</v>
      </c>
      <c r="M1" s="3">
        <v>41666.208333333299</v>
      </c>
      <c r="N1" s="3">
        <v>41666.229166666701</v>
      </c>
      <c r="O1" s="3">
        <v>41666.25</v>
      </c>
      <c r="P1" s="3">
        <v>41666.270833333299</v>
      </c>
      <c r="Q1" s="3">
        <v>41666.291666666701</v>
      </c>
      <c r="R1" s="3">
        <v>41666.3125</v>
      </c>
      <c r="S1" s="3">
        <v>41666.333333333299</v>
      </c>
      <c r="T1" s="3">
        <v>41666.354166666701</v>
      </c>
      <c r="U1" s="3">
        <v>41666.375</v>
      </c>
      <c r="V1" s="3">
        <v>41666.395833333299</v>
      </c>
      <c r="W1" s="3">
        <v>41666.416666666701</v>
      </c>
      <c r="X1" s="3">
        <v>41666.4375</v>
      </c>
      <c r="Y1" s="3">
        <v>41666.458333333299</v>
      </c>
      <c r="Z1" s="3">
        <v>41666.479166666701</v>
      </c>
      <c r="AA1" s="3">
        <v>41666.5</v>
      </c>
      <c r="AB1" s="3">
        <v>41666.520833333299</v>
      </c>
      <c r="AC1" s="3">
        <v>41666.541666666701</v>
      </c>
      <c r="AD1" s="3">
        <v>41666.5625</v>
      </c>
      <c r="AE1" s="3">
        <v>41666.583333333299</v>
      </c>
      <c r="AF1" s="3">
        <v>41666.604166666701</v>
      </c>
      <c r="AG1" s="3">
        <v>41666.625</v>
      </c>
      <c r="AH1" s="3">
        <v>41666.645833333299</v>
      </c>
      <c r="AI1" s="3">
        <v>41666.666666666701</v>
      </c>
      <c r="AJ1" s="3">
        <v>41666.6875</v>
      </c>
      <c r="AK1" s="3">
        <v>41666.708333333299</v>
      </c>
      <c r="AL1" s="3">
        <v>41666.729166666701</v>
      </c>
      <c r="AM1" s="3">
        <v>41666.75</v>
      </c>
      <c r="AN1" s="3">
        <v>41666.770833333299</v>
      </c>
      <c r="AO1" s="3">
        <v>41666.791666666701</v>
      </c>
      <c r="AP1" s="3">
        <v>41666.8125</v>
      </c>
      <c r="AQ1" s="3">
        <v>41666.833333333299</v>
      </c>
      <c r="AR1" s="3">
        <v>41666.854166666701</v>
      </c>
      <c r="AS1" s="3">
        <v>41666.875</v>
      </c>
      <c r="AT1" s="3">
        <v>41666.895833333299</v>
      </c>
      <c r="AU1" s="3">
        <v>41666.916666666701</v>
      </c>
      <c r="AV1" s="3">
        <v>41666.9375</v>
      </c>
      <c r="AW1" s="3">
        <v>41666.958333333299</v>
      </c>
      <c r="AX1" s="3">
        <v>41666.979166666701</v>
      </c>
      <c r="AY1" s="3">
        <v>41667</v>
      </c>
    </row>
    <row r="2" spans="1:51" ht="36">
      <c r="A2" s="2" t="s">
        <v>0</v>
      </c>
      <c r="B2" s="2" t="s">
        <v>136</v>
      </c>
      <c r="C2" s="2" t="s">
        <v>93</v>
      </c>
      <c r="D2" s="2">
        <v>47.383514404296903</v>
      </c>
      <c r="E2" s="2">
        <v>48.275985717773402</v>
      </c>
      <c r="F2" s="2">
        <v>47.975109100341797</v>
      </c>
      <c r="G2" s="2">
        <v>48.294879913330099</v>
      </c>
      <c r="H2" s="2">
        <v>48.599544525146499</v>
      </c>
      <c r="I2" s="2">
        <v>48.943435668945298</v>
      </c>
      <c r="J2" s="2">
        <v>49.258068084716797</v>
      </c>
      <c r="K2" s="2">
        <v>50.619602203369098</v>
      </c>
      <c r="L2" s="2">
        <v>51.528522491455099</v>
      </c>
      <c r="M2" s="2">
        <v>52.213314056396499</v>
      </c>
      <c r="N2" s="2">
        <v>52.143905639648402</v>
      </c>
      <c r="O2" s="2">
        <v>52.078403472900398</v>
      </c>
      <c r="P2" s="2">
        <v>51.781417846679702</v>
      </c>
      <c r="Q2" s="2">
        <v>51.3060302734375</v>
      </c>
      <c r="R2" s="2">
        <v>51.062965393066399</v>
      </c>
      <c r="S2" s="2">
        <v>50.686538696289098</v>
      </c>
      <c r="T2" s="2">
        <v>50.657382965087898</v>
      </c>
      <c r="U2" s="2">
        <v>50.509838104247997</v>
      </c>
      <c r="V2" s="2">
        <v>50.902114868164098</v>
      </c>
      <c r="W2" s="2">
        <v>50.988433837890597</v>
      </c>
      <c r="X2" s="2">
        <v>51.330078125</v>
      </c>
      <c r="Y2" s="2">
        <v>51.574409484863303</v>
      </c>
      <c r="Z2" s="2">
        <v>51.710071563720703</v>
      </c>
      <c r="AA2" s="2">
        <v>51.587200164794901</v>
      </c>
      <c r="AB2" s="2">
        <v>51.217575073242202</v>
      </c>
      <c r="AC2" s="2">
        <v>50.6739692687988</v>
      </c>
      <c r="AD2" s="2">
        <v>50.399940490722699</v>
      </c>
      <c r="AE2" s="2">
        <v>50.264999389648402</v>
      </c>
      <c r="AF2" s="2">
        <v>50.639682769775398</v>
      </c>
      <c r="AG2" s="2">
        <v>50.851573944091797</v>
      </c>
      <c r="AH2" s="2">
        <v>51.161659240722699</v>
      </c>
      <c r="AI2" s="2">
        <v>51.438121795654297</v>
      </c>
      <c r="AJ2" s="2">
        <v>51.657279968261697</v>
      </c>
      <c r="AK2" s="2">
        <v>51.8576049804688</v>
      </c>
      <c r="AL2" s="2">
        <v>51.981204986572301</v>
      </c>
      <c r="AM2" s="2">
        <v>51.289268493652301</v>
      </c>
      <c r="AN2" s="2">
        <v>50.870201110839801</v>
      </c>
      <c r="AO2" s="2">
        <v>50.426078796386697</v>
      </c>
      <c r="AP2" s="2">
        <v>49.555023193359403</v>
      </c>
      <c r="AQ2" s="2">
        <v>48.766082763671903</v>
      </c>
      <c r="AR2" s="2">
        <v>48.508884429931598</v>
      </c>
      <c r="AS2" s="2">
        <v>48.523017883300803</v>
      </c>
      <c r="AT2" s="2">
        <v>48.305606842041001</v>
      </c>
      <c r="AU2" s="2">
        <v>48.394817352294901</v>
      </c>
      <c r="AV2" s="2">
        <v>48.027950286865199</v>
      </c>
      <c r="AW2" s="2">
        <v>48.259250640869098</v>
      </c>
      <c r="AX2" s="2">
        <v>48.580532073974602</v>
      </c>
      <c r="AY2" s="2">
        <v>48.738700866699197</v>
      </c>
    </row>
    <row r="3" spans="1:51" ht="48">
      <c r="A3" s="2" t="s">
        <v>3</v>
      </c>
      <c r="B3" s="2" t="s">
        <v>136</v>
      </c>
      <c r="C3" s="2" t="s">
        <v>92</v>
      </c>
      <c r="D3" s="2">
        <v>2818.94287109375</v>
      </c>
      <c r="E3" s="2">
        <v>2807.11547851563</v>
      </c>
      <c r="F3" s="2">
        <v>2786.29370117188</v>
      </c>
      <c r="G3" s="2">
        <v>2752.07495117188</v>
      </c>
      <c r="H3" s="2">
        <v>2815.91552734375</v>
      </c>
      <c r="I3" s="2">
        <v>2805.08374023438</v>
      </c>
      <c r="J3" s="2">
        <v>2800.3369140625</v>
      </c>
      <c r="K3" s="2">
        <v>2798.66918945313</v>
      </c>
      <c r="L3" s="2">
        <v>2784.49487304688</v>
      </c>
      <c r="M3" s="2">
        <v>2770.94555664063</v>
      </c>
      <c r="N3" s="2">
        <v>2800.61279296875</v>
      </c>
      <c r="O3" s="2">
        <v>2807.36767578125</v>
      </c>
      <c r="P3" s="2">
        <v>2823.14794921875</v>
      </c>
      <c r="Q3" s="2">
        <v>2823.73999023438</v>
      </c>
      <c r="R3" s="2">
        <v>2797.85961914063</v>
      </c>
      <c r="S3" s="2">
        <v>2825.47509765625</v>
      </c>
      <c r="T3" s="2">
        <v>2826.58422851563</v>
      </c>
      <c r="U3" s="2">
        <v>2833.83056640625</v>
      </c>
      <c r="V3" s="2">
        <v>2813.23120117188</v>
      </c>
      <c r="W3" s="2">
        <v>2815.15991210938</v>
      </c>
      <c r="X3" s="2">
        <v>2798.86352539063</v>
      </c>
      <c r="Y3" s="2">
        <v>2792.46435546875</v>
      </c>
      <c r="Z3" s="2">
        <v>2785.34741210938</v>
      </c>
      <c r="AA3" s="2">
        <v>2794.42822265625</v>
      </c>
      <c r="AB3" s="2">
        <v>2821.1337890625</v>
      </c>
      <c r="AC3" s="2">
        <v>2843.11791992188</v>
      </c>
      <c r="AD3" s="2">
        <v>2797.24194335938</v>
      </c>
      <c r="AE3" s="2">
        <v>2809.5009765625</v>
      </c>
      <c r="AF3" s="2">
        <v>2786.11791992188</v>
      </c>
      <c r="AG3" s="2">
        <v>2781.7412109375</v>
      </c>
      <c r="AH3" s="2">
        <v>2768.1142578125</v>
      </c>
      <c r="AI3" s="2">
        <v>2758.94287109375</v>
      </c>
      <c r="AJ3" s="2">
        <v>2815.18017578125</v>
      </c>
      <c r="AK3" s="2">
        <v>2799.3037109375</v>
      </c>
      <c r="AL3" s="2">
        <v>2763.8212890625</v>
      </c>
      <c r="AM3" s="2">
        <v>2793.79736328125</v>
      </c>
      <c r="AN3" s="2">
        <v>2816.74609375</v>
      </c>
      <c r="AO3" s="2">
        <v>2805.95166015625</v>
      </c>
      <c r="AP3" s="2">
        <v>2855.65795898438</v>
      </c>
      <c r="AQ3" s="2">
        <v>2828.04663085938</v>
      </c>
      <c r="AR3" s="2">
        <v>2807.93237304688</v>
      </c>
      <c r="AS3" s="2">
        <v>2833.1455078125</v>
      </c>
      <c r="AT3" s="2">
        <v>2851.62548828125</v>
      </c>
      <c r="AU3" s="2">
        <v>2830.85107421875</v>
      </c>
      <c r="AV3" s="2">
        <v>2811.80346679688</v>
      </c>
      <c r="AW3" s="2">
        <v>2792.77099609375</v>
      </c>
      <c r="AX3" s="2">
        <v>2791.96166992188</v>
      </c>
      <c r="AY3" s="2">
        <v>2785.03540039063</v>
      </c>
    </row>
    <row r="4" spans="1:51" ht="48">
      <c r="A4" s="2" t="s">
        <v>4</v>
      </c>
      <c r="B4" s="2" t="s">
        <v>135</v>
      </c>
      <c r="C4" s="2" t="s">
        <v>91</v>
      </c>
      <c r="D4" s="2">
        <v>546.87286376953102</v>
      </c>
      <c r="E4" s="2">
        <v>554.15167236328102</v>
      </c>
      <c r="F4" s="2">
        <v>122.99037933349599</v>
      </c>
      <c r="G4" s="2">
        <v>-0.32051283121108998</v>
      </c>
      <c r="H4" s="2">
        <v>-0.32051283121108998</v>
      </c>
      <c r="I4" s="2">
        <v>-0.32051283121108998</v>
      </c>
      <c r="J4" s="2">
        <v>-0.32051283121108998</v>
      </c>
      <c r="K4" s="2">
        <v>-0.32051283121108998</v>
      </c>
      <c r="L4" s="2">
        <v>-0.32051283121108998</v>
      </c>
      <c r="M4" s="2">
        <v>-0.32051283121108998</v>
      </c>
      <c r="N4" s="2">
        <v>-0.32051283121108998</v>
      </c>
      <c r="O4" s="2">
        <v>-0.32051283121108998</v>
      </c>
      <c r="P4" s="2">
        <v>-0.32051283121108998</v>
      </c>
      <c r="Q4" s="2">
        <v>-0.32051283121108998</v>
      </c>
      <c r="R4" s="2">
        <v>-0.32051283121108998</v>
      </c>
      <c r="S4" s="2">
        <v>-0.32051283121108998</v>
      </c>
      <c r="T4" s="2">
        <v>-0.32051283121108998</v>
      </c>
      <c r="U4" s="2">
        <v>-0.32051283121108998</v>
      </c>
      <c r="V4" s="2">
        <v>-0.32051283121108998</v>
      </c>
      <c r="W4" s="2">
        <v>-0.32051283121108998</v>
      </c>
      <c r="X4" s="2">
        <v>-0.32051283121108998</v>
      </c>
      <c r="Y4" s="2">
        <v>80.592506408691406</v>
      </c>
      <c r="Z4" s="2">
        <v>631.66015625</v>
      </c>
      <c r="AA4" s="2">
        <v>629.23541259765602</v>
      </c>
      <c r="AB4" s="2">
        <v>619.65509033203102</v>
      </c>
      <c r="AC4" s="2">
        <v>605.87121582031295</v>
      </c>
      <c r="AD4" s="2">
        <v>606.44097900390602</v>
      </c>
      <c r="AE4" s="2">
        <v>596.43463134765602</v>
      </c>
      <c r="AF4" s="2">
        <v>599.19873046875</v>
      </c>
      <c r="AG4" s="2">
        <v>599.19873046875</v>
      </c>
      <c r="AH4" s="2">
        <v>15.978009223938001</v>
      </c>
      <c r="AI4" s="2">
        <v>1.1217948198318499</v>
      </c>
      <c r="AJ4" s="2">
        <v>1.1217948198318499</v>
      </c>
      <c r="AK4" s="2">
        <v>1.1217948198318499</v>
      </c>
      <c r="AL4" s="2">
        <v>1.1217948198318499</v>
      </c>
      <c r="AM4" s="2">
        <v>1.1217948198318499</v>
      </c>
      <c r="AN4" s="2">
        <v>1.1217948198318499</v>
      </c>
      <c r="AO4" s="2">
        <v>1.1217948198318499</v>
      </c>
      <c r="AP4" s="2">
        <v>1.1217948198318499</v>
      </c>
      <c r="AQ4" s="2">
        <v>1.1217948198318499</v>
      </c>
      <c r="AR4" s="2">
        <v>1.1217948198318499</v>
      </c>
      <c r="AS4" s="2">
        <v>1.1217948198318499</v>
      </c>
      <c r="AT4" s="2">
        <v>58.113956451416001</v>
      </c>
      <c r="AU4" s="2">
        <v>592.30767822265602</v>
      </c>
      <c r="AV4" s="2">
        <v>579.94476318359398</v>
      </c>
      <c r="AW4" s="2">
        <v>571.983642578125</v>
      </c>
      <c r="AX4" s="2">
        <v>565.21624755859398</v>
      </c>
      <c r="AY4" s="2">
        <v>555.44873046875</v>
      </c>
    </row>
    <row r="5" spans="1:51" ht="48">
      <c r="A5" s="2" t="s">
        <v>5</v>
      </c>
      <c r="B5" s="2" t="s">
        <v>134</v>
      </c>
      <c r="C5" s="2" t="s">
        <v>90</v>
      </c>
      <c r="D5" s="2">
        <v>2935.71362304688</v>
      </c>
      <c r="E5" s="2">
        <v>2915.84448242188</v>
      </c>
      <c r="F5" s="2">
        <v>2866.65356445313</v>
      </c>
      <c r="G5" s="2">
        <v>2870.75317382813</v>
      </c>
      <c r="H5" s="2">
        <v>2836.91137695313</v>
      </c>
      <c r="I5" s="2">
        <v>2804.8876953125</v>
      </c>
      <c r="J5" s="2">
        <v>2791.01147460938</v>
      </c>
      <c r="K5" s="2">
        <v>2771.72924804688</v>
      </c>
      <c r="L5" s="2">
        <v>2754.34765625</v>
      </c>
      <c r="M5" s="2">
        <v>2728.0400390625</v>
      </c>
      <c r="N5" s="2">
        <v>2683.01293945313</v>
      </c>
      <c r="O5" s="2">
        <v>2678.11450195313</v>
      </c>
      <c r="P5" s="2">
        <v>2702.73681640625</v>
      </c>
      <c r="Q5" s="2">
        <v>2715.36547851563</v>
      </c>
      <c r="R5" s="2">
        <v>2732.17626953125</v>
      </c>
      <c r="S5" s="2">
        <v>2729.1630859375</v>
      </c>
      <c r="T5" s="2">
        <v>2728.07788085938</v>
      </c>
      <c r="U5" s="2">
        <v>2734.39916992188</v>
      </c>
      <c r="V5" s="2">
        <v>2731.47998046875</v>
      </c>
      <c r="W5" s="2">
        <v>2729.08276367188</v>
      </c>
      <c r="X5" s="2">
        <v>2722.48876953125</v>
      </c>
      <c r="Y5" s="2">
        <v>2726.26196289063</v>
      </c>
      <c r="Z5" s="2">
        <v>2759.33154296875</v>
      </c>
      <c r="AA5" s="2">
        <v>2723.66674804688</v>
      </c>
      <c r="AB5" s="2">
        <v>2757.7509765625</v>
      </c>
      <c r="AC5" s="2">
        <v>2794.05810546875</v>
      </c>
      <c r="AD5" s="2">
        <v>2782.83935546875</v>
      </c>
      <c r="AE5" s="2">
        <v>2768.78662109375</v>
      </c>
      <c r="AF5" s="2">
        <v>2768.11791992188</v>
      </c>
      <c r="AG5" s="2">
        <v>2766.82958984375</v>
      </c>
      <c r="AH5" s="2">
        <v>2707.16796875</v>
      </c>
      <c r="AI5" s="2">
        <v>2699.08618164063</v>
      </c>
      <c r="AJ5" s="2">
        <v>2696.65942382813</v>
      </c>
      <c r="AK5" s="2">
        <v>2687.79223632813</v>
      </c>
      <c r="AL5" s="2">
        <v>2695.01489257813</v>
      </c>
      <c r="AM5" s="2">
        <v>2706.91552734375</v>
      </c>
      <c r="AN5" s="2">
        <v>2728.68334960938</v>
      </c>
      <c r="AO5" s="2">
        <v>2739.75927734375</v>
      </c>
      <c r="AP5" s="2">
        <v>2756.80249023438</v>
      </c>
      <c r="AQ5" s="2">
        <v>2774.9619140625</v>
      </c>
      <c r="AR5" s="2">
        <v>2834.53491210938</v>
      </c>
      <c r="AS5" s="2">
        <v>2829.55932617188</v>
      </c>
      <c r="AT5" s="2">
        <v>2841.25659179688</v>
      </c>
      <c r="AU5" s="2">
        <v>2871.02880859375</v>
      </c>
      <c r="AV5" s="2">
        <v>2868.6845703125</v>
      </c>
      <c r="AW5" s="2">
        <v>2857.99047851563</v>
      </c>
      <c r="AX5" s="2">
        <v>2886.439453125</v>
      </c>
      <c r="AY5" s="2">
        <v>2910.9326171875</v>
      </c>
    </row>
    <row r="6" spans="1:51" ht="36">
      <c r="A6" s="2" t="s">
        <v>1</v>
      </c>
      <c r="B6" s="2" t="s">
        <v>133</v>
      </c>
      <c r="C6" s="2" t="s">
        <v>89</v>
      </c>
      <c r="D6" s="2">
        <v>47.681732177734403</v>
      </c>
      <c r="E6" s="2">
        <v>48.332218170166001</v>
      </c>
      <c r="F6" s="2">
        <v>49.070899963378899</v>
      </c>
      <c r="G6" s="2">
        <v>48.711540222167997</v>
      </c>
      <c r="H6" s="2">
        <v>49.3955078125</v>
      </c>
      <c r="I6" s="2">
        <v>50.076442718505902</v>
      </c>
      <c r="J6" s="2">
        <v>50.153999328613303</v>
      </c>
      <c r="K6" s="2">
        <v>50.223556518554702</v>
      </c>
      <c r="L6" s="2">
        <v>50.782505035400398</v>
      </c>
      <c r="M6" s="2">
        <v>52.017845153808601</v>
      </c>
      <c r="N6" s="2">
        <v>52.005287170410199</v>
      </c>
      <c r="O6" s="2">
        <v>52.736854553222699</v>
      </c>
      <c r="P6" s="2">
        <v>53.018749237060497</v>
      </c>
      <c r="Q6" s="2">
        <v>52.594753265380902</v>
      </c>
      <c r="R6" s="2">
        <v>51.849998474121101</v>
      </c>
      <c r="S6" s="2">
        <v>51.849998474121101</v>
      </c>
      <c r="T6" s="2">
        <v>51.8652954101563</v>
      </c>
      <c r="U6" s="2">
        <v>51.931732177734403</v>
      </c>
      <c r="V6" s="2">
        <v>51.931732177734403</v>
      </c>
      <c r="W6" s="2">
        <v>51.931732177734403</v>
      </c>
      <c r="X6" s="2">
        <v>51.653728485107401</v>
      </c>
      <c r="Y6" s="2">
        <v>51.645343780517599</v>
      </c>
      <c r="Z6" s="2">
        <v>51.433807373046903</v>
      </c>
      <c r="AA6" s="2">
        <v>51.404190063476598</v>
      </c>
      <c r="AB6" s="2">
        <v>51.449752807617202</v>
      </c>
      <c r="AC6" s="2">
        <v>50.610954284667997</v>
      </c>
      <c r="AD6" s="2">
        <v>50.717948913574197</v>
      </c>
      <c r="AE6" s="2">
        <v>50.979045867919901</v>
      </c>
      <c r="AF6" s="2">
        <v>51.302402496337898</v>
      </c>
      <c r="AG6" s="2">
        <v>51.302402496337898</v>
      </c>
      <c r="AH6" s="2">
        <v>52.046287536621101</v>
      </c>
      <c r="AI6" s="2">
        <v>51.997116088867202</v>
      </c>
      <c r="AJ6" s="2">
        <v>52.463344573974602</v>
      </c>
      <c r="AK6" s="2">
        <v>53.277523040771499</v>
      </c>
      <c r="AL6" s="2">
        <v>52.853530883789098</v>
      </c>
      <c r="AM6" s="2">
        <v>52.371597290039098</v>
      </c>
      <c r="AN6" s="2">
        <v>52.454807281494098</v>
      </c>
      <c r="AO6" s="2">
        <v>51.723400115966797</v>
      </c>
      <c r="AP6" s="2">
        <v>51.171634674072301</v>
      </c>
      <c r="AQ6" s="2">
        <v>50.9254341125488</v>
      </c>
      <c r="AR6" s="2">
        <v>49.929325103759801</v>
      </c>
      <c r="AS6" s="2">
        <v>49.929325103759801</v>
      </c>
      <c r="AT6" s="2">
        <v>49.726490020752003</v>
      </c>
      <c r="AU6" s="2">
        <v>48.643619537353501</v>
      </c>
      <c r="AV6" s="2">
        <v>48.629806518554702</v>
      </c>
      <c r="AW6" s="2">
        <v>48.629806518554702</v>
      </c>
      <c r="AX6" s="2">
        <v>48.592662811279297</v>
      </c>
      <c r="AY6" s="2">
        <v>48.507209777832003</v>
      </c>
    </row>
    <row r="7" spans="1:51" ht="24">
      <c r="A7" s="2" t="s">
        <v>2</v>
      </c>
      <c r="B7" s="2" t="s">
        <v>132</v>
      </c>
      <c r="C7" s="2" t="s">
        <v>88</v>
      </c>
      <c r="D7" s="2">
        <v>46.3037719726563</v>
      </c>
      <c r="E7" s="2">
        <v>48.381267547607401</v>
      </c>
      <c r="F7" s="2">
        <v>48.998287200927699</v>
      </c>
      <c r="G7" s="2">
        <v>49.266124725341797</v>
      </c>
      <c r="H7" s="2">
        <v>49.617542266845703</v>
      </c>
      <c r="I7" s="2">
        <v>49.960376739502003</v>
      </c>
      <c r="J7" s="2">
        <v>50.191703796386697</v>
      </c>
      <c r="K7" s="2">
        <v>50.855972290039098</v>
      </c>
      <c r="L7" s="2">
        <v>51.362644195556598</v>
      </c>
      <c r="M7" s="2">
        <v>52.3460693359375</v>
      </c>
      <c r="N7" s="2">
        <v>52.204421997070298</v>
      </c>
      <c r="O7" s="2">
        <v>51.832798004150398</v>
      </c>
      <c r="P7" s="2">
        <v>51.059120178222699</v>
      </c>
      <c r="Q7" s="2">
        <v>50.306907653808601</v>
      </c>
      <c r="R7" s="2">
        <v>50.498294830322301</v>
      </c>
      <c r="S7" s="2">
        <v>50.566337585449197</v>
      </c>
      <c r="T7" s="2">
        <v>50.372817993164098</v>
      </c>
      <c r="U7" s="2">
        <v>50.239208221435497</v>
      </c>
      <c r="V7" s="2">
        <v>50.370521545410199</v>
      </c>
      <c r="W7" s="2">
        <v>50.481128692627003</v>
      </c>
      <c r="X7" s="2">
        <v>50.955677032470703</v>
      </c>
      <c r="Y7" s="2">
        <v>51.309295654296903</v>
      </c>
      <c r="Z7" s="2">
        <v>51.455753326416001</v>
      </c>
      <c r="AA7" s="2">
        <v>51.395317077636697</v>
      </c>
      <c r="AB7" s="2">
        <v>51.059574127197301</v>
      </c>
      <c r="AC7" s="2">
        <v>50.041778564453097</v>
      </c>
      <c r="AD7" s="2">
        <v>49.724208831787102</v>
      </c>
      <c r="AE7" s="2">
        <v>49.630252838134801</v>
      </c>
      <c r="AF7" s="2">
        <v>50.1021728515625</v>
      </c>
      <c r="AG7" s="2">
        <v>50.279666900634801</v>
      </c>
      <c r="AH7" s="2">
        <v>50.702892303466797</v>
      </c>
      <c r="AI7" s="2">
        <v>51.017124176025398</v>
      </c>
      <c r="AJ7" s="2">
        <v>50.980030059814503</v>
      </c>
      <c r="AK7" s="2">
        <v>51.069419860839801</v>
      </c>
      <c r="AL7" s="2">
        <v>51.060855865478501</v>
      </c>
      <c r="AM7" s="2">
        <v>50.455162048339801</v>
      </c>
      <c r="AN7" s="2">
        <v>49.9125366210938</v>
      </c>
      <c r="AO7" s="2">
        <v>49.4091606140137</v>
      </c>
      <c r="AP7" s="2">
        <v>48.514671325683601</v>
      </c>
      <c r="AQ7" s="2">
        <v>47.8048286437988</v>
      </c>
      <c r="AR7" s="2">
        <v>47.512767791747997</v>
      </c>
      <c r="AS7" s="2">
        <v>47.503082275390597</v>
      </c>
      <c r="AT7" s="2">
        <v>47.249252319335902</v>
      </c>
      <c r="AU7" s="2">
        <v>47.311294555664098</v>
      </c>
      <c r="AV7" s="2">
        <v>45.9487495422363</v>
      </c>
      <c r="AW7" s="2">
        <v>46.2453804016113</v>
      </c>
      <c r="AX7" s="2">
        <v>46.692905426025398</v>
      </c>
      <c r="AY7" s="2">
        <v>47.055393218994098</v>
      </c>
    </row>
    <row r="8" spans="1:51" ht="36">
      <c r="A8" s="2" t="s">
        <v>12</v>
      </c>
      <c r="B8" s="2" t="s">
        <v>132</v>
      </c>
      <c r="C8" s="2" t="s">
        <v>87</v>
      </c>
      <c r="D8" s="2">
        <v>8217.775390625</v>
      </c>
      <c r="E8" s="2">
        <v>8209.154296875</v>
      </c>
      <c r="F8" s="2">
        <v>8038.18603515625</v>
      </c>
      <c r="G8" s="2">
        <v>7967.52197265625</v>
      </c>
      <c r="H8" s="2">
        <v>7955.35595703125</v>
      </c>
      <c r="I8" s="2">
        <v>7991.80712890625</v>
      </c>
      <c r="J8" s="2">
        <v>7980.98828125</v>
      </c>
      <c r="K8" s="2">
        <v>7956.57080078125</v>
      </c>
      <c r="L8" s="2">
        <v>7976.1865234375</v>
      </c>
      <c r="M8" s="2">
        <v>8177.51806640625</v>
      </c>
      <c r="N8" s="2">
        <v>8275.1123046875</v>
      </c>
      <c r="O8" s="2">
        <v>8279.3671875</v>
      </c>
      <c r="P8" s="2">
        <v>8293.30859375</v>
      </c>
      <c r="Q8" s="2">
        <v>8282.681640625</v>
      </c>
      <c r="R8" s="2">
        <v>8232.1591796875</v>
      </c>
      <c r="S8" s="2">
        <v>8244.6884765625</v>
      </c>
      <c r="T8" s="2">
        <v>8272.4716796875</v>
      </c>
      <c r="U8" s="2">
        <v>8271.3125</v>
      </c>
      <c r="V8" s="2">
        <v>8231.7314453125</v>
      </c>
      <c r="W8" s="2">
        <v>8235.232421875</v>
      </c>
      <c r="X8" s="2">
        <v>8243.1572265625</v>
      </c>
      <c r="Y8" s="2">
        <v>8225.0390625</v>
      </c>
      <c r="Z8" s="2">
        <v>8246.7509765625</v>
      </c>
      <c r="AA8" s="2">
        <v>8266.2080078125</v>
      </c>
      <c r="AB8" s="2">
        <v>8288.23046875</v>
      </c>
      <c r="AC8" s="2">
        <v>8296.083984375</v>
      </c>
      <c r="AD8" s="2">
        <v>8276.5</v>
      </c>
      <c r="AE8" s="2">
        <v>8278.548828125</v>
      </c>
      <c r="AF8" s="2">
        <v>8256.0810546875</v>
      </c>
      <c r="AG8" s="2">
        <v>8244.7568359375</v>
      </c>
      <c r="AH8" s="2">
        <v>8234.099609375</v>
      </c>
      <c r="AI8" s="2">
        <v>8221.814453125</v>
      </c>
      <c r="AJ8" s="2">
        <v>8235.111328125</v>
      </c>
      <c r="AK8" s="2">
        <v>8242.76953125</v>
      </c>
      <c r="AL8" s="2">
        <v>8068.19140625</v>
      </c>
      <c r="AM8" s="2">
        <v>7768.724609375</v>
      </c>
      <c r="AN8" s="2">
        <v>7778.390625</v>
      </c>
      <c r="AO8" s="2">
        <v>7774.46826171875</v>
      </c>
      <c r="AP8" s="2">
        <v>7783.9697265625</v>
      </c>
      <c r="AQ8" s="2">
        <v>7784.7314453125</v>
      </c>
      <c r="AR8" s="2">
        <v>7760.5791015625</v>
      </c>
      <c r="AS8" s="2">
        <v>7730.8759765625</v>
      </c>
      <c r="AT8" s="2">
        <v>7758.333984375</v>
      </c>
      <c r="AU8" s="2">
        <v>7735.8603515625</v>
      </c>
      <c r="AV8" s="2">
        <v>7752.07470703125</v>
      </c>
      <c r="AW8" s="2">
        <v>7735.92626953125</v>
      </c>
      <c r="AX8" s="2">
        <v>7875.072265625</v>
      </c>
      <c r="AY8" s="2">
        <v>7987.95654296875</v>
      </c>
    </row>
    <row r="9" spans="1:51" ht="48">
      <c r="A9" s="2" t="s">
        <v>13</v>
      </c>
      <c r="B9" s="2" t="s">
        <v>131</v>
      </c>
      <c r="C9" s="2" t="s">
        <v>86</v>
      </c>
      <c r="D9" s="2">
        <v>2468.314453125</v>
      </c>
      <c r="E9" s="2">
        <v>2470.3623046875</v>
      </c>
      <c r="F9" s="2">
        <v>2495.04516601563</v>
      </c>
      <c r="G9" s="2">
        <v>2474.49584960938</v>
      </c>
      <c r="H9" s="2">
        <v>2473.66845703125</v>
      </c>
      <c r="I9" s="2">
        <v>2474.73217773438</v>
      </c>
      <c r="J9" s="2">
        <v>2476.90771484375</v>
      </c>
      <c r="K9" s="2">
        <v>2469.3857421875</v>
      </c>
      <c r="L9" s="2">
        <v>2470.08081054688</v>
      </c>
      <c r="M9" s="2">
        <v>2481.25073242188</v>
      </c>
      <c r="N9" s="2">
        <v>2510.3896484375</v>
      </c>
      <c r="O9" s="2">
        <v>2507.61450195313</v>
      </c>
      <c r="P9" s="2">
        <v>2509.85620117188</v>
      </c>
      <c r="Q9" s="2">
        <v>2507.18823242188</v>
      </c>
      <c r="R9" s="2">
        <v>2498.33544921875</v>
      </c>
      <c r="S9" s="2">
        <v>2508.23486328125</v>
      </c>
      <c r="T9" s="2">
        <v>2508.478515625</v>
      </c>
      <c r="U9" s="2">
        <v>2506.9833984375</v>
      </c>
      <c r="V9" s="2">
        <v>2501.45458984375</v>
      </c>
      <c r="W9" s="2">
        <v>2495.22680664063</v>
      </c>
      <c r="X9" s="2">
        <v>2505.75439453125</v>
      </c>
      <c r="Y9" s="2">
        <v>2487.50219726563</v>
      </c>
      <c r="Z9" s="2">
        <v>2476.02270507813</v>
      </c>
      <c r="AA9" s="2">
        <v>2498.98022460938</v>
      </c>
      <c r="AB9" s="2">
        <v>2513.50146484375</v>
      </c>
      <c r="AC9" s="2">
        <v>2499.21997070313</v>
      </c>
      <c r="AD9" s="2">
        <v>2494.59716796875</v>
      </c>
      <c r="AE9" s="2">
        <v>2508.42309570313</v>
      </c>
      <c r="AF9" s="2">
        <v>2485.23046875</v>
      </c>
      <c r="AG9" s="2">
        <v>2476.33935546875</v>
      </c>
      <c r="AH9" s="2">
        <v>2476.8486328125</v>
      </c>
      <c r="AI9" s="2">
        <v>2485.01928710938</v>
      </c>
      <c r="AJ9" s="2">
        <v>2492.27587890625</v>
      </c>
      <c r="AK9" s="2">
        <v>2485.75317382813</v>
      </c>
      <c r="AL9" s="2">
        <v>2498.73852539063</v>
      </c>
      <c r="AM9" s="2">
        <v>2489.03369140625</v>
      </c>
      <c r="AN9" s="2">
        <v>2503.4462890625</v>
      </c>
      <c r="AO9" s="2">
        <v>2515.8759765625</v>
      </c>
      <c r="AP9" s="2">
        <v>2515.796875</v>
      </c>
      <c r="AQ9" s="2">
        <v>2512.95043945313</v>
      </c>
      <c r="AR9" s="2">
        <v>2495.115234375</v>
      </c>
      <c r="AS9" s="2">
        <v>2488.09814453125</v>
      </c>
      <c r="AT9" s="2">
        <v>2486.95043945313</v>
      </c>
      <c r="AU9" s="2">
        <v>2506.75854492188</v>
      </c>
      <c r="AV9" s="2">
        <v>2480.81762695313</v>
      </c>
      <c r="AW9" s="2">
        <v>2473.71362304688</v>
      </c>
      <c r="AX9" s="2">
        <v>2481.70043945313</v>
      </c>
      <c r="AY9" s="2">
        <v>2481.05395507813</v>
      </c>
    </row>
    <row r="10" spans="1:51" ht="24">
      <c r="A10" s="2" t="s">
        <v>6</v>
      </c>
      <c r="B10" s="2" t="s">
        <v>130</v>
      </c>
      <c r="C10" s="2" t="s">
        <v>85</v>
      </c>
      <c r="D10" s="2">
        <v>47.432083129882798</v>
      </c>
      <c r="E10" s="2">
        <v>49.391700744628899</v>
      </c>
      <c r="F10" s="2">
        <v>50.055980682372997</v>
      </c>
      <c r="G10" s="2">
        <v>50.290439605712898</v>
      </c>
      <c r="H10" s="2">
        <v>50.6213188171387</v>
      </c>
      <c r="I10" s="2">
        <v>50.952182769775398</v>
      </c>
      <c r="J10" s="2">
        <v>51.1896362304688</v>
      </c>
      <c r="K10" s="2">
        <v>51.857803344726598</v>
      </c>
      <c r="L10" s="2">
        <v>52.376735687255902</v>
      </c>
      <c r="M10" s="2">
        <v>53.355846405029297</v>
      </c>
      <c r="N10" s="2">
        <v>53.249721527099602</v>
      </c>
      <c r="O10" s="2">
        <v>52.9214057922363</v>
      </c>
      <c r="P10" s="2">
        <v>52.211856842041001</v>
      </c>
      <c r="Q10" s="2">
        <v>51.508548736572301</v>
      </c>
      <c r="R10" s="2">
        <v>51.606536865234403</v>
      </c>
      <c r="S10" s="2">
        <v>51.632881164550803</v>
      </c>
      <c r="T10" s="2">
        <v>51.469886779785199</v>
      </c>
      <c r="U10" s="2">
        <v>51.323974609375</v>
      </c>
      <c r="V10" s="2">
        <v>51.388469696044901</v>
      </c>
      <c r="W10" s="2">
        <v>51.4581108093262</v>
      </c>
      <c r="X10" s="2">
        <v>52.002399444580099</v>
      </c>
      <c r="Y10" s="2">
        <v>52.353309631347699</v>
      </c>
      <c r="Z10" s="2">
        <v>52.494285583496101</v>
      </c>
      <c r="AA10" s="2">
        <v>52.418327331542997</v>
      </c>
      <c r="AB10" s="2">
        <v>52.091808319091797</v>
      </c>
      <c r="AC10" s="2">
        <v>51.102344512939503</v>
      </c>
      <c r="AD10" s="2">
        <v>50.7894287109375</v>
      </c>
      <c r="AE10" s="2">
        <v>50.701347351074197</v>
      </c>
      <c r="AF10" s="2">
        <v>51.168548583984403</v>
      </c>
      <c r="AG10" s="2">
        <v>51.335662841796903</v>
      </c>
      <c r="AH10" s="2">
        <v>51.733406066894503</v>
      </c>
      <c r="AI10" s="2">
        <v>52.043643951416001</v>
      </c>
      <c r="AJ10" s="2">
        <v>52.077140808105497</v>
      </c>
      <c r="AK10" s="2">
        <v>52.2255668640137</v>
      </c>
      <c r="AL10" s="2">
        <v>52.219066619872997</v>
      </c>
      <c r="AM10" s="2">
        <v>51.638668060302699</v>
      </c>
      <c r="AN10" s="2">
        <v>51.036815643310497</v>
      </c>
      <c r="AO10" s="2">
        <v>50.581253051757798</v>
      </c>
      <c r="AP10" s="2">
        <v>49.739433288574197</v>
      </c>
      <c r="AQ10" s="2">
        <v>49.043106079101598</v>
      </c>
      <c r="AR10" s="2">
        <v>48.709075927734403</v>
      </c>
      <c r="AS10" s="2">
        <v>48.6493949890137</v>
      </c>
      <c r="AT10" s="2">
        <v>48.418621063232401</v>
      </c>
      <c r="AU10" s="2">
        <v>48.455314636230497</v>
      </c>
      <c r="AV10" s="2">
        <v>47.188510894775398</v>
      </c>
      <c r="AW10" s="2">
        <v>47.4582710266113</v>
      </c>
      <c r="AX10" s="2">
        <v>47.846218109130902</v>
      </c>
      <c r="AY10" s="2">
        <v>48.179637908935497</v>
      </c>
    </row>
    <row r="11" spans="1:51" ht="72">
      <c r="A11" s="2" t="s">
        <v>14</v>
      </c>
      <c r="B11" s="2" t="s">
        <v>129</v>
      </c>
      <c r="C11" s="2" t="s">
        <v>84</v>
      </c>
      <c r="D11" s="2">
        <v>2.16107130050659</v>
      </c>
      <c r="E11" s="2">
        <v>2.1433072090148899</v>
      </c>
      <c r="F11" s="2">
        <v>2.2159874439239502</v>
      </c>
      <c r="G11" s="2">
        <v>2.3038249015808101</v>
      </c>
      <c r="H11" s="2">
        <v>2.3905816078186</v>
      </c>
      <c r="I11" s="2">
        <v>2.4846093654632599</v>
      </c>
      <c r="J11" s="2">
        <v>2.5816771984100302</v>
      </c>
      <c r="K11" s="2">
        <v>2.6844596862793</v>
      </c>
      <c r="L11" s="2">
        <v>2.7940192222595202</v>
      </c>
      <c r="M11" s="2">
        <v>2.8985607624053999</v>
      </c>
      <c r="N11" s="2">
        <v>3.00969266891479</v>
      </c>
      <c r="O11" s="2">
        <v>3.0985381603240998</v>
      </c>
      <c r="P11" s="2">
        <v>3.15318703651428</v>
      </c>
      <c r="Q11" s="2">
        <v>3.1720674037933398</v>
      </c>
      <c r="R11" s="2">
        <v>3.1584806442260702</v>
      </c>
      <c r="S11" s="2">
        <v>3.1449599266052202</v>
      </c>
      <c r="T11" s="2">
        <v>3.1369097232818599</v>
      </c>
      <c r="U11" s="2">
        <v>3.1189653873443599</v>
      </c>
      <c r="V11" s="2">
        <v>3.1005623340606698</v>
      </c>
      <c r="W11" s="2">
        <v>3.0915467739105198</v>
      </c>
      <c r="X11" s="2">
        <v>3.0419564247131299</v>
      </c>
      <c r="Y11" s="2">
        <v>2.93328785896301</v>
      </c>
      <c r="Z11" s="2">
        <v>2.8286097049713099</v>
      </c>
      <c r="AA11" s="2">
        <v>2.73027420043945</v>
      </c>
      <c r="AB11" s="2">
        <v>2.6327099800109899</v>
      </c>
      <c r="AC11" s="2">
        <v>2.31880903244019</v>
      </c>
      <c r="AD11" s="2">
        <v>1.89635050296783</v>
      </c>
      <c r="AE11" s="2">
        <v>1.7347152233123799</v>
      </c>
      <c r="AF11" s="2">
        <v>1.80727779865265</v>
      </c>
      <c r="AG11" s="2">
        <v>1.90610063076019</v>
      </c>
      <c r="AH11" s="2">
        <v>1.9915311336517301</v>
      </c>
      <c r="AI11" s="2">
        <v>2.1041510105133101</v>
      </c>
      <c r="AJ11" s="2">
        <v>2.2193176746368399</v>
      </c>
      <c r="AK11" s="2">
        <v>2.3468854427337602</v>
      </c>
      <c r="AL11" s="2">
        <v>2.48263359069824</v>
      </c>
      <c r="AM11" s="2">
        <v>2.6017308235168501</v>
      </c>
      <c r="AN11" s="2">
        <v>2.7098317146301301</v>
      </c>
      <c r="AO11" s="2">
        <v>2.81976222991943</v>
      </c>
      <c r="AP11" s="2">
        <v>2.9340519905090301</v>
      </c>
      <c r="AQ11" s="2">
        <v>3.0011961460113499</v>
      </c>
      <c r="AR11" s="2">
        <v>3.0274078845977801</v>
      </c>
      <c r="AS11" s="2">
        <v>2.9404981136321999</v>
      </c>
      <c r="AT11" s="2">
        <v>2.8363592624664302</v>
      </c>
      <c r="AU11" s="2">
        <v>2.7846474647521999</v>
      </c>
      <c r="AV11" s="2">
        <v>2.7105748653411901</v>
      </c>
      <c r="AW11" s="2">
        <v>2.6464042663574201</v>
      </c>
      <c r="AX11" s="2">
        <v>2.6157917976379399</v>
      </c>
      <c r="AY11" s="2">
        <v>2.60950827598572</v>
      </c>
    </row>
    <row r="12" spans="1:51" ht="48">
      <c r="A12" s="2" t="s">
        <v>7</v>
      </c>
      <c r="B12" s="2" t="s">
        <v>128</v>
      </c>
      <c r="C12" s="2" t="s">
        <v>73</v>
      </c>
      <c r="D12" s="2">
        <v>27.03981590271</v>
      </c>
      <c r="E12" s="2">
        <v>27.5843830108643</v>
      </c>
      <c r="F12" s="2">
        <v>27.789592742919901</v>
      </c>
      <c r="G12" s="2">
        <v>27.990341186523398</v>
      </c>
      <c r="H12" s="2">
        <v>28.273809432983398</v>
      </c>
      <c r="I12" s="2">
        <v>28.559616088867202</v>
      </c>
      <c r="J12" s="2">
        <v>28.828119277954102</v>
      </c>
      <c r="K12" s="2">
        <v>29.450752258300799</v>
      </c>
      <c r="L12" s="2">
        <v>30.0404758453369</v>
      </c>
      <c r="M12" s="2">
        <v>30.8225193023682</v>
      </c>
      <c r="N12" s="2">
        <v>31.105754852294901</v>
      </c>
      <c r="O12" s="2">
        <v>31.389509201049801</v>
      </c>
      <c r="P12" s="2">
        <v>31.3896884918213</v>
      </c>
      <c r="Q12" s="2">
        <v>30.9698486328125</v>
      </c>
      <c r="R12" s="2">
        <v>30.760593414306602</v>
      </c>
      <c r="S12" s="2">
        <v>30.4969367980957</v>
      </c>
      <c r="T12" s="2">
        <v>30.371208190918001</v>
      </c>
      <c r="U12" s="2">
        <v>30.2441806793213</v>
      </c>
      <c r="V12" s="2">
        <v>30.3841857910156</v>
      </c>
      <c r="W12" s="2">
        <v>30.4979457855225</v>
      </c>
      <c r="X12" s="2">
        <v>30.6696453094482</v>
      </c>
      <c r="Y12" s="2">
        <v>30.953485488891602</v>
      </c>
      <c r="Z12" s="2">
        <v>31.037845611572301</v>
      </c>
      <c r="AA12" s="2">
        <v>30.993167877197301</v>
      </c>
      <c r="AB12" s="2">
        <v>30.703784942626999</v>
      </c>
      <c r="AC12" s="2">
        <v>30.1063423156738</v>
      </c>
      <c r="AD12" s="2">
        <v>29.776639938354499</v>
      </c>
      <c r="AE12" s="2">
        <v>29.605222702026399</v>
      </c>
      <c r="AF12" s="2">
        <v>29.931093215942401</v>
      </c>
      <c r="AG12" s="2">
        <v>30.268405914306602</v>
      </c>
      <c r="AH12" s="2">
        <v>30.486854553222699</v>
      </c>
      <c r="AI12" s="2">
        <v>30.718692779541001</v>
      </c>
      <c r="AJ12" s="2">
        <v>30.9522190093994</v>
      </c>
      <c r="AK12" s="2">
        <v>31.134374618530298</v>
      </c>
      <c r="AL12" s="2">
        <v>31.244338989257798</v>
      </c>
      <c r="AM12" s="2">
        <v>31.045740127563501</v>
      </c>
      <c r="AN12" s="2">
        <v>30.508592605590799</v>
      </c>
      <c r="AO12" s="2">
        <v>30.116552352905298</v>
      </c>
      <c r="AP12" s="2">
        <v>29.463357925415</v>
      </c>
      <c r="AQ12" s="2">
        <v>28.787769317626999</v>
      </c>
      <c r="AR12" s="2">
        <v>28.452539443969702</v>
      </c>
      <c r="AS12" s="2">
        <v>28.2892742156982</v>
      </c>
      <c r="AT12" s="2">
        <v>28.0683288574219</v>
      </c>
      <c r="AU12" s="2">
        <v>27.997226715087901</v>
      </c>
      <c r="AV12" s="2">
        <v>27.6849174499512</v>
      </c>
      <c r="AW12" s="2">
        <v>27.777647018432599</v>
      </c>
      <c r="AX12" s="2">
        <v>27.9495525360107</v>
      </c>
      <c r="AY12" s="2">
        <v>28.023639678955099</v>
      </c>
    </row>
    <row r="13" spans="1:51" ht="48">
      <c r="A13" s="2" t="s">
        <v>15</v>
      </c>
      <c r="B13" s="2" t="s">
        <v>128</v>
      </c>
      <c r="C13" s="2" t="s">
        <v>66</v>
      </c>
      <c r="D13" s="2">
        <v>453.51943969726602</v>
      </c>
      <c r="E13" s="2">
        <v>483.069580078125</v>
      </c>
      <c r="F13" s="2">
        <v>475.59924316406301</v>
      </c>
      <c r="G13" s="2">
        <v>483.86965942382801</v>
      </c>
      <c r="H13" s="2">
        <v>494.76153564453102</v>
      </c>
      <c r="I13" s="2">
        <v>508.01104736328102</v>
      </c>
      <c r="J13" s="2">
        <v>519.44445800781295</v>
      </c>
      <c r="K13" s="2">
        <v>552.11395263671898</v>
      </c>
      <c r="L13" s="2">
        <v>570.11267089843795</v>
      </c>
      <c r="M13" s="2">
        <v>598.44860839843795</v>
      </c>
      <c r="N13" s="2">
        <v>605.76690673828102</v>
      </c>
      <c r="O13" s="2">
        <v>615.17205810546898</v>
      </c>
      <c r="P13" s="2">
        <v>612.85900878906295</v>
      </c>
      <c r="Q13" s="2">
        <v>603.13586425781295</v>
      </c>
      <c r="R13" s="2">
        <v>601.19927978515602</v>
      </c>
      <c r="S13" s="2">
        <v>591.504150390625</v>
      </c>
      <c r="T13" s="2">
        <v>589.06707763671898</v>
      </c>
      <c r="U13" s="2">
        <v>583.59014892578102</v>
      </c>
      <c r="V13" s="2">
        <v>592.21789550781295</v>
      </c>
      <c r="W13" s="2">
        <v>590.56695556640602</v>
      </c>
      <c r="X13" s="2">
        <v>617.77697753906295</v>
      </c>
      <c r="Y13" s="2">
        <v>624.79559326171898</v>
      </c>
      <c r="Z13" s="2">
        <v>634.70654296875</v>
      </c>
      <c r="AA13" s="2">
        <v>638.88189697265602</v>
      </c>
      <c r="AB13" s="2">
        <v>637.38293457031295</v>
      </c>
      <c r="AC13" s="2">
        <v>685.20269775390602</v>
      </c>
      <c r="AD13" s="2">
        <v>783.251220703125</v>
      </c>
      <c r="AE13" s="2">
        <v>793.39538574218795</v>
      </c>
      <c r="AF13" s="2">
        <v>800.60101318359398</v>
      </c>
      <c r="AG13" s="2">
        <v>801.84661865234398</v>
      </c>
      <c r="AH13" s="2">
        <v>808.49835205078102</v>
      </c>
      <c r="AI13" s="2">
        <v>813.57177734375</v>
      </c>
      <c r="AJ13" s="2">
        <v>894.87945556640602</v>
      </c>
      <c r="AK13" s="2">
        <v>895.97747802734398</v>
      </c>
      <c r="AL13" s="2">
        <v>898.32025146484398</v>
      </c>
      <c r="AM13" s="2">
        <v>881.74353027343795</v>
      </c>
      <c r="AN13" s="2">
        <v>871.03857421875</v>
      </c>
      <c r="AO13" s="2">
        <v>857.71490478515602</v>
      </c>
      <c r="AP13" s="2">
        <v>839.73614501953102</v>
      </c>
      <c r="AQ13" s="2">
        <v>822.3759765625</v>
      </c>
      <c r="AR13" s="2">
        <v>739.09942626953102</v>
      </c>
      <c r="AS13" s="2">
        <v>736.28759765625</v>
      </c>
      <c r="AT13" s="2">
        <v>729.47326660156295</v>
      </c>
      <c r="AU13" s="2">
        <v>732.2099609375</v>
      </c>
      <c r="AV13" s="2">
        <v>721.85363769531295</v>
      </c>
      <c r="AW13" s="2">
        <v>726.95050048828102</v>
      </c>
      <c r="AX13" s="2">
        <v>725.887451171875</v>
      </c>
      <c r="AY13" s="2">
        <v>725.18957519531295</v>
      </c>
    </row>
    <row r="14" spans="1:51" ht="36">
      <c r="A14" s="2" t="s">
        <v>8</v>
      </c>
      <c r="B14" s="2" t="s">
        <v>127</v>
      </c>
      <c r="C14" s="2" t="s">
        <v>73</v>
      </c>
      <c r="D14" s="2">
        <v>42.582996368408203</v>
      </c>
      <c r="E14" s="2">
        <v>43.643966674804702</v>
      </c>
      <c r="F14" s="2">
        <v>43.393547058105497</v>
      </c>
      <c r="G14" s="2">
        <v>43.579605102539098</v>
      </c>
      <c r="H14" s="2">
        <v>44.0661010742188</v>
      </c>
      <c r="I14" s="2">
        <v>44.421005249023402</v>
      </c>
      <c r="J14" s="2">
        <v>44.725395202636697</v>
      </c>
      <c r="K14" s="2">
        <v>46.099933624267599</v>
      </c>
      <c r="L14" s="2">
        <v>47.020851135253899</v>
      </c>
      <c r="M14" s="2">
        <v>47.726776123046903</v>
      </c>
      <c r="N14" s="2">
        <v>47.626338958740199</v>
      </c>
      <c r="O14" s="2">
        <v>47.526214599609403</v>
      </c>
      <c r="P14" s="2">
        <v>47.142532348632798</v>
      </c>
      <c r="Q14" s="2">
        <v>46.669345855712898</v>
      </c>
      <c r="R14" s="2">
        <v>46.443763732910199</v>
      </c>
      <c r="S14" s="2">
        <v>45.959117889404297</v>
      </c>
      <c r="T14" s="2">
        <v>45.957870483398402</v>
      </c>
      <c r="U14" s="2">
        <v>45.752677917480497</v>
      </c>
      <c r="V14" s="2">
        <v>46.152896881103501</v>
      </c>
      <c r="W14" s="2">
        <v>46.281036376953097</v>
      </c>
      <c r="X14" s="2">
        <v>46.648860931396499</v>
      </c>
      <c r="Y14" s="2">
        <v>46.904312133789098</v>
      </c>
      <c r="Z14" s="2">
        <v>47.028404235839801</v>
      </c>
      <c r="AA14" s="2">
        <v>46.8948974609375</v>
      </c>
      <c r="AB14" s="2">
        <v>46.2397270202637</v>
      </c>
      <c r="AC14" s="2">
        <v>45.849231719970703</v>
      </c>
      <c r="AD14" s="2">
        <v>45.626091003417997</v>
      </c>
      <c r="AE14" s="2">
        <v>45.663791656494098</v>
      </c>
      <c r="AF14" s="2">
        <v>46.0382270812988</v>
      </c>
      <c r="AG14" s="2">
        <v>45.947830200195298</v>
      </c>
      <c r="AH14" s="2">
        <v>46.486724853515597</v>
      </c>
      <c r="AI14" s="2">
        <v>46.826602935791001</v>
      </c>
      <c r="AJ14" s="2">
        <v>46.981277465820298</v>
      </c>
      <c r="AK14" s="2">
        <v>47.259513854980497</v>
      </c>
      <c r="AL14" s="2">
        <v>47.3483695983887</v>
      </c>
      <c r="AM14" s="2">
        <v>46.666492462158203</v>
      </c>
      <c r="AN14" s="2">
        <v>46.207435607910199</v>
      </c>
      <c r="AO14" s="2">
        <v>45.736118316650398</v>
      </c>
      <c r="AP14" s="2">
        <v>44.819618225097699</v>
      </c>
      <c r="AQ14" s="2">
        <v>44.0235595703125</v>
      </c>
      <c r="AR14" s="2">
        <v>43.815891265869098</v>
      </c>
      <c r="AS14" s="2">
        <v>43.841224670410199</v>
      </c>
      <c r="AT14" s="2">
        <v>43.6341552734375</v>
      </c>
      <c r="AU14" s="2">
        <v>43.722084045410199</v>
      </c>
      <c r="AV14" s="2">
        <v>43.273281097412102</v>
      </c>
      <c r="AW14" s="2">
        <v>43.493125915527301</v>
      </c>
      <c r="AX14" s="2">
        <v>43.760459899902301</v>
      </c>
      <c r="AY14" s="2">
        <v>44.002567291259801</v>
      </c>
    </row>
    <row r="15" spans="1:51" ht="24">
      <c r="A15" s="2" t="s">
        <v>9</v>
      </c>
      <c r="B15" s="2" t="s">
        <v>126</v>
      </c>
      <c r="C15" s="2" t="s">
        <v>83</v>
      </c>
      <c r="D15" s="2">
        <v>10.1777095794678</v>
      </c>
      <c r="E15" s="2">
        <v>11.6080570220947</v>
      </c>
      <c r="F15" s="2">
        <v>3.2425265312194802</v>
      </c>
      <c r="G15" s="2">
        <v>3.12659740447998</v>
      </c>
      <c r="H15" s="2">
        <v>3.7337205410003702</v>
      </c>
      <c r="I15" s="2">
        <v>4.2976531982421902</v>
      </c>
      <c r="J15" s="2">
        <v>5.33969974517822</v>
      </c>
      <c r="K15" s="2">
        <v>12.436466217041</v>
      </c>
      <c r="L15" s="2">
        <v>16.426334381103501</v>
      </c>
      <c r="M15" s="2">
        <v>17.126256942748999</v>
      </c>
      <c r="N15" s="2">
        <v>16.7076320648193</v>
      </c>
      <c r="O15" s="2">
        <v>16.3669948577881</v>
      </c>
      <c r="P15" s="2">
        <v>15.501008033752401</v>
      </c>
      <c r="Q15" s="2">
        <v>14.652055740356399</v>
      </c>
      <c r="R15" s="2">
        <v>14.287777900695801</v>
      </c>
      <c r="S15" s="2">
        <v>11.807848930358899</v>
      </c>
      <c r="T15" s="2">
        <v>12.360414505004901</v>
      </c>
      <c r="U15" s="2">
        <v>12.2994270324707</v>
      </c>
      <c r="V15" s="2">
        <v>14.4224147796631</v>
      </c>
      <c r="W15" s="2">
        <v>15.392926216125501</v>
      </c>
      <c r="X15" s="2">
        <v>15.8687028884888</v>
      </c>
      <c r="Y15" s="2">
        <v>16.157575607299801</v>
      </c>
      <c r="Z15" s="2">
        <v>16.335790634155298</v>
      </c>
      <c r="AA15" s="2">
        <v>16.1856784820557</v>
      </c>
      <c r="AB15" s="2">
        <v>15.81276512146</v>
      </c>
      <c r="AC15" s="2">
        <v>15.286134719848601</v>
      </c>
      <c r="AD15" s="2">
        <v>15.0494737625122</v>
      </c>
      <c r="AE15" s="2">
        <v>14.9108180999756</v>
      </c>
      <c r="AF15" s="2">
        <v>15.304303169250501</v>
      </c>
      <c r="AG15" s="2">
        <v>15.5261430740356</v>
      </c>
      <c r="AH15" s="2">
        <v>15.8408880233765</v>
      </c>
      <c r="AI15" s="2">
        <v>16.1467189788818</v>
      </c>
      <c r="AJ15" s="2">
        <v>16.3520908355713</v>
      </c>
      <c r="AK15" s="2">
        <v>16.4789924621582</v>
      </c>
      <c r="AL15" s="2">
        <v>16.560144424438501</v>
      </c>
      <c r="AM15" s="2">
        <v>13.0269203186035</v>
      </c>
      <c r="AN15" s="2">
        <v>12.342054367065399</v>
      </c>
      <c r="AO15" s="2">
        <v>11.6569318771362</v>
      </c>
      <c r="AP15" s="2">
        <v>10.2932233810425</v>
      </c>
      <c r="AQ15" s="2">
        <v>9.2907876968383807</v>
      </c>
      <c r="AR15" s="2">
        <v>9.2036504745483398</v>
      </c>
      <c r="AS15" s="2">
        <v>9.5603446960449201</v>
      </c>
      <c r="AT15" s="2">
        <v>9.5610446929931605</v>
      </c>
      <c r="AU15" s="2">
        <v>9.9991035461425799</v>
      </c>
      <c r="AV15" s="2">
        <v>9.6857500076293892</v>
      </c>
      <c r="AW15" s="2">
        <v>11.0675621032715</v>
      </c>
      <c r="AX15" s="2">
        <v>12.7900238037109</v>
      </c>
      <c r="AY15" s="2">
        <v>13.126040458679199</v>
      </c>
    </row>
    <row r="16" spans="1:51" ht="24">
      <c r="A16" s="2" t="s">
        <v>16</v>
      </c>
      <c r="B16" s="2" t="s">
        <v>126</v>
      </c>
      <c r="C16" s="2" t="s">
        <v>82</v>
      </c>
      <c r="D16" s="2">
        <v>287.47857666015602</v>
      </c>
      <c r="E16" s="2">
        <v>205.584884643555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331.28869628906301</v>
      </c>
      <c r="O16" s="2">
        <v>438.24597167968801</v>
      </c>
      <c r="P16" s="2">
        <v>597.337158203125</v>
      </c>
      <c r="Q16" s="2">
        <v>656.56103515625</v>
      </c>
      <c r="R16" s="2">
        <v>650.1376953125</v>
      </c>
      <c r="S16" s="2">
        <v>616.33905029296898</v>
      </c>
      <c r="T16" s="2">
        <v>545.26788330078102</v>
      </c>
      <c r="U16" s="2">
        <v>536.86163330078102</v>
      </c>
      <c r="V16" s="2">
        <v>476.03579711914102</v>
      </c>
      <c r="W16" s="2">
        <v>462.81005859375</v>
      </c>
      <c r="X16" s="2">
        <v>511.82327270507801</v>
      </c>
      <c r="Y16" s="2">
        <v>558.2314453125</v>
      </c>
      <c r="Z16" s="2">
        <v>551.46661376953102</v>
      </c>
      <c r="AA16" s="2">
        <v>539.81951904296898</v>
      </c>
      <c r="AB16" s="2">
        <v>583.99377441406295</v>
      </c>
      <c r="AC16" s="2">
        <v>579.01702880859398</v>
      </c>
      <c r="AD16" s="2">
        <v>509.22076416015602</v>
      </c>
      <c r="AE16" s="2">
        <v>508.149658203125</v>
      </c>
      <c r="AF16" s="2">
        <v>496.28555297851602</v>
      </c>
      <c r="AG16" s="2">
        <v>506.71130371093801</v>
      </c>
      <c r="AH16" s="2">
        <v>500.11886596679699</v>
      </c>
      <c r="AI16" s="2">
        <v>489.94030761718801</v>
      </c>
      <c r="AJ16" s="2">
        <v>501.839599609375</v>
      </c>
      <c r="AK16" s="2">
        <v>508.59561157226602</v>
      </c>
      <c r="AL16" s="2">
        <v>523.49810791015602</v>
      </c>
      <c r="AM16" s="2">
        <v>518.58050537109398</v>
      </c>
      <c r="AN16" s="2">
        <v>555.7119140625</v>
      </c>
      <c r="AO16" s="2">
        <v>614.80322265625</v>
      </c>
      <c r="AP16" s="2">
        <v>708.53070068359398</v>
      </c>
      <c r="AQ16" s="2">
        <v>748.332763671875</v>
      </c>
      <c r="AR16" s="2">
        <v>715.78796386718795</v>
      </c>
      <c r="AS16" s="2">
        <v>663.14025878906295</v>
      </c>
      <c r="AT16" s="2">
        <v>640.80065917968795</v>
      </c>
      <c r="AU16" s="2">
        <v>622.59747314453102</v>
      </c>
      <c r="AV16" s="2">
        <v>559.09875488281295</v>
      </c>
      <c r="AW16" s="2">
        <v>506.35345458984398</v>
      </c>
      <c r="AX16" s="2">
        <v>399.18426513671898</v>
      </c>
      <c r="AY16" s="2">
        <v>347.23455810546898</v>
      </c>
    </row>
    <row r="17" spans="1:51" ht="48">
      <c r="A17" s="2" t="s">
        <v>17</v>
      </c>
      <c r="B17" s="2" t="s">
        <v>125</v>
      </c>
      <c r="C17" s="2" t="s">
        <v>81</v>
      </c>
      <c r="D17" s="2">
        <v>686.298828125</v>
      </c>
      <c r="E17" s="2">
        <v>721.49890136718795</v>
      </c>
      <c r="F17" s="2">
        <v>477.15515136718801</v>
      </c>
      <c r="G17" s="2">
        <v>479.14251708984398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19.053459167480501</v>
      </c>
      <c r="S17" s="2">
        <v>735.910888671875</v>
      </c>
      <c r="T17" s="2">
        <v>649.945556640625</v>
      </c>
      <c r="U17" s="2">
        <v>613.37634277343795</v>
      </c>
      <c r="V17" s="2">
        <v>494.34591674804699</v>
      </c>
      <c r="W17" s="2">
        <v>479.57229614257801</v>
      </c>
      <c r="X17" s="2">
        <v>409.99475097656301</v>
      </c>
      <c r="Y17" s="2">
        <v>403.01364135742199</v>
      </c>
      <c r="Z17" s="2">
        <v>368.78509521484398</v>
      </c>
      <c r="AA17" s="2">
        <v>369.43923950195301</v>
      </c>
      <c r="AB17" s="2">
        <v>301.95809936523398</v>
      </c>
      <c r="AC17" s="2">
        <v>329.94131469726602</v>
      </c>
      <c r="AD17" s="2">
        <v>253.51783752441401</v>
      </c>
      <c r="AE17" s="2">
        <v>276.42874145507801</v>
      </c>
      <c r="AF17" s="2">
        <v>233.95281982421901</v>
      </c>
      <c r="AG17" s="2">
        <v>246.11740112304699</v>
      </c>
      <c r="AH17" s="2">
        <v>229.12474060058599</v>
      </c>
      <c r="AI17" s="2">
        <v>250.64886474609401</v>
      </c>
      <c r="AJ17" s="2">
        <v>234.07968139648401</v>
      </c>
      <c r="AK17" s="2">
        <v>292.76202392578102</v>
      </c>
      <c r="AL17" s="2">
        <v>501.60592651367199</v>
      </c>
      <c r="AM17" s="2">
        <v>785.2724609375</v>
      </c>
      <c r="AN17" s="2">
        <v>762.4580078125</v>
      </c>
      <c r="AO17" s="2">
        <v>741.52307128906295</v>
      </c>
      <c r="AP17" s="2">
        <v>709.63830566406295</v>
      </c>
      <c r="AQ17" s="2">
        <v>688.72125244140602</v>
      </c>
      <c r="AR17" s="2">
        <v>682.72747802734398</v>
      </c>
      <c r="AS17" s="2">
        <v>690.52410888671898</v>
      </c>
      <c r="AT17" s="2">
        <v>684.51672363281295</v>
      </c>
      <c r="AU17" s="2">
        <v>683.31121826171898</v>
      </c>
      <c r="AV17" s="2">
        <v>675.00634765625</v>
      </c>
      <c r="AW17" s="2">
        <v>232.53773498535199</v>
      </c>
      <c r="AX17" s="2">
        <v>0</v>
      </c>
      <c r="AY17" s="2">
        <v>0</v>
      </c>
    </row>
    <row r="18" spans="1:51" ht="48">
      <c r="A18" s="2" t="s">
        <v>10</v>
      </c>
      <c r="B18" s="2" t="s">
        <v>124</v>
      </c>
      <c r="C18" s="2" t="s">
        <v>74</v>
      </c>
      <c r="D18" s="2">
        <v>32.881568908691399</v>
      </c>
      <c r="E18" s="2">
        <v>32.839916229247997</v>
      </c>
      <c r="F18" s="2">
        <v>31.519252777099599</v>
      </c>
      <c r="G18" s="2">
        <v>31.866605758666999</v>
      </c>
      <c r="H18" s="2">
        <v>32.258129119872997</v>
      </c>
      <c r="I18" s="2">
        <v>32.358749389648402</v>
      </c>
      <c r="J18" s="2">
        <v>32.582412719726598</v>
      </c>
      <c r="K18" s="2">
        <v>32.630481719970703</v>
      </c>
      <c r="L18" s="2">
        <v>32.627079010009801</v>
      </c>
      <c r="M18" s="2">
        <v>32.4090576171875</v>
      </c>
      <c r="N18" s="2">
        <v>33.968570709228501</v>
      </c>
      <c r="O18" s="2">
        <v>34.368328094482401</v>
      </c>
      <c r="P18" s="2">
        <v>34.713592529296903</v>
      </c>
      <c r="Q18" s="2">
        <v>34.734214782714801</v>
      </c>
      <c r="R18" s="2">
        <v>34.308750152587898</v>
      </c>
      <c r="S18" s="2">
        <v>34.330123901367202</v>
      </c>
      <c r="T18" s="2">
        <v>33.496013641357401</v>
      </c>
      <c r="U18" s="2">
        <v>33.502044677734403</v>
      </c>
      <c r="V18" s="2">
        <v>32.844112396240199</v>
      </c>
      <c r="W18" s="2">
        <v>32.849739074707003</v>
      </c>
      <c r="X18" s="2">
        <v>32.797481536865199</v>
      </c>
      <c r="Y18" s="2">
        <v>32.838333129882798</v>
      </c>
      <c r="Z18" s="2">
        <v>32.909332275390597</v>
      </c>
      <c r="AA18" s="2">
        <v>32.8082885742188</v>
      </c>
      <c r="AB18" s="2">
        <v>33.399642944335902</v>
      </c>
      <c r="AC18" s="2">
        <v>33.375484466552699</v>
      </c>
      <c r="AD18" s="2">
        <v>32.728313446044901</v>
      </c>
      <c r="AE18" s="2">
        <v>32.7640380859375</v>
      </c>
      <c r="AF18" s="2">
        <v>32.660846710205099</v>
      </c>
      <c r="AG18" s="2">
        <v>32.629489898681598</v>
      </c>
      <c r="AH18" s="2">
        <v>32.549530029296903</v>
      </c>
      <c r="AI18" s="2">
        <v>32.500091552734403</v>
      </c>
      <c r="AJ18" s="2">
        <v>32.346035003662102</v>
      </c>
      <c r="AK18" s="2">
        <v>32.3268852233887</v>
      </c>
      <c r="AL18" s="2">
        <v>32.265514373779297</v>
      </c>
      <c r="AM18" s="2">
        <v>32.293033599853501</v>
      </c>
      <c r="AN18" s="2">
        <v>32.121814727783203</v>
      </c>
      <c r="AO18" s="2">
        <v>32.120655059814503</v>
      </c>
      <c r="AP18" s="2">
        <v>32.376956939697301</v>
      </c>
      <c r="AQ18" s="2">
        <v>32.353969573974602</v>
      </c>
      <c r="AR18" s="2">
        <v>32.3766899108887</v>
      </c>
      <c r="AS18" s="2">
        <v>32.453948974609403</v>
      </c>
      <c r="AT18" s="2">
        <v>32.564643859863303</v>
      </c>
      <c r="AU18" s="2">
        <v>32.500080108642599</v>
      </c>
      <c r="AV18" s="2">
        <v>32.6517524719238</v>
      </c>
      <c r="AW18" s="2">
        <v>32.740028381347699</v>
      </c>
      <c r="AX18" s="2">
        <v>32.8172798156738</v>
      </c>
      <c r="AY18" s="2">
        <v>32.859458923339801</v>
      </c>
    </row>
    <row r="19" spans="1:51" ht="48">
      <c r="A19" s="2" t="s">
        <v>18</v>
      </c>
      <c r="B19" s="2" t="s">
        <v>123</v>
      </c>
      <c r="C19" s="2" t="s">
        <v>80</v>
      </c>
      <c r="D19" s="2">
        <v>2.08532619476318</v>
      </c>
      <c r="E19" s="2">
        <v>2.0904138088226301</v>
      </c>
      <c r="F19" s="2">
        <v>2.29874610900879</v>
      </c>
      <c r="G19" s="2">
        <v>2.77878022193909</v>
      </c>
      <c r="H19" s="2">
        <v>3.2953028678893999</v>
      </c>
      <c r="I19" s="2">
        <v>3.85718894004822</v>
      </c>
      <c r="J19" s="2">
        <v>4.4543623924255398</v>
      </c>
      <c r="K19" s="2">
        <v>5.09954738616943</v>
      </c>
      <c r="L19" s="2">
        <v>5.1807498931884801</v>
      </c>
      <c r="M19" s="2">
        <v>5.18389797210693</v>
      </c>
      <c r="N19" s="2">
        <v>5.1885404586792001</v>
      </c>
      <c r="O19" s="2">
        <v>5.1936187744140598</v>
      </c>
      <c r="P19" s="2">
        <v>5.1967048645019496</v>
      </c>
      <c r="Q19" s="2">
        <v>5.2007031440734899</v>
      </c>
      <c r="R19" s="2">
        <v>5.2039055824279803</v>
      </c>
      <c r="S19" s="2">
        <v>5.2079133987426802</v>
      </c>
      <c r="T19" s="2">
        <v>5.2106289863586399</v>
      </c>
      <c r="U19" s="2">
        <v>5.21435499191284</v>
      </c>
      <c r="V19" s="2">
        <v>5.1443233489990199</v>
      </c>
      <c r="W19" s="2">
        <v>4.8759055137634304</v>
      </c>
      <c r="X19" s="2">
        <v>4.6304812431335396</v>
      </c>
      <c r="Y19" s="2">
        <v>4.4037561416626003</v>
      </c>
      <c r="Z19" s="2">
        <v>4.1791353225707999</v>
      </c>
      <c r="AA19" s="2">
        <v>3.9694652557372998</v>
      </c>
      <c r="AB19" s="2">
        <v>3.76801633834839</v>
      </c>
      <c r="AC19" s="2">
        <v>3.5711982250213601</v>
      </c>
      <c r="AD19" s="2">
        <v>3.3912007808685298</v>
      </c>
      <c r="AE19" s="2">
        <v>3.2400774955749498</v>
      </c>
      <c r="AF19" s="2">
        <v>3.0876402854919398</v>
      </c>
      <c r="AG19" s="2">
        <v>2.94370436668396</v>
      </c>
      <c r="AH19" s="2">
        <v>2.8005602359771702</v>
      </c>
      <c r="AI19" s="2">
        <v>2.6587016582489</v>
      </c>
      <c r="AJ19" s="2">
        <v>2.5148236751556401</v>
      </c>
      <c r="AK19" s="2">
        <v>2.3671281337738002</v>
      </c>
      <c r="AL19" s="2">
        <v>2.1873414516449001</v>
      </c>
      <c r="AM19" s="2">
        <v>2.0477430820465101</v>
      </c>
      <c r="AN19" s="2">
        <v>2.0656430721282999</v>
      </c>
      <c r="AO19" s="2">
        <v>2.0694205760955802</v>
      </c>
      <c r="AP19" s="2">
        <v>2.0725543498992902</v>
      </c>
      <c r="AQ19" s="2">
        <v>2.07586646080017</v>
      </c>
      <c r="AR19" s="2">
        <v>2.0797595977783199</v>
      </c>
      <c r="AS19" s="2">
        <v>2.08290791511536</v>
      </c>
      <c r="AT19" s="2">
        <v>2.0860681533813499</v>
      </c>
      <c r="AU19" s="2">
        <v>2.0906720161438002</v>
      </c>
      <c r="AV19" s="2">
        <v>2.0950376987457302</v>
      </c>
      <c r="AW19" s="2">
        <v>2.1001789569854701</v>
      </c>
      <c r="AX19" s="2">
        <v>2.1048009395599401</v>
      </c>
      <c r="AY19" s="2">
        <v>2.1085262298584002</v>
      </c>
    </row>
    <row r="20" spans="1:51" ht="48">
      <c r="A20" s="2" t="s">
        <v>11</v>
      </c>
      <c r="B20" s="2" t="s">
        <v>122</v>
      </c>
      <c r="C20" s="2" t="s">
        <v>79</v>
      </c>
      <c r="D20" s="2">
        <v>4.5137658119201696</v>
      </c>
      <c r="E20" s="2">
        <v>7.2704658508300799</v>
      </c>
      <c r="F20" s="2">
        <v>9.2698240280151403</v>
      </c>
      <c r="G20" s="2">
        <v>9.4214076995849592</v>
      </c>
      <c r="H20" s="2">
        <v>9.6471681594848597</v>
      </c>
      <c r="I20" s="2">
        <v>9.8139324188232404</v>
      </c>
      <c r="J20" s="2">
        <v>9.9978380203247106</v>
      </c>
      <c r="K20" s="2">
        <v>10.537187576293899</v>
      </c>
      <c r="L20" s="2">
        <v>10.848873138427701</v>
      </c>
      <c r="M20" s="2">
        <v>11.328122138977101</v>
      </c>
      <c r="N20" s="2">
        <v>11.269616127014199</v>
      </c>
      <c r="O20" s="2">
        <v>11.1287631988525</v>
      </c>
      <c r="P20" s="2">
        <v>10.613532066345201</v>
      </c>
      <c r="Q20" s="2">
        <v>10.0808668136597</v>
      </c>
      <c r="R20" s="2">
        <v>9.9815139770507795</v>
      </c>
      <c r="S20" s="2">
        <v>9.9572868347168004</v>
      </c>
      <c r="T20" s="2">
        <v>9.7489662170410192</v>
      </c>
      <c r="U20" s="2">
        <v>9.6648244857788104</v>
      </c>
      <c r="V20" s="2">
        <v>9.80047702789307</v>
      </c>
      <c r="W20" s="2">
        <v>9.8678216934204102</v>
      </c>
      <c r="X20" s="2">
        <v>10.530012130737299</v>
      </c>
      <c r="Y20" s="2">
        <v>11.28830909729</v>
      </c>
      <c r="Z20" s="2">
        <v>11.3533878326416</v>
      </c>
      <c r="AA20" s="2">
        <v>11.306077003479</v>
      </c>
      <c r="AB20" s="2">
        <v>11.051423072814901</v>
      </c>
      <c r="AC20" s="2">
        <v>10.5589256286621</v>
      </c>
      <c r="AD20" s="2">
        <v>10.3099098205566</v>
      </c>
      <c r="AE20" s="2">
        <v>10.3065023422241</v>
      </c>
      <c r="AF20" s="2">
        <v>10.6081943511963</v>
      </c>
      <c r="AG20" s="2">
        <v>10.7295732498169</v>
      </c>
      <c r="AH20" s="2">
        <v>10.9460754394531</v>
      </c>
      <c r="AI20" s="2">
        <v>11.1267433166504</v>
      </c>
      <c r="AJ20" s="2">
        <v>10.360429763793899</v>
      </c>
      <c r="AK20" s="2">
        <v>10.7099199295044</v>
      </c>
      <c r="AL20" s="2">
        <v>10.7424154281616</v>
      </c>
      <c r="AM20" s="2">
        <v>10.382673263549799</v>
      </c>
      <c r="AN20" s="2">
        <v>9.9807558059692401</v>
      </c>
      <c r="AO20" s="2">
        <v>9.6460409164428693</v>
      </c>
      <c r="AP20" s="2">
        <v>8.9617099761962908</v>
      </c>
      <c r="AQ20" s="2">
        <v>8.3948011398315394</v>
      </c>
      <c r="AR20" s="2">
        <v>8.3364849090576207</v>
      </c>
      <c r="AS20" s="2">
        <v>8.3846912384033203</v>
      </c>
      <c r="AT20" s="2">
        <v>8.3092632293701207</v>
      </c>
      <c r="AU20" s="2">
        <v>8.3586645126342791</v>
      </c>
      <c r="AV20" s="2">
        <v>7.1883077621459996</v>
      </c>
      <c r="AW20" s="2">
        <v>7.5566544532775897</v>
      </c>
      <c r="AX20" s="2">
        <v>8.0351123809814506</v>
      </c>
      <c r="AY20" s="2">
        <v>8.2172126770019496</v>
      </c>
    </row>
    <row r="21" spans="1:51" ht="48">
      <c r="A21" s="2" t="s">
        <v>23</v>
      </c>
      <c r="B21" s="2" t="s">
        <v>122</v>
      </c>
      <c r="C21" s="2" t="s">
        <v>74</v>
      </c>
      <c r="D21" s="2">
        <v>34.826793670654297</v>
      </c>
      <c r="E21" s="2">
        <v>34.869655609130902</v>
      </c>
      <c r="F21" s="2">
        <v>35.133476257324197</v>
      </c>
      <c r="G21" s="2">
        <v>35.230907440185497</v>
      </c>
      <c r="H21" s="2">
        <v>35.427200317382798</v>
      </c>
      <c r="I21" s="2">
        <v>35.407333374023402</v>
      </c>
      <c r="J21" s="2">
        <v>35.709995269775398</v>
      </c>
      <c r="K21" s="2">
        <v>35.873275756835902</v>
      </c>
      <c r="L21" s="2">
        <v>35.966239929199197</v>
      </c>
      <c r="M21" s="2">
        <v>35.992679595947301</v>
      </c>
      <c r="N21" s="2">
        <v>36.141944885253899</v>
      </c>
      <c r="O21" s="2">
        <v>36.018611907958999</v>
      </c>
      <c r="P21" s="2">
        <v>35.957328796386697</v>
      </c>
      <c r="Q21" s="2">
        <v>35.854328155517599</v>
      </c>
      <c r="R21" s="2">
        <v>35.530017852783203</v>
      </c>
      <c r="S21" s="2">
        <v>35.517784118652301</v>
      </c>
      <c r="T21" s="2">
        <v>35.531692504882798</v>
      </c>
      <c r="U21" s="2">
        <v>35.447582244872997</v>
      </c>
      <c r="V21" s="2">
        <v>35.519462585449197</v>
      </c>
      <c r="W21" s="2">
        <v>35.571723937988303</v>
      </c>
      <c r="X21" s="2">
        <v>34.633144378662102</v>
      </c>
      <c r="Y21" s="2">
        <v>34.684379577636697</v>
      </c>
      <c r="Z21" s="2">
        <v>34.534748077392599</v>
      </c>
      <c r="AA21" s="2">
        <v>34.494052886962898</v>
      </c>
      <c r="AB21" s="2">
        <v>34.144073486328097</v>
      </c>
      <c r="AC21" s="2">
        <v>34.1864204406738</v>
      </c>
      <c r="AD21" s="2">
        <v>33.896976470947301</v>
      </c>
      <c r="AE21" s="2">
        <v>33.9000244140625</v>
      </c>
      <c r="AF21" s="2">
        <v>33.918037414550803</v>
      </c>
      <c r="AG21" s="2">
        <v>33.963623046875</v>
      </c>
      <c r="AH21" s="2">
        <v>33.816493988037102</v>
      </c>
      <c r="AI21" s="2">
        <v>33.850601196289098</v>
      </c>
      <c r="AJ21" s="2">
        <v>33.790241241455099</v>
      </c>
      <c r="AK21" s="2">
        <v>33.623794555664098</v>
      </c>
      <c r="AL21" s="2">
        <v>33.506797790527301</v>
      </c>
      <c r="AM21" s="2">
        <v>33.496829986572301</v>
      </c>
      <c r="AN21" s="2">
        <v>33.458953857421903</v>
      </c>
      <c r="AO21" s="2">
        <v>33.344375610351598</v>
      </c>
      <c r="AP21" s="2">
        <v>33.538928985595703</v>
      </c>
      <c r="AQ21" s="2">
        <v>33.628322601318402</v>
      </c>
      <c r="AR21" s="2">
        <v>33.6830863952637</v>
      </c>
      <c r="AS21" s="2">
        <v>33.764659881591797</v>
      </c>
      <c r="AT21" s="2">
        <v>33.739185333252003</v>
      </c>
      <c r="AU21" s="2">
        <v>33.871253967285199</v>
      </c>
      <c r="AV21" s="2">
        <v>33.932777404785199</v>
      </c>
      <c r="AW21" s="2">
        <v>33.935569763183601</v>
      </c>
      <c r="AX21" s="2">
        <v>34.172672271728501</v>
      </c>
      <c r="AY21" s="2">
        <v>34.186134338378899</v>
      </c>
    </row>
    <row r="22" spans="1:51" ht="36">
      <c r="A22" s="2" t="s">
        <v>19</v>
      </c>
      <c r="B22" s="2" t="s">
        <v>121</v>
      </c>
      <c r="C22" s="2" t="s">
        <v>78</v>
      </c>
      <c r="D22" s="2">
        <v>424.54437255859398</v>
      </c>
      <c r="E22" s="2">
        <v>390.33724975585898</v>
      </c>
      <c r="F22" s="2">
        <v>429.59020996093801</v>
      </c>
      <c r="G22" s="2">
        <v>442.35848999023398</v>
      </c>
      <c r="H22" s="2">
        <v>427.97937011718801</v>
      </c>
      <c r="I22" s="2">
        <v>445.93298339843801</v>
      </c>
      <c r="J22" s="2">
        <v>442.63540649414102</v>
      </c>
      <c r="K22" s="2">
        <v>435.06640625</v>
      </c>
      <c r="L22" s="2">
        <v>444.28140258789102</v>
      </c>
      <c r="M22" s="2">
        <v>493.89175415039102</v>
      </c>
      <c r="N22" s="2">
        <v>469.63928222656301</v>
      </c>
      <c r="O22" s="2">
        <v>462.55551147460898</v>
      </c>
      <c r="P22" s="2">
        <v>721.107177734375</v>
      </c>
      <c r="Q22" s="2">
        <v>787.11663818359398</v>
      </c>
      <c r="R22" s="2">
        <v>838.19537353515602</v>
      </c>
      <c r="S22" s="2">
        <v>836.03796386718795</v>
      </c>
      <c r="T22" s="2">
        <v>951.71301269531295</v>
      </c>
      <c r="U22" s="2">
        <v>911.73693847656295</v>
      </c>
      <c r="V22" s="2">
        <v>969.42883300781295</v>
      </c>
      <c r="W22" s="2">
        <v>988.55218505859398</v>
      </c>
      <c r="X22" s="2">
        <v>865.45617675781295</v>
      </c>
      <c r="Y22" s="2">
        <v>909.90051269531295</v>
      </c>
      <c r="Z22" s="2">
        <v>820.16198730468795</v>
      </c>
      <c r="AA22" s="2">
        <v>827.71966552734398</v>
      </c>
      <c r="AB22" s="2">
        <v>672.40478515625</v>
      </c>
      <c r="AC22" s="2">
        <v>652.66778564453102</v>
      </c>
      <c r="AD22" s="2">
        <v>626.00665283203102</v>
      </c>
      <c r="AE22" s="2">
        <v>609.81182861328102</v>
      </c>
      <c r="AF22" s="2">
        <v>624.196533203125</v>
      </c>
      <c r="AG22" s="2">
        <v>646.81353759765602</v>
      </c>
      <c r="AH22" s="2">
        <v>637.71575927734398</v>
      </c>
      <c r="AI22" s="2">
        <v>629.30767822265602</v>
      </c>
      <c r="AJ22" s="2">
        <v>651.86541748046898</v>
      </c>
      <c r="AK22" s="2">
        <v>607.2490234375</v>
      </c>
      <c r="AL22" s="2">
        <v>615.68621826171898</v>
      </c>
      <c r="AM22" s="2">
        <v>641.21612548828102</v>
      </c>
      <c r="AN22" s="2">
        <v>665.37115478515602</v>
      </c>
      <c r="AO22" s="2">
        <v>690.63262939453102</v>
      </c>
      <c r="AP22" s="2">
        <v>827.30712890625</v>
      </c>
      <c r="AQ22" s="2">
        <v>901.11334228515602</v>
      </c>
      <c r="AR22" s="2">
        <v>828.8095703125</v>
      </c>
      <c r="AS22" s="2">
        <v>775.14739990234398</v>
      </c>
      <c r="AT22" s="2">
        <v>740.31768798828102</v>
      </c>
      <c r="AU22" s="2">
        <v>736.22497558593795</v>
      </c>
      <c r="AV22" s="2">
        <v>642.40814208984398</v>
      </c>
      <c r="AW22" s="2">
        <v>546.22888183593795</v>
      </c>
      <c r="AX22" s="2">
        <v>471.68841552734398</v>
      </c>
      <c r="AY22" s="2">
        <v>431.47683715820301</v>
      </c>
    </row>
    <row r="23" spans="1:51" ht="60">
      <c r="A23" s="2" t="s">
        <v>20</v>
      </c>
      <c r="B23" s="2" t="s">
        <v>120</v>
      </c>
      <c r="C23" s="2" t="s">
        <v>65</v>
      </c>
      <c r="D23" s="2">
        <v>2.7572481632232702</v>
      </c>
      <c r="E23" s="2">
        <v>4.0145745277404803</v>
      </c>
      <c r="F23" s="2">
        <v>4.1449570655822798</v>
      </c>
      <c r="G23" s="2">
        <v>4.1594099998474103</v>
      </c>
      <c r="H23" s="2">
        <v>4.1715192794799796</v>
      </c>
      <c r="I23" s="2">
        <v>4.1898608207702601</v>
      </c>
      <c r="J23" s="2">
        <v>4.2025609016418501</v>
      </c>
      <c r="K23" s="2">
        <v>4.2130761146545401</v>
      </c>
      <c r="L23" s="2">
        <v>4.23221683502197</v>
      </c>
      <c r="M23" s="2">
        <v>4.2410087585449201</v>
      </c>
      <c r="N23" s="2">
        <v>4.2573060989379901</v>
      </c>
      <c r="O23" s="2">
        <v>4.2721371650695801</v>
      </c>
      <c r="P23" s="2">
        <v>4.2838788032531703</v>
      </c>
      <c r="Q23" s="2">
        <v>4.2986736297607404</v>
      </c>
      <c r="R23" s="2">
        <v>4.3128986358642596</v>
      </c>
      <c r="S23" s="2">
        <v>4.3235940933227504</v>
      </c>
      <c r="T23" s="2">
        <v>4.3408751487731898</v>
      </c>
      <c r="U23" s="2">
        <v>4.3545608520507804</v>
      </c>
      <c r="V23" s="2">
        <v>4.3648939132690403</v>
      </c>
      <c r="W23" s="2">
        <v>4.38018703460693</v>
      </c>
      <c r="X23" s="2">
        <v>4.3949007987976101</v>
      </c>
      <c r="Y23" s="2">
        <v>4.4107017517089799</v>
      </c>
      <c r="Z23" s="2">
        <v>4.1966042518615696</v>
      </c>
      <c r="AA23" s="2">
        <v>3.3920729160308798</v>
      </c>
      <c r="AB23" s="2">
        <v>2.4107847213745099</v>
      </c>
      <c r="AC23" s="2">
        <v>1.9665435552596999</v>
      </c>
      <c r="AD23" s="2">
        <v>1.9819028377532999</v>
      </c>
      <c r="AE23" s="2">
        <v>2.0018055438995401</v>
      </c>
      <c r="AF23" s="2">
        <v>2.0126373767852801</v>
      </c>
      <c r="AG23" s="2">
        <v>2.0253818035125701</v>
      </c>
      <c r="AH23" s="2">
        <v>2.0409200191497798</v>
      </c>
      <c r="AI23" s="2">
        <v>2.0562257766723602</v>
      </c>
      <c r="AJ23" s="2">
        <v>2.0717344284057599</v>
      </c>
      <c r="AK23" s="2">
        <v>2.0865733623504599</v>
      </c>
      <c r="AL23" s="2">
        <v>2.1011686325073202</v>
      </c>
      <c r="AM23" s="2">
        <v>2.1125333309173602</v>
      </c>
      <c r="AN23" s="2">
        <v>2.1317014694213898</v>
      </c>
      <c r="AO23" s="2">
        <v>2.1421129703521702</v>
      </c>
      <c r="AP23" s="2">
        <v>2.1565399169921902</v>
      </c>
      <c r="AQ23" s="2">
        <v>2.1702864170074498</v>
      </c>
      <c r="AR23" s="2">
        <v>2.1854305267334002</v>
      </c>
      <c r="AS23" s="2">
        <v>2.2015035152435298</v>
      </c>
      <c r="AT23" s="2">
        <v>2.2167341709136998</v>
      </c>
      <c r="AU23" s="2">
        <v>2.2311215400695801</v>
      </c>
      <c r="AV23" s="2">
        <v>2.2453768253326398</v>
      </c>
      <c r="AW23" s="2">
        <v>2.2588317394256601</v>
      </c>
      <c r="AX23" s="2">
        <v>2.2683124542236301</v>
      </c>
      <c r="AY23" s="2">
        <v>2.2823474407196001</v>
      </c>
    </row>
    <row r="24" spans="1:51" ht="60">
      <c r="A24" s="2" t="s">
        <v>21</v>
      </c>
      <c r="B24" s="2" t="s">
        <v>119</v>
      </c>
      <c r="C24" s="2" t="s">
        <v>65</v>
      </c>
      <c r="D24" s="2">
        <v>2.8717703819274898</v>
      </c>
      <c r="E24" s="2">
        <v>2.8312149047851598</v>
      </c>
      <c r="F24" s="2">
        <v>2.8645482063293501</v>
      </c>
      <c r="G24" s="2">
        <v>2.89565086364746</v>
      </c>
      <c r="H24" s="2">
        <v>2.9261288642883301</v>
      </c>
      <c r="I24" s="2">
        <v>2.95761275291443</v>
      </c>
      <c r="J24" s="2">
        <v>2.9895226955413801</v>
      </c>
      <c r="K24" s="2">
        <v>3.01602411270142</v>
      </c>
      <c r="L24" s="2">
        <v>3.03967213630676</v>
      </c>
      <c r="M24" s="2">
        <v>3.0634357929229701</v>
      </c>
      <c r="N24" s="2">
        <v>3.0847015380859402</v>
      </c>
      <c r="O24" s="2">
        <v>3.1052398681640598</v>
      </c>
      <c r="P24" s="2">
        <v>3.1266424655914302</v>
      </c>
      <c r="Q24" s="2">
        <v>3.1453835964202899</v>
      </c>
      <c r="R24" s="2">
        <v>3.1647880077362101</v>
      </c>
      <c r="S24" s="2">
        <v>3.1823925971984899</v>
      </c>
      <c r="T24" s="2">
        <v>3.2001612186431898</v>
      </c>
      <c r="U24" s="2">
        <v>3.2185750007629399</v>
      </c>
      <c r="V24" s="2">
        <v>3.2372603416442902</v>
      </c>
      <c r="W24" s="2">
        <v>3.2550013065338099</v>
      </c>
      <c r="X24" s="2">
        <v>3.2287902832031299</v>
      </c>
      <c r="Y24" s="2">
        <v>3.0673143863678001</v>
      </c>
      <c r="Z24" s="2">
        <v>2.9797394275665301</v>
      </c>
      <c r="AA24" s="2">
        <v>3.1214547157287602</v>
      </c>
      <c r="AB24" s="2">
        <v>3.3685574531555198</v>
      </c>
      <c r="AC24" s="2">
        <v>3.4822242259979199</v>
      </c>
      <c r="AD24" s="2">
        <v>3.4062135219574001</v>
      </c>
      <c r="AE24" s="2">
        <v>3.3021268844604501</v>
      </c>
      <c r="AF24" s="2">
        <v>3.1910970211029102</v>
      </c>
      <c r="AG24" s="2">
        <v>3.0808696746826199</v>
      </c>
      <c r="AH24" s="2">
        <v>2.9695312976837198</v>
      </c>
      <c r="AI24" s="2">
        <v>2.8572983741760298</v>
      </c>
      <c r="AJ24" s="2">
        <v>2.7803089618682901</v>
      </c>
      <c r="AK24" s="2">
        <v>2.8107967376709002</v>
      </c>
      <c r="AL24" s="2">
        <v>2.8437740802764901</v>
      </c>
      <c r="AM24" s="2">
        <v>2.8753139972686799</v>
      </c>
      <c r="AN24" s="2">
        <v>2.9044022560119598</v>
      </c>
      <c r="AO24" s="2">
        <v>2.93225169181824</v>
      </c>
      <c r="AP24" s="2">
        <v>2.9618995189666699</v>
      </c>
      <c r="AQ24" s="2">
        <v>2.9905767440795898</v>
      </c>
      <c r="AR24" s="2">
        <v>3.0126893520355198</v>
      </c>
      <c r="AS24" s="2">
        <v>3.0327777862548801</v>
      </c>
      <c r="AT24" s="2">
        <v>3.0500690937042201</v>
      </c>
      <c r="AU24" s="2">
        <v>3.06639432907104</v>
      </c>
      <c r="AV24" s="2">
        <v>3.0826733112335201</v>
      </c>
      <c r="AW24" s="2">
        <v>3.0962271690368701</v>
      </c>
      <c r="AX24" s="2">
        <v>3.10949683189392</v>
      </c>
      <c r="AY24" s="2">
        <v>3.12531590461731</v>
      </c>
    </row>
    <row r="25" spans="1:51" ht="36">
      <c r="A25" s="2" t="s">
        <v>24</v>
      </c>
      <c r="B25" s="2" t="s">
        <v>118</v>
      </c>
      <c r="C25" s="2" t="s">
        <v>75</v>
      </c>
      <c r="D25" s="2">
        <v>42.515853881835902</v>
      </c>
      <c r="E25" s="2">
        <v>43.143260955810497</v>
      </c>
      <c r="F25" s="2">
        <v>43.465789794921903</v>
      </c>
      <c r="G25" s="2">
        <v>43.567527770996101</v>
      </c>
      <c r="H25" s="2">
        <v>43.8481636047363</v>
      </c>
      <c r="I25" s="2">
        <v>44.144275665283203</v>
      </c>
      <c r="J25" s="2">
        <v>44.459339141845703</v>
      </c>
      <c r="K25" s="2">
        <v>44.986412048339801</v>
      </c>
      <c r="L25" s="2">
        <v>45.600383758544901</v>
      </c>
      <c r="M25" s="2">
        <v>46.837001800537102</v>
      </c>
      <c r="N25" s="2">
        <v>47.043701171875</v>
      </c>
      <c r="O25" s="2">
        <v>47.363739013671903</v>
      </c>
      <c r="P25" s="2">
        <v>47.203899383544901</v>
      </c>
      <c r="Q25" s="2">
        <v>46.772895812988303</v>
      </c>
      <c r="R25" s="2">
        <v>46.612819671630902</v>
      </c>
      <c r="S25" s="2">
        <v>46.523422241210902</v>
      </c>
      <c r="T25" s="2">
        <v>46.248340606689503</v>
      </c>
      <c r="U25" s="2">
        <v>46.094516754150398</v>
      </c>
      <c r="V25" s="2">
        <v>46.091865539550803</v>
      </c>
      <c r="W25" s="2">
        <v>46.139068603515597</v>
      </c>
      <c r="X25" s="2">
        <v>46.361331939697301</v>
      </c>
      <c r="Y25" s="2">
        <v>46.547813415527301</v>
      </c>
      <c r="Z25" s="2">
        <v>46.449573516845703</v>
      </c>
      <c r="AA25" s="2">
        <v>46.423351287841797</v>
      </c>
      <c r="AB25" s="2">
        <v>46.1257133483887</v>
      </c>
      <c r="AC25" s="2">
        <v>45.587982177734403</v>
      </c>
      <c r="AD25" s="2">
        <v>45.6239624023438</v>
      </c>
      <c r="AE25" s="2">
        <v>45.557647705078097</v>
      </c>
      <c r="AF25" s="2">
        <v>45.964035034179702</v>
      </c>
      <c r="AG25" s="2">
        <v>46.1622505187988</v>
      </c>
      <c r="AH25" s="2">
        <v>46.701725006103501</v>
      </c>
      <c r="AI25" s="2">
        <v>46.956836700439503</v>
      </c>
      <c r="AJ25" s="2">
        <v>47.121879577636697</v>
      </c>
      <c r="AK25" s="2">
        <v>47.269912719726598</v>
      </c>
      <c r="AL25" s="2">
        <v>47.4083061218262</v>
      </c>
      <c r="AM25" s="2">
        <v>47.0178413391113</v>
      </c>
      <c r="AN25" s="2">
        <v>46.414070129394503</v>
      </c>
      <c r="AO25" s="2">
        <v>46.035114288330099</v>
      </c>
      <c r="AP25" s="2">
        <v>45.469863891601598</v>
      </c>
      <c r="AQ25" s="2">
        <v>44.909748077392599</v>
      </c>
      <c r="AR25" s="2">
        <v>44.5116577148438</v>
      </c>
      <c r="AS25" s="2">
        <v>44.225234985351598</v>
      </c>
      <c r="AT25" s="2">
        <v>43.917118072509801</v>
      </c>
      <c r="AU25" s="2">
        <v>43.775794982910199</v>
      </c>
      <c r="AV25" s="2">
        <v>43.481300354003899</v>
      </c>
      <c r="AW25" s="2">
        <v>43.480072021484403</v>
      </c>
      <c r="AX25" s="2">
        <v>43.464569091796903</v>
      </c>
      <c r="AY25" s="2">
        <v>43.456954956054702</v>
      </c>
    </row>
    <row r="26" spans="1:51" ht="48">
      <c r="A26" s="2" t="s">
        <v>62</v>
      </c>
      <c r="B26" s="2" t="s">
        <v>117</v>
      </c>
      <c r="C26" s="2" t="s">
        <v>77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</row>
    <row r="27" spans="1:51" ht="48">
      <c r="A27" s="2" t="s">
        <v>25</v>
      </c>
      <c r="B27" s="2" t="s">
        <v>116</v>
      </c>
      <c r="C27" s="2" t="s">
        <v>74</v>
      </c>
      <c r="D27" s="2">
        <v>48.084178924560497</v>
      </c>
      <c r="E27" s="2">
        <v>49.625297546386697</v>
      </c>
      <c r="F27" s="2">
        <v>50.252906799316399</v>
      </c>
      <c r="G27" s="2">
        <v>50.466705322265597</v>
      </c>
      <c r="H27" s="2">
        <v>50.782459259033203</v>
      </c>
      <c r="I27" s="2">
        <v>51.153034210205099</v>
      </c>
      <c r="J27" s="2">
        <v>51.419162750244098</v>
      </c>
      <c r="K27" s="2">
        <v>52.019718170166001</v>
      </c>
      <c r="L27" s="2">
        <v>52.609905242919901</v>
      </c>
      <c r="M27" s="2">
        <v>53.561843872070298</v>
      </c>
      <c r="N27" s="2">
        <v>53.5442085266113</v>
      </c>
      <c r="O27" s="2">
        <v>53.318714141845703</v>
      </c>
      <c r="P27" s="2">
        <v>52.756549835205099</v>
      </c>
      <c r="Q27" s="2">
        <v>52.130397796630902</v>
      </c>
      <c r="R27" s="2">
        <v>51.985141754150398</v>
      </c>
      <c r="S27" s="2">
        <v>51.957469940185497</v>
      </c>
      <c r="T27" s="2">
        <v>51.755805969238303</v>
      </c>
      <c r="U27" s="2">
        <v>51.654064178466797</v>
      </c>
      <c r="V27" s="2">
        <v>51.748550415039098</v>
      </c>
      <c r="W27" s="2">
        <v>51.801975250244098</v>
      </c>
      <c r="X27" s="2">
        <v>52.183238983154297</v>
      </c>
      <c r="Y27" s="2">
        <v>52.539279937744098</v>
      </c>
      <c r="Z27" s="2">
        <v>52.697544097900398</v>
      </c>
      <c r="AA27" s="2">
        <v>52.572414398193402</v>
      </c>
      <c r="AB27" s="2">
        <v>52.291351318359403</v>
      </c>
      <c r="AC27" s="2">
        <v>51.539104461669901</v>
      </c>
      <c r="AD27" s="2">
        <v>51.2160453796387</v>
      </c>
      <c r="AE27" s="2">
        <v>51.139240264892599</v>
      </c>
      <c r="AF27" s="2">
        <v>51.592597961425803</v>
      </c>
      <c r="AG27" s="2">
        <v>51.817508697509801</v>
      </c>
      <c r="AH27" s="2">
        <v>52.172721862792997</v>
      </c>
      <c r="AI27" s="2">
        <v>52.550937652587898</v>
      </c>
      <c r="AJ27" s="2">
        <v>52.570476531982401</v>
      </c>
      <c r="AK27" s="2">
        <v>52.725593566894503</v>
      </c>
      <c r="AL27" s="2">
        <v>52.735969543457003</v>
      </c>
      <c r="AM27" s="2">
        <v>52.295356750488303</v>
      </c>
      <c r="AN27" s="2">
        <v>51.777286529541001</v>
      </c>
      <c r="AO27" s="2">
        <v>51.341171264648402</v>
      </c>
      <c r="AP27" s="2">
        <v>50.612480163574197</v>
      </c>
      <c r="AQ27" s="2">
        <v>49.8730659484863</v>
      </c>
      <c r="AR27" s="2">
        <v>49.572174072265597</v>
      </c>
      <c r="AS27" s="2">
        <v>49.407382965087898</v>
      </c>
      <c r="AT27" s="2">
        <v>49.137454986572301</v>
      </c>
      <c r="AU27" s="2">
        <v>49.1447143554688</v>
      </c>
      <c r="AV27" s="2">
        <v>48.337169647216797</v>
      </c>
      <c r="AW27" s="2">
        <v>48.485019683837898</v>
      </c>
      <c r="AX27" s="2">
        <v>48.789188385009801</v>
      </c>
      <c r="AY27" s="2">
        <v>48.967643737792997</v>
      </c>
    </row>
    <row r="28" spans="1:51" ht="48">
      <c r="A28" s="2" t="s">
        <v>63</v>
      </c>
      <c r="B28" s="2" t="s">
        <v>116</v>
      </c>
      <c r="C28" s="2" t="s">
        <v>76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</row>
    <row r="29" spans="1:51" ht="60">
      <c r="A29" s="2" t="s">
        <v>22</v>
      </c>
      <c r="B29" s="2" t="s">
        <v>115</v>
      </c>
      <c r="C29" s="2" t="s">
        <v>65</v>
      </c>
      <c r="D29" s="2">
        <v>2.1102101802825901</v>
      </c>
      <c r="E29" s="2">
        <v>2.26464915275574</v>
      </c>
      <c r="F29" s="2">
        <v>2.4333074092864999</v>
      </c>
      <c r="G29" s="2">
        <v>2.62659764289856</v>
      </c>
      <c r="H29" s="2">
        <v>2.8181388378143302</v>
      </c>
      <c r="I29" s="2">
        <v>3.0057499408721902</v>
      </c>
      <c r="J29" s="2">
        <v>3.19122362136841</v>
      </c>
      <c r="K29" s="2">
        <v>3.3719623088836701</v>
      </c>
      <c r="L29" s="2">
        <v>3.5448353290557901</v>
      </c>
      <c r="M29" s="2">
        <v>3.70454001426697</v>
      </c>
      <c r="N29" s="2">
        <v>3.8489413261413601</v>
      </c>
      <c r="O29" s="2">
        <v>3.9934113025665301</v>
      </c>
      <c r="P29" s="2">
        <v>4.0833244323730504</v>
      </c>
      <c r="Q29" s="2">
        <v>4.1267361640930202</v>
      </c>
      <c r="R29" s="2">
        <v>4.1425437927246103</v>
      </c>
      <c r="S29" s="2">
        <v>4.1361374855041504</v>
      </c>
      <c r="T29" s="2">
        <v>4.1295051574706996</v>
      </c>
      <c r="U29" s="2">
        <v>4.1200432777404803</v>
      </c>
      <c r="V29" s="2">
        <v>4.1070833206176802</v>
      </c>
      <c r="W29" s="2">
        <v>4.0759620666503897</v>
      </c>
      <c r="X29" s="2">
        <v>4.0224595069885298</v>
      </c>
      <c r="Y29" s="2">
        <v>3.9486823081970202</v>
      </c>
      <c r="Z29" s="2">
        <v>3.86579370498657</v>
      </c>
      <c r="AA29" s="2">
        <v>3.7775297164917001</v>
      </c>
      <c r="AB29" s="2">
        <v>3.69505715370178</v>
      </c>
      <c r="AC29" s="2">
        <v>3.6147427558898899</v>
      </c>
      <c r="AD29" s="2">
        <v>3.5428004264831499</v>
      </c>
      <c r="AE29" s="2">
        <v>3.47734403610229</v>
      </c>
      <c r="AF29" s="2">
        <v>3.4050958156585698</v>
      </c>
      <c r="AG29" s="2">
        <v>3.30064845085144</v>
      </c>
      <c r="AH29" s="2">
        <v>3.1916322708129901</v>
      </c>
      <c r="AI29" s="2">
        <v>3.0849862098693799</v>
      </c>
      <c r="AJ29" s="2">
        <v>2.98278832435608</v>
      </c>
      <c r="AK29" s="2">
        <v>2.8827364444732702</v>
      </c>
      <c r="AL29" s="2">
        <v>2.7839307785034202</v>
      </c>
      <c r="AM29" s="2">
        <v>2.6966404914856001</v>
      </c>
      <c r="AN29" s="2">
        <v>2.6202869415283199</v>
      </c>
      <c r="AO29" s="2">
        <v>2.5433335304260298</v>
      </c>
      <c r="AP29" s="2">
        <v>2.46355175971985</v>
      </c>
      <c r="AQ29" s="2">
        <v>2.3803508281707799</v>
      </c>
      <c r="AR29" s="2">
        <v>2.30050873756409</v>
      </c>
      <c r="AS29" s="2">
        <v>2.2358644008636501</v>
      </c>
      <c r="AT29" s="2">
        <v>2.2001683712005602</v>
      </c>
      <c r="AU29" s="2">
        <v>2.2274758815765399</v>
      </c>
      <c r="AV29" s="2">
        <v>2.2504096031189</v>
      </c>
      <c r="AW29" s="2">
        <v>2.2740952968597399</v>
      </c>
      <c r="AX29" s="2">
        <v>2.32615065574646</v>
      </c>
      <c r="AY29" s="2">
        <v>2.4048838615417498</v>
      </c>
    </row>
    <row r="30" spans="1:51" ht="60">
      <c r="A30" s="2" t="s">
        <v>26</v>
      </c>
      <c r="B30" s="2" t="s">
        <v>114</v>
      </c>
      <c r="C30" s="2" t="s">
        <v>73</v>
      </c>
      <c r="D30" s="2">
        <v>34.275348663330099</v>
      </c>
      <c r="E30" s="2">
        <v>34.962310791015597</v>
      </c>
      <c r="F30" s="2">
        <v>34.857112884521499</v>
      </c>
      <c r="G30" s="2">
        <v>35.064620971679702</v>
      </c>
      <c r="H30" s="2">
        <v>35.275199890136697</v>
      </c>
      <c r="I30" s="2">
        <v>35.399978637695298</v>
      </c>
      <c r="J30" s="2">
        <v>35.658084869384801</v>
      </c>
      <c r="K30" s="2">
        <v>35.741550445556598</v>
      </c>
      <c r="L30" s="2">
        <v>35.765506744384801</v>
      </c>
      <c r="M30" s="2">
        <v>35.8424263000488</v>
      </c>
      <c r="N30" s="2">
        <v>36.068687438964801</v>
      </c>
      <c r="O30" s="2">
        <v>36.022308349609403</v>
      </c>
      <c r="P30" s="2">
        <v>35.886833190917997</v>
      </c>
      <c r="Q30" s="2">
        <v>35.728847503662102</v>
      </c>
      <c r="R30" s="2">
        <v>35.383903503417997</v>
      </c>
      <c r="S30" s="2">
        <v>35.503120422363303</v>
      </c>
      <c r="T30" s="2">
        <v>35.307933807372997</v>
      </c>
      <c r="U30" s="2">
        <v>35.380016326904297</v>
      </c>
      <c r="V30" s="2">
        <v>35.087848663330099</v>
      </c>
      <c r="W30" s="2">
        <v>35.178310394287102</v>
      </c>
      <c r="X30" s="2">
        <v>34.880435943603501</v>
      </c>
      <c r="Y30" s="2">
        <v>34.511863708496101</v>
      </c>
      <c r="Z30" s="2">
        <v>34.074302673339801</v>
      </c>
      <c r="AA30" s="2">
        <v>34.1181030273438</v>
      </c>
      <c r="AB30" s="2">
        <v>34.042465209960902</v>
      </c>
      <c r="AC30" s="2">
        <v>34.043216705322301</v>
      </c>
      <c r="AD30" s="2">
        <v>34.0379638671875</v>
      </c>
      <c r="AE30" s="2">
        <v>34.039890289306598</v>
      </c>
      <c r="AF30" s="2">
        <v>33.990631103515597</v>
      </c>
      <c r="AG30" s="2">
        <v>33.938705444335902</v>
      </c>
      <c r="AH30" s="2">
        <v>33.8441772460938</v>
      </c>
      <c r="AI30" s="2">
        <v>33.8313598632813</v>
      </c>
      <c r="AJ30" s="2">
        <v>33.725212097167997</v>
      </c>
      <c r="AK30" s="2">
        <v>33.593490600585902</v>
      </c>
      <c r="AL30" s="2">
        <v>33.415351867675803</v>
      </c>
      <c r="AM30" s="2">
        <v>33.872200012207003</v>
      </c>
      <c r="AN30" s="2">
        <v>33.802154541015597</v>
      </c>
      <c r="AO30" s="2">
        <v>33.642730712890597</v>
      </c>
      <c r="AP30" s="2">
        <v>33.315559387207003</v>
      </c>
      <c r="AQ30" s="2">
        <v>33.094894409179702</v>
      </c>
      <c r="AR30" s="2">
        <v>33.323295593261697</v>
      </c>
      <c r="AS30" s="2">
        <v>33.529628753662102</v>
      </c>
      <c r="AT30" s="2">
        <v>33.613765716552699</v>
      </c>
      <c r="AU30" s="2">
        <v>33.565402984619098</v>
      </c>
      <c r="AV30" s="2">
        <v>33.287769317627003</v>
      </c>
      <c r="AW30" s="2">
        <v>33.569889068603501</v>
      </c>
      <c r="AX30" s="2">
        <v>33.927146911621101</v>
      </c>
      <c r="AY30" s="2">
        <v>34.152591705322301</v>
      </c>
    </row>
    <row r="31" spans="1:51" ht="48">
      <c r="A31" s="2" t="s">
        <v>27</v>
      </c>
      <c r="B31" s="2" t="s">
        <v>113</v>
      </c>
      <c r="C31" s="2" t="s">
        <v>73</v>
      </c>
      <c r="D31" s="2">
        <v>32.2331733703613</v>
      </c>
      <c r="E31" s="2">
        <v>32.38525390625</v>
      </c>
      <c r="F31" s="2">
        <v>32.953861236572301</v>
      </c>
      <c r="G31" s="2">
        <v>33.238075256347699</v>
      </c>
      <c r="H31" s="2">
        <v>33.469806671142599</v>
      </c>
      <c r="I31" s="2">
        <v>33.606151580810497</v>
      </c>
      <c r="J31" s="2">
        <v>33.8134765625</v>
      </c>
      <c r="K31" s="2">
        <v>33.974925994872997</v>
      </c>
      <c r="L31" s="2">
        <v>34.121974945068402</v>
      </c>
      <c r="M31" s="2">
        <v>34.233123779296903</v>
      </c>
      <c r="N31" s="2">
        <v>34.405979156494098</v>
      </c>
      <c r="O31" s="2">
        <v>34.433013916015597</v>
      </c>
      <c r="P31" s="2">
        <v>34.382499694824197</v>
      </c>
      <c r="Q31" s="2">
        <v>34.366989135742202</v>
      </c>
      <c r="R31" s="2">
        <v>34.181583404541001</v>
      </c>
      <c r="S31" s="2">
        <v>34.190185546875</v>
      </c>
      <c r="T31" s="2">
        <v>34.099189758300803</v>
      </c>
      <c r="U31" s="2">
        <v>34.084152221679702</v>
      </c>
      <c r="V31" s="2">
        <v>33.996494293212898</v>
      </c>
      <c r="W31" s="2">
        <v>33.960422515869098</v>
      </c>
      <c r="X31" s="2">
        <v>33.813045501708999</v>
      </c>
      <c r="Y31" s="2">
        <v>33.754718780517599</v>
      </c>
      <c r="Z31" s="2">
        <v>33.636459350585902</v>
      </c>
      <c r="AA31" s="2">
        <v>33.526359558105497</v>
      </c>
      <c r="AB31" s="2">
        <v>33.488559722900398</v>
      </c>
      <c r="AC31" s="2">
        <v>33.427059173583999</v>
      </c>
      <c r="AD31" s="2">
        <v>33.373313903808601</v>
      </c>
      <c r="AE31" s="2">
        <v>33.326454162597699</v>
      </c>
      <c r="AF31" s="2">
        <v>33.074993133544901</v>
      </c>
      <c r="AG31" s="2">
        <v>32.933601379394503</v>
      </c>
      <c r="AH31" s="2">
        <v>32.798103332519503</v>
      </c>
      <c r="AI31" s="2">
        <v>32.727977752685497</v>
      </c>
      <c r="AJ31" s="2">
        <v>32.5964164733887</v>
      </c>
      <c r="AK31" s="2">
        <v>32.514686584472699</v>
      </c>
      <c r="AL31" s="2">
        <v>32.458854675292997</v>
      </c>
      <c r="AM31" s="2">
        <v>32.476352691650398</v>
      </c>
      <c r="AN31" s="2">
        <v>32.287376403808601</v>
      </c>
      <c r="AO31" s="2">
        <v>32.302722930908203</v>
      </c>
      <c r="AP31" s="2">
        <v>32.112987518310497</v>
      </c>
      <c r="AQ31" s="2">
        <v>32.007293701171903</v>
      </c>
      <c r="AR31" s="2">
        <v>31.982782363891602</v>
      </c>
      <c r="AS31" s="2">
        <v>31.899967193603501</v>
      </c>
      <c r="AT31" s="2">
        <v>32.161209106445298</v>
      </c>
      <c r="AU31" s="2">
        <v>32.415214538574197</v>
      </c>
      <c r="AV31" s="2">
        <v>32.433746337890597</v>
      </c>
      <c r="AW31" s="2">
        <v>32.4688720703125</v>
      </c>
      <c r="AX31" s="2">
        <v>32.6280708312988</v>
      </c>
      <c r="AY31" s="2">
        <v>32.720123291015597</v>
      </c>
    </row>
    <row r="32" spans="1:51" ht="48">
      <c r="A32" s="2" t="s">
        <v>29</v>
      </c>
      <c r="B32" s="2" t="s">
        <v>112</v>
      </c>
      <c r="C32" s="2" t="s">
        <v>75</v>
      </c>
      <c r="D32" s="2">
        <v>6.8667106628418004</v>
      </c>
      <c r="E32" s="2">
        <v>10.3860883712769</v>
      </c>
      <c r="F32" s="2">
        <v>11.298352241516101</v>
      </c>
      <c r="G32" s="2">
        <v>11.556276321411101</v>
      </c>
      <c r="H32" s="2">
        <v>11.954144477844199</v>
      </c>
      <c r="I32" s="2">
        <v>12.324347496032701</v>
      </c>
      <c r="J32" s="2">
        <v>12.4766635894775</v>
      </c>
      <c r="K32" s="2">
        <v>13.1788740158081</v>
      </c>
      <c r="L32" s="2">
        <v>13.6467552185059</v>
      </c>
      <c r="M32" s="2">
        <v>14.5375461578369</v>
      </c>
      <c r="N32" s="2">
        <v>14.3372297286987</v>
      </c>
      <c r="O32" s="2">
        <v>13.7760972976685</v>
      </c>
      <c r="P32" s="2">
        <v>12.953803062439</v>
      </c>
      <c r="Q32" s="2">
        <v>12.1086978912354</v>
      </c>
      <c r="R32" s="2">
        <v>13.000647544860801</v>
      </c>
      <c r="S32" s="2">
        <v>13.173770904541</v>
      </c>
      <c r="T32" s="2">
        <v>13.0301914215088</v>
      </c>
      <c r="U32" s="2">
        <v>12.923758506774901</v>
      </c>
      <c r="V32" s="2">
        <v>13.051143646240201</v>
      </c>
      <c r="W32" s="2">
        <v>13.106701850891101</v>
      </c>
      <c r="X32" s="2">
        <v>13.677488327026399</v>
      </c>
      <c r="Y32" s="2">
        <v>14.086245536804199</v>
      </c>
      <c r="Z32" s="2">
        <v>14.260499954223601</v>
      </c>
      <c r="AA32" s="2">
        <v>14.1984872817993</v>
      </c>
      <c r="AB32" s="2">
        <v>13.8780708312988</v>
      </c>
      <c r="AC32" s="2">
        <v>12.4625787734985</v>
      </c>
      <c r="AD32" s="2">
        <v>11.9060106277466</v>
      </c>
      <c r="AE32" s="2">
        <v>11.822546958923301</v>
      </c>
      <c r="AF32" s="2">
        <v>12.363076210021999</v>
      </c>
      <c r="AG32" s="2">
        <v>12.4445848464966</v>
      </c>
      <c r="AH32" s="2">
        <v>12.8424682617188</v>
      </c>
      <c r="AI32" s="2">
        <v>13.217103958129901</v>
      </c>
      <c r="AJ32" s="2">
        <v>13.0964965820313</v>
      </c>
      <c r="AK32" s="2">
        <v>13.1172437667847</v>
      </c>
      <c r="AL32" s="2">
        <v>13.079586029052701</v>
      </c>
      <c r="AM32" s="2">
        <v>12.5369987487793</v>
      </c>
      <c r="AN32" s="2">
        <v>11.9715776443481</v>
      </c>
      <c r="AO32" s="2">
        <v>11.4355354309082</v>
      </c>
      <c r="AP32" s="2">
        <v>10.3883714675903</v>
      </c>
      <c r="AQ32" s="2">
        <v>9.6342620849609393</v>
      </c>
      <c r="AR32" s="2">
        <v>9.4062051773071307</v>
      </c>
      <c r="AS32" s="2">
        <v>9.5277185440063494</v>
      </c>
      <c r="AT32" s="2">
        <v>9.3464288711547905</v>
      </c>
      <c r="AU32" s="2">
        <v>9.4825639724731392</v>
      </c>
      <c r="AV32" s="2">
        <v>5.4452157020568803</v>
      </c>
      <c r="AW32" s="2">
        <v>6.0604782104492196</v>
      </c>
      <c r="AX32" s="2">
        <v>6.7169322967529297</v>
      </c>
      <c r="AY32" s="2">
        <v>7.3205618858337402</v>
      </c>
    </row>
    <row r="33" spans="1:51" ht="48">
      <c r="A33" s="2" t="s">
        <v>33</v>
      </c>
      <c r="B33" s="2" t="s">
        <v>112</v>
      </c>
      <c r="C33" s="2" t="s">
        <v>74</v>
      </c>
      <c r="D33" s="2">
        <v>31.9294128417969</v>
      </c>
      <c r="E33" s="2">
        <v>31.969547271728501</v>
      </c>
      <c r="F33" s="2">
        <v>32.209133148193402</v>
      </c>
      <c r="G33" s="2">
        <v>32.174312591552699</v>
      </c>
      <c r="H33" s="2">
        <v>32.415458679199197</v>
      </c>
      <c r="I33" s="2">
        <v>32.4051513671875</v>
      </c>
      <c r="J33" s="2">
        <v>32.716175079345703</v>
      </c>
      <c r="K33" s="2">
        <v>32.792747497558601</v>
      </c>
      <c r="L33" s="2">
        <v>32.988182067871101</v>
      </c>
      <c r="M33" s="2">
        <v>32.998863220214801</v>
      </c>
      <c r="N33" s="2">
        <v>33.189254760742202</v>
      </c>
      <c r="O33" s="2">
        <v>33.224708557128899</v>
      </c>
      <c r="P33" s="2">
        <v>32.890209197997997</v>
      </c>
      <c r="Q33" s="2">
        <v>32.875038146972699</v>
      </c>
      <c r="R33" s="2">
        <v>32.416725158691399</v>
      </c>
      <c r="S33" s="2">
        <v>32.516036987304702</v>
      </c>
      <c r="T33" s="2">
        <v>32.1622123718262</v>
      </c>
      <c r="U33" s="2">
        <v>32.179729461669901</v>
      </c>
      <c r="V33" s="2">
        <v>31.978927612304702</v>
      </c>
      <c r="W33" s="2">
        <v>31.9106349945068</v>
      </c>
      <c r="X33" s="2">
        <v>31.358711242675799</v>
      </c>
      <c r="Y33" s="2">
        <v>31.455427169799801</v>
      </c>
      <c r="Z33" s="2">
        <v>31.25461769104</v>
      </c>
      <c r="AA33" s="2">
        <v>31.2596035003662</v>
      </c>
      <c r="AB33" s="2">
        <v>31.162317276001001</v>
      </c>
      <c r="AC33" s="2">
        <v>31.210369110107401</v>
      </c>
      <c r="AD33" s="2">
        <v>31.091960906982401</v>
      </c>
      <c r="AE33" s="2">
        <v>31.064817428588899</v>
      </c>
      <c r="AF33" s="2">
        <v>30.9176025390625</v>
      </c>
      <c r="AG33" s="2">
        <v>30.8758735656738</v>
      </c>
      <c r="AH33" s="2">
        <v>30.7892055511475</v>
      </c>
      <c r="AI33" s="2">
        <v>30.799015045166001</v>
      </c>
      <c r="AJ33" s="2">
        <v>30.688762664794901</v>
      </c>
      <c r="AK33" s="2">
        <v>30.6957893371582</v>
      </c>
      <c r="AL33" s="2">
        <v>30.613428115844702</v>
      </c>
      <c r="AM33" s="2">
        <v>30.620153427123999</v>
      </c>
      <c r="AN33" s="2">
        <v>30.3665161132813</v>
      </c>
      <c r="AO33" s="2">
        <v>30.4630317687988</v>
      </c>
      <c r="AP33" s="2">
        <v>30.530420303344702</v>
      </c>
      <c r="AQ33" s="2">
        <v>30.394973754882798</v>
      </c>
      <c r="AR33" s="2">
        <v>30.516559600830099</v>
      </c>
      <c r="AS33" s="2">
        <v>30.581354141235401</v>
      </c>
      <c r="AT33" s="2">
        <v>30.641462326049801</v>
      </c>
      <c r="AU33" s="2">
        <v>30.751018524169901</v>
      </c>
      <c r="AV33" s="2">
        <v>30.797275543212901</v>
      </c>
      <c r="AW33" s="2">
        <v>30.903934478759801</v>
      </c>
      <c r="AX33" s="2">
        <v>31.173152923583999</v>
      </c>
      <c r="AY33" s="2">
        <v>31.190046310424801</v>
      </c>
    </row>
    <row r="34" spans="1:51" ht="48">
      <c r="A34" s="2" t="s">
        <v>28</v>
      </c>
      <c r="B34" s="2" t="s">
        <v>112</v>
      </c>
      <c r="C34" s="2" t="s">
        <v>66</v>
      </c>
      <c r="D34" s="2">
        <v>1362.95458984375</v>
      </c>
      <c r="E34" s="2">
        <v>1237.86120605469</v>
      </c>
      <c r="F34" s="2">
        <v>1196.20068359375</v>
      </c>
      <c r="G34" s="2">
        <v>1116.04895019531</v>
      </c>
      <c r="H34" s="2">
        <v>1126.52172851563</v>
      </c>
      <c r="I34" s="2">
        <v>1076.57983398438</v>
      </c>
      <c r="J34" s="2">
        <v>1114.76342773438</v>
      </c>
      <c r="K34" s="2">
        <v>1123.23388671875</v>
      </c>
      <c r="L34" s="2">
        <v>1157.74072265625</v>
      </c>
      <c r="M34" s="2">
        <v>1148.87463378906</v>
      </c>
      <c r="N34" s="2">
        <v>1258.93640136719</v>
      </c>
      <c r="O34" s="2">
        <v>1449.25964355469</v>
      </c>
      <c r="P34" s="2">
        <v>1445.08056640625</v>
      </c>
      <c r="Q34" s="2">
        <v>1462.54272460938</v>
      </c>
      <c r="R34" s="2">
        <v>1321.49377441406</v>
      </c>
      <c r="S34" s="2">
        <v>1287.57946777344</v>
      </c>
      <c r="T34" s="2">
        <v>1144.40209960938</v>
      </c>
      <c r="U34" s="2">
        <v>1154.15295410156</v>
      </c>
      <c r="V34" s="2">
        <v>1022.24249267578</v>
      </c>
      <c r="W34" s="2">
        <v>1003.85540771484</v>
      </c>
      <c r="X34" s="2">
        <v>969.24285888671898</v>
      </c>
      <c r="Y34" s="2">
        <v>1032.9716796875</v>
      </c>
      <c r="Z34" s="2">
        <v>1023.90875244141</v>
      </c>
      <c r="AA34" s="2">
        <v>1028.29895019531</v>
      </c>
      <c r="AB34" s="2">
        <v>1117.14831542969</v>
      </c>
      <c r="AC34" s="2">
        <v>1199.00805664063</v>
      </c>
      <c r="AD34" s="2">
        <v>1201.21215820313</v>
      </c>
      <c r="AE34" s="2">
        <v>1234.70483398438</v>
      </c>
      <c r="AF34" s="2">
        <v>1216.44348144531</v>
      </c>
      <c r="AG34" s="2">
        <v>1233.38146972656</v>
      </c>
      <c r="AH34" s="2">
        <v>1228.56665039063</v>
      </c>
      <c r="AI34" s="2">
        <v>1229.75939941406</v>
      </c>
      <c r="AJ34" s="2">
        <v>1230.03698730469</v>
      </c>
      <c r="AK34" s="2">
        <v>1320.47937011719</v>
      </c>
      <c r="AL34" s="2">
        <v>1333.03112792969</v>
      </c>
      <c r="AM34" s="2">
        <v>1329.75500488281</v>
      </c>
      <c r="AN34" s="2">
        <v>1325.34362792969</v>
      </c>
      <c r="AO34" s="2">
        <v>1401.1064453125</v>
      </c>
      <c r="AP34" s="2">
        <v>1503.93310546875</v>
      </c>
      <c r="AQ34" s="2">
        <v>1478.56884765625</v>
      </c>
      <c r="AR34" s="2">
        <v>1456.09948730469</v>
      </c>
      <c r="AS34" s="2">
        <v>1449.42590332031</v>
      </c>
      <c r="AT34" s="2">
        <v>1425.37194824219</v>
      </c>
      <c r="AU34" s="2">
        <v>1402.88330078125</v>
      </c>
      <c r="AV34" s="2">
        <v>1379.71887207031</v>
      </c>
      <c r="AW34" s="2">
        <v>1316.06372070313</v>
      </c>
      <c r="AX34" s="2">
        <v>1277.04174804688</v>
      </c>
      <c r="AY34" s="2">
        <v>1194.01184082031</v>
      </c>
    </row>
    <row r="35" spans="1:51" ht="60">
      <c r="A35" s="2" t="s">
        <v>30</v>
      </c>
      <c r="B35" s="2" t="s">
        <v>111</v>
      </c>
      <c r="C35" s="2" t="s">
        <v>65</v>
      </c>
      <c r="D35" s="2">
        <v>4.9066648483276403</v>
      </c>
      <c r="E35" s="2">
        <v>5.01434373855591</v>
      </c>
      <c r="F35" s="2">
        <v>5.0131649971008301</v>
      </c>
      <c r="G35" s="2">
        <v>5.0116105079650897</v>
      </c>
      <c r="H35" s="2">
        <v>5.0128612518310502</v>
      </c>
      <c r="I35" s="2">
        <v>5.0204105377197301</v>
      </c>
      <c r="J35" s="2">
        <v>5.0087909698486301</v>
      </c>
      <c r="K35" s="2">
        <v>5.0105795860290501</v>
      </c>
      <c r="L35" s="2">
        <v>5.0150065422058097</v>
      </c>
      <c r="M35" s="2">
        <v>5.0109119415283203</v>
      </c>
      <c r="N35" s="2">
        <v>5.0140671730041504</v>
      </c>
      <c r="O35" s="2">
        <v>5.00990915298462</v>
      </c>
      <c r="P35" s="2">
        <v>5.0149188041687003</v>
      </c>
      <c r="Q35" s="2">
        <v>5.0121574401855504</v>
      </c>
      <c r="R35" s="2">
        <v>4.9246683120727504</v>
      </c>
      <c r="S35" s="2">
        <v>4.5734000205993697</v>
      </c>
      <c r="T35" s="2">
        <v>4.2259778976440403</v>
      </c>
      <c r="U35" s="2">
        <v>3.9050962924957302</v>
      </c>
      <c r="V35" s="2">
        <v>3.5957469940185498</v>
      </c>
      <c r="W35" s="2">
        <v>3.3127017021179199</v>
      </c>
      <c r="X35" s="2">
        <v>3.03616547584534</v>
      </c>
      <c r="Y35" s="2">
        <v>2.7647387981414799</v>
      </c>
      <c r="Z35" s="2">
        <v>2.4827184677124001</v>
      </c>
      <c r="AA35" s="2">
        <v>2.2005155086517298</v>
      </c>
      <c r="AB35" s="2">
        <v>1.91035676002502</v>
      </c>
      <c r="AC35" s="2">
        <v>1.6493753194809</v>
      </c>
      <c r="AD35" s="2">
        <v>1.61739242076874</v>
      </c>
      <c r="AE35" s="2">
        <v>1.62356412410736</v>
      </c>
      <c r="AF35" s="2">
        <v>1.6193604469299301</v>
      </c>
      <c r="AG35" s="2">
        <v>1.6178582906723</v>
      </c>
      <c r="AH35" s="2">
        <v>1.61865699291229</v>
      </c>
      <c r="AI35" s="2">
        <v>1.6201590299606301</v>
      </c>
      <c r="AJ35" s="2">
        <v>1.62240433692932</v>
      </c>
      <c r="AK35" s="2">
        <v>1.6215636730194101</v>
      </c>
      <c r="AL35" s="2">
        <v>1.6201399564743</v>
      </c>
      <c r="AM35" s="2">
        <v>1.6197304725646999</v>
      </c>
      <c r="AN35" s="2">
        <v>1.62081718444824</v>
      </c>
      <c r="AO35" s="2">
        <v>1.62051546573639</v>
      </c>
      <c r="AP35" s="2">
        <v>1.6237976551055899</v>
      </c>
      <c r="AQ35" s="2">
        <v>1.62138891220093</v>
      </c>
      <c r="AR35" s="2">
        <v>1.62366735935211</v>
      </c>
      <c r="AS35" s="2">
        <v>1.6198658943176301</v>
      </c>
      <c r="AT35" s="2">
        <v>1.6205762624740601</v>
      </c>
      <c r="AU35" s="2">
        <v>1.6144313812255899</v>
      </c>
      <c r="AV35" s="2">
        <v>2.0045104026794398</v>
      </c>
      <c r="AW35" s="2">
        <v>2.8330926895141602</v>
      </c>
      <c r="AX35" s="2">
        <v>3.6516573429107702</v>
      </c>
      <c r="AY35" s="2">
        <v>4.45223093032837</v>
      </c>
    </row>
    <row r="36" spans="1:51" ht="36">
      <c r="A36" s="2" t="s">
        <v>37</v>
      </c>
      <c r="B36" s="2" t="s">
        <v>110</v>
      </c>
      <c r="C36" s="2" t="s">
        <v>73</v>
      </c>
      <c r="D36" s="2">
        <v>44.134307861328097</v>
      </c>
      <c r="E36" s="2">
        <v>45.833675384521499</v>
      </c>
      <c r="F36" s="2">
        <v>46.4745483398438</v>
      </c>
      <c r="G36" s="2">
        <v>46.7205200195313</v>
      </c>
      <c r="H36" s="2">
        <v>47.065105438232401</v>
      </c>
      <c r="I36" s="2">
        <v>47.393398284912102</v>
      </c>
      <c r="J36" s="2">
        <v>47.646053314208999</v>
      </c>
      <c r="K36" s="2">
        <v>48.335784912109403</v>
      </c>
      <c r="L36" s="2">
        <v>48.875579833984403</v>
      </c>
      <c r="M36" s="2">
        <v>49.830509185791001</v>
      </c>
      <c r="N36" s="2">
        <v>49.741634368896499</v>
      </c>
      <c r="O36" s="2">
        <v>49.471591949462898</v>
      </c>
      <c r="P36" s="2">
        <v>48.796844482421903</v>
      </c>
      <c r="Q36" s="2">
        <v>48.102619171142599</v>
      </c>
      <c r="R36" s="2">
        <v>48.0936889648438</v>
      </c>
      <c r="S36" s="2">
        <v>48.085838317871101</v>
      </c>
      <c r="T36" s="2">
        <v>47.8888969421387</v>
      </c>
      <c r="U36" s="2">
        <v>47.758365631103501</v>
      </c>
      <c r="V36" s="2">
        <v>47.848941802978501</v>
      </c>
      <c r="W36" s="2">
        <v>47.881137847900398</v>
      </c>
      <c r="X36" s="2">
        <v>48.4097290039063</v>
      </c>
      <c r="Y36" s="2">
        <v>48.736125946044901</v>
      </c>
      <c r="Z36" s="2">
        <v>48.862625122070298</v>
      </c>
      <c r="AA36" s="2">
        <v>48.798984527587898</v>
      </c>
      <c r="AB36" s="2">
        <v>48.443569183349602</v>
      </c>
      <c r="AC36" s="2">
        <v>47.598518371582003</v>
      </c>
      <c r="AD36" s="2">
        <v>47.350734710693402</v>
      </c>
      <c r="AE36" s="2">
        <v>47.236423492431598</v>
      </c>
      <c r="AF36" s="2">
        <v>47.721714019775398</v>
      </c>
      <c r="AG36" s="2">
        <v>47.9378051757813</v>
      </c>
      <c r="AH36" s="2">
        <v>48.321651458740199</v>
      </c>
      <c r="AI36" s="2">
        <v>48.630233764648402</v>
      </c>
      <c r="AJ36" s="2">
        <v>48.637615203857401</v>
      </c>
      <c r="AK36" s="2">
        <v>48.770072937011697</v>
      </c>
      <c r="AL36" s="2">
        <v>48.7983589172363</v>
      </c>
      <c r="AM36" s="2">
        <v>48.351306915283203</v>
      </c>
      <c r="AN36" s="2">
        <v>47.770252227783203</v>
      </c>
      <c r="AO36" s="2">
        <v>47.320671081542997</v>
      </c>
      <c r="AP36" s="2">
        <v>46.510913848877003</v>
      </c>
      <c r="AQ36" s="2">
        <v>45.818363189697301</v>
      </c>
      <c r="AR36" s="2">
        <v>45.4931640625</v>
      </c>
      <c r="AS36" s="2">
        <v>45.422069549560497</v>
      </c>
      <c r="AT36" s="2">
        <v>45.129459381103501</v>
      </c>
      <c r="AU36" s="2">
        <v>45.167037963867202</v>
      </c>
      <c r="AV36" s="2">
        <v>44.2684936523438</v>
      </c>
      <c r="AW36" s="2">
        <v>44.493747711181598</v>
      </c>
      <c r="AX36" s="2">
        <v>44.7894897460938</v>
      </c>
      <c r="AY36" s="2">
        <v>45.035854339599602</v>
      </c>
    </row>
    <row r="37" spans="1:51" ht="36">
      <c r="A37" s="2" t="s">
        <v>31</v>
      </c>
      <c r="B37" s="2" t="s">
        <v>109</v>
      </c>
      <c r="C37" s="2" t="s">
        <v>72</v>
      </c>
      <c r="D37" s="2">
        <v>848.06451416015602</v>
      </c>
      <c r="E37" s="2">
        <v>607.34332275390602</v>
      </c>
      <c r="F37" s="2">
        <v>652.019775390625</v>
      </c>
      <c r="G37" s="2">
        <v>571.57452392578102</v>
      </c>
      <c r="H37" s="2">
        <v>530.25897216796898</v>
      </c>
      <c r="I37" s="2">
        <v>606.66632080078102</v>
      </c>
      <c r="J37" s="2">
        <v>586.01599121093795</v>
      </c>
      <c r="K37" s="2">
        <v>610.59387207031295</v>
      </c>
      <c r="L37" s="2">
        <v>599.64361572265602</v>
      </c>
      <c r="M37" s="2">
        <v>733.71258544921898</v>
      </c>
      <c r="N37" s="2">
        <v>988.473388671875</v>
      </c>
      <c r="O37" s="2">
        <v>1368.24609375</v>
      </c>
      <c r="P37" s="2">
        <v>1864.57763671875</v>
      </c>
      <c r="Q37" s="2">
        <v>1950.07641601563</v>
      </c>
      <c r="R37" s="2">
        <v>2122.88916015625</v>
      </c>
      <c r="S37" s="2">
        <v>2026.19897460938</v>
      </c>
      <c r="T37" s="2">
        <v>1912.43017578125</v>
      </c>
      <c r="U37" s="2">
        <v>1906.03515625</v>
      </c>
      <c r="V37" s="2">
        <v>1876.69836425781</v>
      </c>
      <c r="W37" s="2">
        <v>1885.96801757813</v>
      </c>
      <c r="X37" s="2">
        <v>1888.05590820313</v>
      </c>
      <c r="Y37" s="2">
        <v>1742.70361328125</v>
      </c>
      <c r="Z37" s="2">
        <v>1705.1201171875</v>
      </c>
      <c r="AA37" s="2">
        <v>1678.55639648438</v>
      </c>
      <c r="AB37" s="2">
        <v>1405.57055664063</v>
      </c>
      <c r="AC37" s="2">
        <v>1721.52038574219</v>
      </c>
      <c r="AD37" s="2">
        <v>1613.5341796875</v>
      </c>
      <c r="AE37" s="2">
        <v>1587.05883789063</v>
      </c>
      <c r="AF37" s="2">
        <v>1569.24438476563</v>
      </c>
      <c r="AG37" s="2">
        <v>1553.65966796875</v>
      </c>
      <c r="AH37" s="2">
        <v>1571.16906738281</v>
      </c>
      <c r="AI37" s="2">
        <v>1460.25268554688</v>
      </c>
      <c r="AJ37" s="2">
        <v>1564.53723144531</v>
      </c>
      <c r="AK37" s="2">
        <v>1540.06860351563</v>
      </c>
      <c r="AL37" s="2">
        <v>1585.60119628906</v>
      </c>
      <c r="AM37" s="2">
        <v>1721.79809570313</v>
      </c>
      <c r="AN37" s="2">
        <v>1767.31677246094</v>
      </c>
      <c r="AO37" s="2">
        <v>1902.91003417969</v>
      </c>
      <c r="AP37" s="2">
        <v>2157.28735351563</v>
      </c>
      <c r="AQ37" s="2">
        <v>2254.2119140625</v>
      </c>
      <c r="AR37" s="2">
        <v>2100.494140625</v>
      </c>
      <c r="AS37" s="2">
        <v>1969.27307128906</v>
      </c>
      <c r="AT37" s="2">
        <v>1953.47033691406</v>
      </c>
      <c r="AU37" s="2">
        <v>1759.2548828125</v>
      </c>
      <c r="AV37" s="2">
        <v>1560.9130859375</v>
      </c>
      <c r="AW37" s="2">
        <v>1383.56494140625</v>
      </c>
      <c r="AX37" s="2">
        <v>1124.23156738281</v>
      </c>
      <c r="AY37" s="2">
        <v>937.19659423828102</v>
      </c>
    </row>
    <row r="38" spans="1:51" ht="36">
      <c r="A38" s="2" t="s">
        <v>64</v>
      </c>
      <c r="B38" s="2" t="s">
        <v>109</v>
      </c>
      <c r="C38" s="2" t="s">
        <v>71</v>
      </c>
      <c r="D38" s="2">
        <v>816.94519042968795</v>
      </c>
      <c r="E38" s="2">
        <v>611.95611572265602</v>
      </c>
      <c r="F38" s="2">
        <v>337.70980834960898</v>
      </c>
      <c r="G38" s="2">
        <v>323.53805541992199</v>
      </c>
      <c r="H38" s="2">
        <v>325.66839599609398</v>
      </c>
      <c r="I38" s="2">
        <v>323.1015625</v>
      </c>
      <c r="J38" s="2">
        <v>328.27877807617199</v>
      </c>
      <c r="K38" s="2">
        <v>350.42645263671898</v>
      </c>
      <c r="L38" s="2">
        <v>392.12997436523398</v>
      </c>
      <c r="M38" s="2">
        <v>419.5625</v>
      </c>
      <c r="N38" s="2">
        <v>503.27163696289102</v>
      </c>
      <c r="O38" s="2">
        <v>599.00152587890602</v>
      </c>
      <c r="P38" s="2">
        <v>717.08483886718795</v>
      </c>
      <c r="Q38" s="2">
        <v>771.44641113281295</v>
      </c>
      <c r="R38" s="2">
        <v>781.17999267578102</v>
      </c>
      <c r="S38" s="2">
        <v>747.67791748046898</v>
      </c>
      <c r="T38" s="2">
        <v>743.859130859375</v>
      </c>
      <c r="U38" s="2">
        <v>752.61560058593795</v>
      </c>
      <c r="V38" s="2">
        <v>727.60162353515602</v>
      </c>
      <c r="W38" s="2">
        <v>711.10021972656295</v>
      </c>
      <c r="X38" s="2">
        <v>717.83795166015602</v>
      </c>
      <c r="Y38" s="2">
        <v>1017.02966308594</v>
      </c>
      <c r="Z38" s="2">
        <v>994.886962890625</v>
      </c>
      <c r="AA38" s="2">
        <v>987.2626953125</v>
      </c>
      <c r="AB38" s="2">
        <v>986.50891113281295</v>
      </c>
      <c r="AC38" s="2">
        <v>967.71331787109398</v>
      </c>
      <c r="AD38" s="2">
        <v>933.53900146484398</v>
      </c>
      <c r="AE38" s="2">
        <v>928.355224609375</v>
      </c>
      <c r="AF38" s="2">
        <v>1217.5849609375</v>
      </c>
      <c r="AG38" s="2">
        <v>1209.12976074219</v>
      </c>
      <c r="AH38" s="2">
        <v>1195.23461914063</v>
      </c>
      <c r="AI38" s="2">
        <v>1188.77770996094</v>
      </c>
      <c r="AJ38" s="2">
        <v>1188.52124023438</v>
      </c>
      <c r="AK38" s="2">
        <v>1193.931640625</v>
      </c>
      <c r="AL38" s="2">
        <v>1207.36254882813</v>
      </c>
      <c r="AM38" s="2">
        <v>970.95404052734398</v>
      </c>
      <c r="AN38" s="2">
        <v>1024.26477050781</v>
      </c>
      <c r="AO38" s="2">
        <v>1069.23608398438</v>
      </c>
      <c r="AP38" s="2">
        <v>1142.07446289063</v>
      </c>
      <c r="AQ38" s="2">
        <v>1178.91015625</v>
      </c>
      <c r="AR38" s="2">
        <v>1130.21557617188</v>
      </c>
      <c r="AS38" s="2">
        <v>1070.99914550781</v>
      </c>
      <c r="AT38" s="2">
        <v>728.44189453125</v>
      </c>
      <c r="AU38" s="2">
        <v>817.12384033203102</v>
      </c>
      <c r="AV38" s="2">
        <v>918.162109375</v>
      </c>
      <c r="AW38" s="2">
        <v>862.34783935546898</v>
      </c>
      <c r="AX38" s="2">
        <v>780.52679443359398</v>
      </c>
      <c r="AY38" s="2">
        <v>732.91973876953102</v>
      </c>
    </row>
    <row r="39" spans="1:51" ht="48">
      <c r="A39" s="2" t="s">
        <v>32</v>
      </c>
      <c r="B39" s="2" t="s">
        <v>108</v>
      </c>
      <c r="C39" s="2" t="s">
        <v>72</v>
      </c>
      <c r="D39" s="2">
        <v>4958.271484375</v>
      </c>
      <c r="E39" s="2">
        <v>6019.29541015625</v>
      </c>
      <c r="F39" s="2">
        <v>4829.14892578125</v>
      </c>
      <c r="G39" s="2">
        <v>3972.53540039063</v>
      </c>
      <c r="H39" s="2">
        <v>3703.20434570313</v>
      </c>
      <c r="I39" s="2">
        <v>4083.76318359375</v>
      </c>
      <c r="J39" s="2">
        <v>3962.35717773438</v>
      </c>
      <c r="K39" s="2">
        <v>4390.7138671875</v>
      </c>
      <c r="L39" s="2">
        <v>4044.7998046875</v>
      </c>
      <c r="M39" s="2">
        <v>6540.80908203125</v>
      </c>
      <c r="N39" s="2">
        <v>7187.87353515625</v>
      </c>
      <c r="O39" s="2">
        <v>9158.72265625</v>
      </c>
      <c r="P39" s="2">
        <v>10402.0126953125</v>
      </c>
      <c r="Q39" s="2">
        <v>11455.693359375</v>
      </c>
      <c r="R39" s="2">
        <v>13032.6474609375</v>
      </c>
      <c r="S39" s="2">
        <v>12927.34765625</v>
      </c>
      <c r="T39" s="2">
        <v>12865.0146484375</v>
      </c>
      <c r="U39" s="2">
        <v>12594.150390625</v>
      </c>
      <c r="V39" s="2">
        <v>12715.3212890625</v>
      </c>
      <c r="W39" s="2">
        <v>12493.5673828125</v>
      </c>
      <c r="X39" s="2">
        <v>12562.564453125</v>
      </c>
      <c r="Y39" s="2">
        <v>11855.5283203125</v>
      </c>
      <c r="Z39" s="2">
        <v>11365.904296875</v>
      </c>
      <c r="AA39" s="2">
        <v>11450.8779296875</v>
      </c>
      <c r="AB39" s="2">
        <v>11089.5556640625</v>
      </c>
      <c r="AC39" s="2">
        <v>10699.09765625</v>
      </c>
      <c r="AD39" s="2">
        <v>12367.8662109375</v>
      </c>
      <c r="AE39" s="2">
        <v>12623.0732421875</v>
      </c>
      <c r="AF39" s="2">
        <v>11725.908203125</v>
      </c>
      <c r="AG39" s="2">
        <v>11461.79296875</v>
      </c>
      <c r="AH39" s="2">
        <v>12137.080078125</v>
      </c>
      <c r="AI39" s="2">
        <v>12052.9150390625</v>
      </c>
      <c r="AJ39" s="2">
        <v>12141.69921875</v>
      </c>
      <c r="AK39" s="2">
        <v>11859.4677734375</v>
      </c>
      <c r="AL39" s="2">
        <v>11633.5283203125</v>
      </c>
      <c r="AM39" s="2">
        <v>9952.91015625</v>
      </c>
      <c r="AN39" s="2">
        <v>10165.5595703125</v>
      </c>
      <c r="AO39" s="2">
        <v>10151.53515625</v>
      </c>
      <c r="AP39" s="2">
        <v>11060.44140625</v>
      </c>
      <c r="AQ39" s="2">
        <v>11009.4365234375</v>
      </c>
      <c r="AR39" s="2">
        <v>11167.5244140625</v>
      </c>
      <c r="AS39" s="2">
        <v>10678.9365234375</v>
      </c>
      <c r="AT39" s="2">
        <v>10936.5791015625</v>
      </c>
      <c r="AU39" s="2">
        <v>9941.978515625</v>
      </c>
      <c r="AV39" s="2">
        <v>8990.0224609375</v>
      </c>
      <c r="AW39" s="2">
        <v>8531.9150390625</v>
      </c>
      <c r="AX39" s="2">
        <v>7417.78564453125</v>
      </c>
      <c r="AY39" s="2">
        <v>6488.7607421875</v>
      </c>
    </row>
    <row r="40" spans="1:51" ht="36">
      <c r="A40" s="2" t="s">
        <v>50</v>
      </c>
      <c r="B40" s="2" t="s">
        <v>107</v>
      </c>
      <c r="C40" s="2" t="s">
        <v>71</v>
      </c>
      <c r="D40" s="2">
        <v>7467.62158203125</v>
      </c>
      <c r="E40" s="2">
        <v>7308.755859375</v>
      </c>
      <c r="F40" s="2">
        <v>6039.8818359375</v>
      </c>
      <c r="G40" s="2">
        <v>5962.98486328125</v>
      </c>
      <c r="H40" s="2">
        <v>5455.44677734375</v>
      </c>
      <c r="I40" s="2">
        <v>5155.2578125</v>
      </c>
      <c r="J40" s="2">
        <v>5081.20361328125</v>
      </c>
      <c r="K40" s="2">
        <v>5141.36181640625</v>
      </c>
      <c r="L40" s="2">
        <v>5372.65185546875</v>
      </c>
      <c r="M40" s="2">
        <v>5015.0947265625</v>
      </c>
      <c r="N40" s="2">
        <v>5574.45556640625</v>
      </c>
      <c r="O40" s="2">
        <v>5345.86376953125</v>
      </c>
      <c r="P40" s="2">
        <v>6115.4775390625</v>
      </c>
      <c r="Q40" s="2">
        <v>6386.73046875</v>
      </c>
      <c r="R40" s="2">
        <v>6293.83544921875</v>
      </c>
      <c r="S40" s="2">
        <v>6853.2431640625</v>
      </c>
      <c r="T40" s="2">
        <v>7212.119140625</v>
      </c>
      <c r="U40" s="2">
        <v>7113.08984375</v>
      </c>
      <c r="V40" s="2">
        <v>6815.50244140625</v>
      </c>
      <c r="W40" s="2">
        <v>6761.3701171875</v>
      </c>
      <c r="X40" s="2">
        <v>6642.431640625</v>
      </c>
      <c r="Y40" s="2">
        <v>6936.09814453125</v>
      </c>
      <c r="Z40" s="2">
        <v>7192.25146484375</v>
      </c>
      <c r="AA40" s="2">
        <v>7480.91064453125</v>
      </c>
      <c r="AB40" s="2">
        <v>8166.17822265625</v>
      </c>
      <c r="AC40" s="2">
        <v>8347.7080078125</v>
      </c>
      <c r="AD40" s="2">
        <v>7644.02880859375</v>
      </c>
      <c r="AE40" s="2">
        <v>7620.01171875</v>
      </c>
      <c r="AF40" s="2">
        <v>7540.81005859375</v>
      </c>
      <c r="AG40" s="2">
        <v>7607.6416015625</v>
      </c>
      <c r="AH40" s="2">
        <v>6951.31640625</v>
      </c>
      <c r="AI40" s="2">
        <v>6943.9482421875</v>
      </c>
      <c r="AJ40" s="2">
        <v>6643.962890625</v>
      </c>
      <c r="AK40" s="2">
        <v>6764.52001953125</v>
      </c>
      <c r="AL40" s="2">
        <v>7038.01806640625</v>
      </c>
      <c r="AM40" s="2">
        <v>7639.85107421875</v>
      </c>
      <c r="AN40" s="2">
        <v>8035.5234375</v>
      </c>
      <c r="AO40" s="2">
        <v>8551.6767578125</v>
      </c>
      <c r="AP40" s="2">
        <v>9027.83203125</v>
      </c>
      <c r="AQ40" s="2">
        <v>9013.712890625</v>
      </c>
      <c r="AR40" s="2">
        <v>8651.734375</v>
      </c>
      <c r="AS40" s="2">
        <v>8307.6708984375</v>
      </c>
      <c r="AT40" s="2">
        <v>8188.83984375</v>
      </c>
      <c r="AU40" s="2">
        <v>8375.4091796875</v>
      </c>
      <c r="AV40" s="2">
        <v>8149.8037109375</v>
      </c>
      <c r="AW40" s="2">
        <v>7449.9951171875</v>
      </c>
      <c r="AX40" s="2">
        <v>6906.21630859375</v>
      </c>
      <c r="AY40" s="2">
        <v>7185.728515625</v>
      </c>
    </row>
    <row r="41" spans="1:51" ht="48">
      <c r="A41" s="2" t="s">
        <v>34</v>
      </c>
      <c r="B41" s="2" t="s">
        <v>106</v>
      </c>
      <c r="C41" s="2" t="s">
        <v>65</v>
      </c>
      <c r="D41" s="2">
        <v>2.8244097232818599</v>
      </c>
      <c r="E41" s="2">
        <v>2.8244879245758101</v>
      </c>
      <c r="F41" s="2">
        <v>2.8239586353302002</v>
      </c>
      <c r="G41" s="2">
        <v>2.8242709636688201</v>
      </c>
      <c r="H41" s="2">
        <v>2.82451391220093</v>
      </c>
      <c r="I41" s="2">
        <v>2.82381939888</v>
      </c>
      <c r="J41" s="2">
        <v>2.82334208488464</v>
      </c>
      <c r="K41" s="2">
        <v>2.8245227336883501</v>
      </c>
      <c r="L41" s="2">
        <v>2.8253211975097701</v>
      </c>
      <c r="M41" s="2">
        <v>2.8242967128753702</v>
      </c>
      <c r="N41" s="2">
        <v>2.8241493701934801</v>
      </c>
      <c r="O41" s="2">
        <v>2.8150174617767298</v>
      </c>
      <c r="P41" s="2">
        <v>2.7271368503570601</v>
      </c>
      <c r="Q41" s="2">
        <v>2.5827658176422101</v>
      </c>
      <c r="R41" s="2">
        <v>2.3986735343933101</v>
      </c>
      <c r="S41" s="2">
        <v>2.1906058788299601</v>
      </c>
      <c r="T41" s="2">
        <v>2.0159654617309601</v>
      </c>
      <c r="U41" s="2">
        <v>1.9951546192169201</v>
      </c>
      <c r="V41" s="2">
        <v>1.9945989847183201</v>
      </c>
      <c r="W41" s="2">
        <v>1.99504005908966</v>
      </c>
      <c r="X41" s="2">
        <v>2.07942891120911</v>
      </c>
      <c r="Y41" s="2">
        <v>2.4394149780273402</v>
      </c>
      <c r="Z41" s="2">
        <v>2.7772278785705602</v>
      </c>
      <c r="AA41" s="2">
        <v>2.82761454582214</v>
      </c>
      <c r="AB41" s="2">
        <v>2.82699847221375</v>
      </c>
      <c r="AC41" s="2">
        <v>2.8275313377380402</v>
      </c>
      <c r="AD41" s="2">
        <v>2.8280382156372101</v>
      </c>
      <c r="AE41" s="2">
        <v>2.8288836479186998</v>
      </c>
      <c r="AF41" s="2">
        <v>2.8290538787841801</v>
      </c>
      <c r="AG41" s="2">
        <v>2.8283278942108199</v>
      </c>
      <c r="AH41" s="2">
        <v>2.82746386528015</v>
      </c>
      <c r="AI41" s="2">
        <v>2.8284358978271502</v>
      </c>
      <c r="AJ41" s="2">
        <v>2.8269250392913801</v>
      </c>
      <c r="AK41" s="2">
        <v>2.8261926174163801</v>
      </c>
      <c r="AL41" s="2">
        <v>2.8268249034881601</v>
      </c>
      <c r="AM41" s="2">
        <v>2.82793068885803</v>
      </c>
      <c r="AN41" s="2">
        <v>2.8268072605133101</v>
      </c>
      <c r="AO41" s="2">
        <v>2.8279235363006601</v>
      </c>
      <c r="AP41" s="2">
        <v>2.8282744884490998</v>
      </c>
      <c r="AQ41" s="2">
        <v>2.82745313644409</v>
      </c>
      <c r="AR41" s="2">
        <v>2.8282551765441899</v>
      </c>
      <c r="AS41" s="2">
        <v>2.8270468711853001</v>
      </c>
      <c r="AT41" s="2">
        <v>2.8277273178100599</v>
      </c>
      <c r="AU41" s="2">
        <v>2.8285226821899401</v>
      </c>
      <c r="AV41" s="2">
        <v>2.8269064426422101</v>
      </c>
      <c r="AW41" s="2">
        <v>2.8273718357086199</v>
      </c>
      <c r="AX41" s="2">
        <v>2.8275227546691899</v>
      </c>
      <c r="AY41" s="2">
        <v>2.82774138450623</v>
      </c>
    </row>
    <row r="42" spans="1:51" ht="48">
      <c r="A42" s="2" t="s">
        <v>35</v>
      </c>
      <c r="B42" s="2" t="s">
        <v>105</v>
      </c>
      <c r="C42" s="2" t="s">
        <v>65</v>
      </c>
      <c r="D42" s="2">
        <v>2.0275433063507098</v>
      </c>
      <c r="E42" s="2">
        <v>1.9923350811004601</v>
      </c>
      <c r="F42" s="2">
        <v>2.0456252098083501</v>
      </c>
      <c r="G42" s="2">
        <v>2.10263895988464</v>
      </c>
      <c r="H42" s="2">
        <v>2.1661109924316402</v>
      </c>
      <c r="I42" s="2">
        <v>2.2282552719116202</v>
      </c>
      <c r="J42" s="2">
        <v>2.2959113121032702</v>
      </c>
      <c r="K42" s="2">
        <v>2.41157102584839</v>
      </c>
      <c r="L42" s="2">
        <v>2.5408160686492902</v>
      </c>
      <c r="M42" s="2">
        <v>2.6728820800781299</v>
      </c>
      <c r="N42" s="2">
        <v>2.8065104484558101</v>
      </c>
      <c r="O42" s="2">
        <v>2.9135935306549099</v>
      </c>
      <c r="P42" s="2">
        <v>2.9120068550109899</v>
      </c>
      <c r="Q42" s="2">
        <v>2.8760468959808398</v>
      </c>
      <c r="R42" s="2">
        <v>2.7102816104888898</v>
      </c>
      <c r="S42" s="2">
        <v>2.4878628253936799</v>
      </c>
      <c r="T42" s="2">
        <v>2.28901219367981</v>
      </c>
      <c r="U42" s="2">
        <v>2.1768419742584202</v>
      </c>
      <c r="V42" s="2">
        <v>2.1101529598236102</v>
      </c>
      <c r="W42" s="2">
        <v>2.2011890411377002</v>
      </c>
      <c r="X42" s="2">
        <v>2.2877137660980198</v>
      </c>
      <c r="Y42" s="2">
        <v>2.2594182491302499</v>
      </c>
      <c r="Z42" s="2">
        <v>2.2194166183471702</v>
      </c>
      <c r="AA42" s="2">
        <v>2.26768922805786</v>
      </c>
      <c r="AB42" s="2">
        <v>2.3430695533752401</v>
      </c>
      <c r="AC42" s="2">
        <v>2.3929321765899698</v>
      </c>
      <c r="AD42" s="2">
        <v>2.31897068023682</v>
      </c>
      <c r="AE42" s="2">
        <v>2.20681929588318</v>
      </c>
      <c r="AF42" s="2">
        <v>2.1035830974578902</v>
      </c>
      <c r="AG42" s="2">
        <v>2.0098004341125502</v>
      </c>
      <c r="AH42" s="2">
        <v>2.0388107299804701</v>
      </c>
      <c r="AI42" s="2">
        <v>2.1436736583709699</v>
      </c>
      <c r="AJ42" s="2">
        <v>2.2807672023773198</v>
      </c>
      <c r="AK42" s="2">
        <v>2.41015648841858</v>
      </c>
      <c r="AL42" s="2">
        <v>2.5357067584991499</v>
      </c>
      <c r="AM42" s="2">
        <v>2.6594293117523198</v>
      </c>
      <c r="AN42" s="2">
        <v>2.7789568901061998</v>
      </c>
      <c r="AO42" s="2">
        <v>2.8901231288909899</v>
      </c>
      <c r="AP42" s="2">
        <v>2.9349582195282</v>
      </c>
      <c r="AQ42" s="2">
        <v>2.8436074256896999</v>
      </c>
      <c r="AR42" s="2">
        <v>2.7416217327117902</v>
      </c>
      <c r="AS42" s="2">
        <v>2.6508629322052002</v>
      </c>
      <c r="AT42" s="2">
        <v>2.5754165649414098</v>
      </c>
      <c r="AU42" s="2">
        <v>2.6348109245300302</v>
      </c>
      <c r="AV42" s="2">
        <v>2.7284166812896702</v>
      </c>
      <c r="AW42" s="2">
        <v>2.8303923606872599</v>
      </c>
      <c r="AX42" s="2">
        <v>2.89377760887146</v>
      </c>
      <c r="AY42" s="2">
        <v>2.9352777004241899</v>
      </c>
    </row>
    <row r="43" spans="1:51" ht="60">
      <c r="A43" s="2" t="s">
        <v>36</v>
      </c>
      <c r="B43" s="2" t="s">
        <v>104</v>
      </c>
      <c r="C43" s="2" t="s">
        <v>65</v>
      </c>
      <c r="D43" s="2">
        <v>0.70895838737487804</v>
      </c>
      <c r="E43" s="2">
        <v>0.70656943321228005</v>
      </c>
      <c r="F43" s="2">
        <v>0.70486634969711304</v>
      </c>
      <c r="G43" s="2">
        <v>0.70138889551162698</v>
      </c>
      <c r="H43" s="2">
        <v>0.69770836830139205</v>
      </c>
      <c r="I43" s="2">
        <v>0.69179171323776201</v>
      </c>
      <c r="J43" s="2">
        <v>0.690784752368927</v>
      </c>
      <c r="K43" s="2">
        <v>0.68681073188781705</v>
      </c>
      <c r="L43" s="2">
        <v>0.68415105342865001</v>
      </c>
      <c r="M43" s="2">
        <v>0.67983329296112105</v>
      </c>
      <c r="N43" s="2">
        <v>0.67856252193450906</v>
      </c>
      <c r="O43" s="2">
        <v>0.67782109975814797</v>
      </c>
      <c r="P43" s="2">
        <v>0.67880028486251798</v>
      </c>
      <c r="Q43" s="2">
        <v>0.68078124523162797</v>
      </c>
      <c r="R43" s="2">
        <v>0.67924660444259599</v>
      </c>
      <c r="S43" s="2">
        <v>0.68086802959442105</v>
      </c>
      <c r="T43" s="2">
        <v>0.68020832538604703</v>
      </c>
      <c r="U43" s="2">
        <v>0.67864239215850797</v>
      </c>
      <c r="V43" s="2">
        <v>0.67700350284576405</v>
      </c>
      <c r="W43" s="2">
        <v>0.67396181821823098</v>
      </c>
      <c r="X43" s="2">
        <v>0.67541664838790905</v>
      </c>
      <c r="Y43" s="2">
        <v>0.67153990268707298</v>
      </c>
      <c r="Z43" s="2">
        <v>0.67225521802902199</v>
      </c>
      <c r="AA43" s="2">
        <v>0.67041665315628096</v>
      </c>
      <c r="AB43" s="2">
        <v>0.773906350135803</v>
      </c>
      <c r="AC43" s="2">
        <v>1.12784731388092</v>
      </c>
      <c r="AD43" s="2">
        <v>1.4405988454818699</v>
      </c>
      <c r="AE43" s="2">
        <v>1.7425172328948999</v>
      </c>
      <c r="AF43" s="2">
        <v>1.91243040561676</v>
      </c>
      <c r="AG43" s="2">
        <v>1.91003489494324</v>
      </c>
      <c r="AH43" s="2">
        <v>1.9322309494018599</v>
      </c>
      <c r="AI43" s="2">
        <v>1.93711793422699</v>
      </c>
      <c r="AJ43" s="2">
        <v>1.9376649856567401</v>
      </c>
      <c r="AK43" s="2">
        <v>1.9352343082428001</v>
      </c>
      <c r="AL43" s="2">
        <v>1.9391839504241899</v>
      </c>
      <c r="AM43" s="2">
        <v>1.9373263120651201</v>
      </c>
      <c r="AN43" s="2">
        <v>1.9459463357925399</v>
      </c>
      <c r="AO43" s="2">
        <v>1.9456858634948699</v>
      </c>
      <c r="AP43" s="2">
        <v>1.94144952297211</v>
      </c>
      <c r="AQ43" s="2">
        <v>1.9442273378372199</v>
      </c>
      <c r="AR43" s="2">
        <v>1.94769954681396</v>
      </c>
      <c r="AS43" s="2">
        <v>1.9477171897888199</v>
      </c>
      <c r="AT43" s="2">
        <v>1.94437503814697</v>
      </c>
      <c r="AU43" s="2">
        <v>1.9244185686111499</v>
      </c>
      <c r="AV43" s="2">
        <v>1.7524999380111701</v>
      </c>
      <c r="AW43" s="2">
        <v>1.54983329772949</v>
      </c>
      <c r="AX43" s="2">
        <v>1.3977222442627</v>
      </c>
      <c r="AY43" s="2">
        <v>1.38858866691589</v>
      </c>
    </row>
    <row r="44" spans="1:51" ht="48">
      <c r="A44" s="2" t="s">
        <v>41</v>
      </c>
      <c r="B44" s="2" t="s">
        <v>103</v>
      </c>
      <c r="C44" s="2" t="s">
        <v>70</v>
      </c>
      <c r="D44" s="2">
        <v>16.8032550811768</v>
      </c>
      <c r="E44" s="2">
        <v>17.282741546630898</v>
      </c>
      <c r="F44" s="2">
        <v>17.667940139770501</v>
      </c>
      <c r="G44" s="2">
        <v>17.824863433837901</v>
      </c>
      <c r="H44" s="2">
        <v>18.039306640625</v>
      </c>
      <c r="I44" s="2">
        <v>18.372888565063501</v>
      </c>
      <c r="J44" s="2">
        <v>18.629386901855501</v>
      </c>
      <c r="K44" s="2">
        <v>19.142265319824201</v>
      </c>
      <c r="L44" s="2">
        <v>19.690919876098601</v>
      </c>
      <c r="M44" s="2">
        <v>20.5450839996338</v>
      </c>
      <c r="N44" s="2">
        <v>20.902734756469702</v>
      </c>
      <c r="O44" s="2">
        <v>21.167116165161101</v>
      </c>
      <c r="P44" s="2">
        <v>21.234443664550799</v>
      </c>
      <c r="Q44" s="2">
        <v>21.011308670043899</v>
      </c>
      <c r="R44" s="2">
        <v>20.801319122314499</v>
      </c>
      <c r="S44" s="2">
        <v>20.665084838867202</v>
      </c>
      <c r="T44" s="2">
        <v>20.461179733276399</v>
      </c>
      <c r="U44" s="2">
        <v>20.305299758911101</v>
      </c>
      <c r="V44" s="2">
        <v>20.358304977416999</v>
      </c>
      <c r="W44" s="2">
        <v>20.316858291626001</v>
      </c>
      <c r="X44" s="2">
        <v>20.5023078918457</v>
      </c>
      <c r="Y44" s="2">
        <v>20.728876113891602</v>
      </c>
      <c r="Z44" s="2">
        <v>20.882005691528299</v>
      </c>
      <c r="AA44" s="2">
        <v>20.828504562377901</v>
      </c>
      <c r="AB44" s="2">
        <v>20.000766754150401</v>
      </c>
      <c r="AC44" s="2">
        <v>19.419845581054702</v>
      </c>
      <c r="AD44" s="2">
        <v>19.1419486999512</v>
      </c>
      <c r="AE44" s="2">
        <v>19.024114608764599</v>
      </c>
      <c r="AF44" s="2">
        <v>19.826408386230501</v>
      </c>
      <c r="AG44" s="2">
        <v>20.1387329101563</v>
      </c>
      <c r="AH44" s="2">
        <v>20.376995086669901</v>
      </c>
      <c r="AI44" s="2">
        <v>20.6944179534912</v>
      </c>
      <c r="AJ44" s="2">
        <v>20.896986007690401</v>
      </c>
      <c r="AK44" s="2">
        <v>21.069322586059599</v>
      </c>
      <c r="AL44" s="2">
        <v>21.230293273925799</v>
      </c>
      <c r="AM44" s="2">
        <v>21.076124191284201</v>
      </c>
      <c r="AN44" s="2">
        <v>20.713119506835898</v>
      </c>
      <c r="AO44" s="2">
        <v>20.401542663574201</v>
      </c>
      <c r="AP44" s="2">
        <v>19.907423019409201</v>
      </c>
      <c r="AQ44" s="2">
        <v>19.288251876831101</v>
      </c>
      <c r="AR44" s="2">
        <v>18.8321228027344</v>
      </c>
      <c r="AS44" s="2">
        <v>18.489040374755898</v>
      </c>
      <c r="AT44" s="2">
        <v>18.221715927123999</v>
      </c>
      <c r="AU44" s="2">
        <v>18.219114303588899</v>
      </c>
      <c r="AV44" s="2">
        <v>17.992292404174801</v>
      </c>
      <c r="AW44" s="2">
        <v>17.903093338012699</v>
      </c>
      <c r="AX44" s="2">
        <v>17.9532985687256</v>
      </c>
      <c r="AY44" s="2">
        <v>17.795490264892599</v>
      </c>
    </row>
    <row r="45" spans="1:51" ht="48">
      <c r="A45" s="2" t="s">
        <v>42</v>
      </c>
      <c r="B45" s="2" t="s">
        <v>102</v>
      </c>
      <c r="C45" s="2" t="s">
        <v>67</v>
      </c>
      <c r="D45" s="2">
        <v>178.53063964843801</v>
      </c>
      <c r="E45" s="2">
        <v>178.753494262695</v>
      </c>
      <c r="F45" s="2">
        <v>178.75537109375</v>
      </c>
      <c r="G45" s="2">
        <v>178.84530639648401</v>
      </c>
      <c r="H45" s="2">
        <v>178.91215515136699</v>
      </c>
      <c r="I45" s="2">
        <v>178.92919921875</v>
      </c>
      <c r="J45" s="2">
        <v>179.05073547363301</v>
      </c>
      <c r="K45" s="2">
        <v>179.192626953125</v>
      </c>
      <c r="L45" s="2">
        <v>179.325439453125</v>
      </c>
      <c r="M45" s="2">
        <v>179.45669555664099</v>
      </c>
      <c r="N45" s="2">
        <v>179.58441162109401</v>
      </c>
      <c r="O45" s="2">
        <v>175.36764526367199</v>
      </c>
      <c r="P45" s="2">
        <v>171.52581787109401</v>
      </c>
      <c r="Q45" s="2">
        <v>171.29705810546901</v>
      </c>
      <c r="R45" s="2">
        <v>171.01429748535199</v>
      </c>
      <c r="S45" s="2">
        <v>170.87432861328099</v>
      </c>
      <c r="T45" s="2">
        <v>175.21179199218801</v>
      </c>
      <c r="U45" s="2">
        <v>178.82101440429699</v>
      </c>
      <c r="V45" s="2">
        <v>178.91961669921901</v>
      </c>
      <c r="W45" s="2">
        <v>179.31806945800801</v>
      </c>
      <c r="X45" s="2">
        <v>174.63092041015599</v>
      </c>
      <c r="Y45" s="2">
        <v>172.72131347656301</v>
      </c>
      <c r="Z45" s="2">
        <v>176.284423828125</v>
      </c>
      <c r="AA45" s="2">
        <v>179.35855102539099</v>
      </c>
      <c r="AB45" s="2">
        <v>179.45002746582</v>
      </c>
      <c r="AC45" s="2">
        <v>178.02806091308599</v>
      </c>
      <c r="AD45" s="2">
        <v>179.2646484375</v>
      </c>
      <c r="AE45" s="2">
        <v>179.19267272949199</v>
      </c>
      <c r="AF45" s="2">
        <v>179.02526855468801</v>
      </c>
      <c r="AG45" s="2">
        <v>179.00936889648401</v>
      </c>
      <c r="AH45" s="2">
        <v>179.11848449707</v>
      </c>
      <c r="AI45" s="2">
        <v>179.23516845703099</v>
      </c>
      <c r="AJ45" s="2">
        <v>179.31622314453099</v>
      </c>
      <c r="AK45" s="2">
        <v>179.23439025878901</v>
      </c>
      <c r="AL45" s="2">
        <v>179.44401550293</v>
      </c>
      <c r="AM45" s="2">
        <v>179.53875732421901</v>
      </c>
      <c r="AN45" s="2">
        <v>179.63520812988301</v>
      </c>
      <c r="AO45" s="2">
        <v>179.72991943359401</v>
      </c>
      <c r="AP45" s="2">
        <v>179.63796997070301</v>
      </c>
      <c r="AQ45" s="2">
        <v>179.49363708496099</v>
      </c>
      <c r="AR45" s="2">
        <v>179.35096740722699</v>
      </c>
      <c r="AS45" s="2">
        <v>179.34616088867199</v>
      </c>
      <c r="AT45" s="2">
        <v>179.27415466308599</v>
      </c>
      <c r="AU45" s="2">
        <v>179.44203186035199</v>
      </c>
      <c r="AV45" s="2">
        <v>179.41329956054699</v>
      </c>
      <c r="AW45" s="2">
        <v>179.63691711425801</v>
      </c>
      <c r="AX45" s="2">
        <v>179.60025024414099</v>
      </c>
      <c r="AY45" s="2">
        <v>179.73634338378901</v>
      </c>
    </row>
    <row r="46" spans="1:51" ht="48">
      <c r="A46" s="2" t="s">
        <v>38</v>
      </c>
      <c r="B46" s="2" t="s">
        <v>102</v>
      </c>
      <c r="C46" s="2" t="s">
        <v>66</v>
      </c>
      <c r="D46" s="2">
        <v>263.06439208984398</v>
      </c>
      <c r="E46" s="2">
        <v>265.31765747070301</v>
      </c>
      <c r="F46" s="2">
        <v>258.77911376953102</v>
      </c>
      <c r="G46" s="2">
        <v>259.11901855468801</v>
      </c>
      <c r="H46" s="2">
        <v>261.02154541015602</v>
      </c>
      <c r="I46" s="2">
        <v>262.57058715820301</v>
      </c>
      <c r="J46" s="2">
        <v>264.90020751953102</v>
      </c>
      <c r="K46" s="2">
        <v>266.07748413085898</v>
      </c>
      <c r="L46" s="2">
        <v>269.88003540039102</v>
      </c>
      <c r="M46" s="2">
        <v>278.97402954101602</v>
      </c>
      <c r="N46" s="2">
        <v>278.90338134765602</v>
      </c>
      <c r="O46" s="2">
        <v>5.6727266311645499</v>
      </c>
      <c r="P46" s="2">
        <v>1.59305548667908</v>
      </c>
      <c r="Q46" s="2">
        <v>1.9961806535720801</v>
      </c>
      <c r="R46" s="2">
        <v>1.7239583730697601</v>
      </c>
      <c r="S46" s="2">
        <v>1.34722220897675</v>
      </c>
      <c r="T46" s="2">
        <v>318.78924560546898</v>
      </c>
      <c r="U46" s="2">
        <v>318.75476074218801</v>
      </c>
      <c r="V46" s="2">
        <v>360.37619018554699</v>
      </c>
      <c r="W46" s="2">
        <v>371.61520385742199</v>
      </c>
      <c r="X46" s="2">
        <v>401.64633178710898</v>
      </c>
      <c r="Y46" s="2">
        <v>400.50100708007801</v>
      </c>
      <c r="Z46" s="2">
        <v>373.72213745117199</v>
      </c>
      <c r="AA46" s="2">
        <v>373.89505004882801</v>
      </c>
      <c r="AB46" s="2">
        <v>370.15548706054699</v>
      </c>
      <c r="AC46" s="2">
        <v>368.023193359375</v>
      </c>
      <c r="AD46" s="2">
        <v>352.32363891601602</v>
      </c>
      <c r="AE46" s="2">
        <v>352.59017944335898</v>
      </c>
      <c r="AF46" s="2">
        <v>353.27301025390602</v>
      </c>
      <c r="AG46" s="2">
        <v>352.41433715820301</v>
      </c>
      <c r="AH46" s="2">
        <v>350.53210449218801</v>
      </c>
      <c r="AI46" s="2">
        <v>349.48907470703102</v>
      </c>
      <c r="AJ46" s="2">
        <v>331.33688354492199</v>
      </c>
      <c r="AK46" s="2">
        <v>330.26431274414102</v>
      </c>
      <c r="AL46" s="2">
        <v>327.94369506835898</v>
      </c>
      <c r="AM46" s="2">
        <v>338.70959472656301</v>
      </c>
      <c r="AN46" s="2">
        <v>314.03576660156301</v>
      </c>
      <c r="AO46" s="2">
        <v>312.70953369140602</v>
      </c>
      <c r="AP46" s="2">
        <v>310.78326416015602</v>
      </c>
      <c r="AQ46" s="2">
        <v>310.04116821289102</v>
      </c>
      <c r="AR46" s="2">
        <v>308.26361083984398</v>
      </c>
      <c r="AS46" s="2">
        <v>307.20349121093801</v>
      </c>
      <c r="AT46" s="2">
        <v>305.84945678710898</v>
      </c>
      <c r="AU46" s="2">
        <v>306.31478881835898</v>
      </c>
      <c r="AV46" s="2">
        <v>304.0546875</v>
      </c>
      <c r="AW46" s="2">
        <v>303.46829223632801</v>
      </c>
      <c r="AX46" s="2">
        <v>283.74490356445301</v>
      </c>
      <c r="AY46" s="2">
        <v>285.017822265625</v>
      </c>
    </row>
    <row r="47" spans="1:51" ht="36">
      <c r="A47" s="2" t="s">
        <v>43</v>
      </c>
      <c r="B47" s="2" t="s">
        <v>101</v>
      </c>
      <c r="C47" s="2" t="s">
        <v>69</v>
      </c>
      <c r="D47" s="2">
        <v>10.588605880737299</v>
      </c>
      <c r="E47" s="2">
        <v>11.1642112731934</v>
      </c>
      <c r="F47" s="2">
        <v>10.7249393463135</v>
      </c>
      <c r="G47" s="2">
        <v>9.9921770095825195</v>
      </c>
      <c r="H47" s="2">
        <v>10.3507690429688</v>
      </c>
      <c r="I47" s="2">
        <v>10.756361007690399</v>
      </c>
      <c r="J47" s="2">
        <v>11.1160879135132</v>
      </c>
      <c r="K47" s="2">
        <v>11.5912027359009</v>
      </c>
      <c r="L47" s="2">
        <v>12.5064392089844</v>
      </c>
      <c r="M47" s="2">
        <v>14.862709999084499</v>
      </c>
      <c r="N47" s="2">
        <v>15.1760416030884</v>
      </c>
      <c r="O47" s="2">
        <v>15.4791965484619</v>
      </c>
      <c r="P47" s="2">
        <v>15.4180011749268</v>
      </c>
      <c r="Q47" s="2">
        <v>15.003598213195801</v>
      </c>
      <c r="R47" s="2">
        <v>14.835049629211399</v>
      </c>
      <c r="S47" s="2">
        <v>14.7138118743896</v>
      </c>
      <c r="T47" s="2">
        <v>14.458295822143601</v>
      </c>
      <c r="U47" s="2">
        <v>14.2236385345459</v>
      </c>
      <c r="V47" s="2">
        <v>14.241163253784199</v>
      </c>
      <c r="W47" s="2">
        <v>14.257566452026399</v>
      </c>
      <c r="X47" s="2">
        <v>14.4575653076172</v>
      </c>
      <c r="Y47" s="2">
        <v>14.6491842269897</v>
      </c>
      <c r="Z47" s="2">
        <v>14.5678243637085</v>
      </c>
      <c r="AA47" s="2">
        <v>14.0302982330322</v>
      </c>
      <c r="AB47" s="2">
        <v>14.163499832153301</v>
      </c>
      <c r="AC47" s="2">
        <v>13.3707122802734</v>
      </c>
      <c r="AD47" s="2">
        <v>13.846188545227101</v>
      </c>
      <c r="AE47" s="2">
        <v>13.924833297729499</v>
      </c>
      <c r="AF47" s="2">
        <v>14.3928108215332</v>
      </c>
      <c r="AG47" s="2">
        <v>14.6144399642944</v>
      </c>
      <c r="AH47" s="2">
        <v>15.0344190597534</v>
      </c>
      <c r="AI47" s="2">
        <v>15.332313537597701</v>
      </c>
      <c r="AJ47" s="2">
        <v>15.452775955200201</v>
      </c>
      <c r="AK47" s="2">
        <v>15.597593307495099</v>
      </c>
      <c r="AL47" s="2">
        <v>15.7735919952393</v>
      </c>
      <c r="AM47" s="2">
        <v>15.141821861267101</v>
      </c>
      <c r="AN47" s="2">
        <v>14.0778856277466</v>
      </c>
      <c r="AO47" s="2">
        <v>13.7559976577759</v>
      </c>
      <c r="AP47" s="2">
        <v>13.2123937606812</v>
      </c>
      <c r="AQ47" s="2">
        <v>12.6235265731812</v>
      </c>
      <c r="AR47" s="2">
        <v>12.2634601593018</v>
      </c>
      <c r="AS47" s="2">
        <v>12.0673942565918</v>
      </c>
      <c r="AT47" s="2">
        <v>11.781304359436</v>
      </c>
      <c r="AU47" s="2">
        <v>11.6767902374268</v>
      </c>
      <c r="AV47" s="2">
        <v>11.300239562988301</v>
      </c>
      <c r="AW47" s="2">
        <v>11.3685445785522</v>
      </c>
      <c r="AX47" s="2">
        <v>11.375084877014199</v>
      </c>
      <c r="AY47" s="2">
        <v>11.4345893859863</v>
      </c>
    </row>
    <row r="48" spans="1:51" ht="36">
      <c r="A48" s="2" t="s">
        <v>39</v>
      </c>
      <c r="B48" s="2" t="s">
        <v>101</v>
      </c>
      <c r="C48" s="2" t="s">
        <v>68</v>
      </c>
      <c r="D48" s="2">
        <v>781.17938232421898</v>
      </c>
      <c r="E48" s="2">
        <v>793.71710205078102</v>
      </c>
      <c r="F48" s="2">
        <v>764.29333496093795</v>
      </c>
      <c r="G48" s="2">
        <v>767.255859375</v>
      </c>
      <c r="H48" s="2">
        <v>772.989990234375</v>
      </c>
      <c r="I48" s="2">
        <v>777.37933349609398</v>
      </c>
      <c r="J48" s="2">
        <v>782.47332763671898</v>
      </c>
      <c r="K48" s="2">
        <v>789.07147216796898</v>
      </c>
      <c r="L48" s="2">
        <v>811.84014892578102</v>
      </c>
      <c r="M48" s="2">
        <v>826.98828125</v>
      </c>
      <c r="N48" s="2">
        <v>829.20220947265602</v>
      </c>
      <c r="O48" s="2">
        <v>877.100830078125</v>
      </c>
      <c r="P48" s="2">
        <v>879.97814941406295</v>
      </c>
      <c r="Q48" s="2">
        <v>875.986572265625</v>
      </c>
      <c r="R48" s="2">
        <v>874.64849853515602</v>
      </c>
      <c r="S48" s="2">
        <v>874.33160400390602</v>
      </c>
      <c r="T48" s="2">
        <v>869.12530517578102</v>
      </c>
      <c r="U48" s="2">
        <v>867.72137451171898</v>
      </c>
      <c r="V48" s="2">
        <v>870.11077880859398</v>
      </c>
      <c r="W48" s="2">
        <v>870.39605712890602</v>
      </c>
      <c r="X48" s="2">
        <v>878.66998291015602</v>
      </c>
      <c r="Y48" s="2">
        <v>877.21624755859398</v>
      </c>
      <c r="Z48" s="2">
        <v>873.46136474609398</v>
      </c>
      <c r="AA48" s="2">
        <v>880.55908203125</v>
      </c>
      <c r="AB48" s="2">
        <v>885.22052001953102</v>
      </c>
      <c r="AC48" s="2">
        <v>884.15759277343795</v>
      </c>
      <c r="AD48" s="2">
        <v>810.80206298828102</v>
      </c>
      <c r="AE48" s="2">
        <v>813.0712890625</v>
      </c>
      <c r="AF48" s="2">
        <v>812.158203125</v>
      </c>
      <c r="AG48" s="2">
        <v>801.8212890625</v>
      </c>
      <c r="AH48" s="2">
        <v>800.15118408203102</v>
      </c>
      <c r="AI48" s="2">
        <v>795.61383056640602</v>
      </c>
      <c r="AJ48" s="2">
        <v>793.34387207031295</v>
      </c>
      <c r="AK48" s="2">
        <v>789.87384033203102</v>
      </c>
      <c r="AL48" s="2">
        <v>786.85791015625</v>
      </c>
      <c r="AM48" s="2">
        <v>829.806640625</v>
      </c>
      <c r="AN48" s="2">
        <v>889.74713134765602</v>
      </c>
      <c r="AO48" s="2">
        <v>884.17718505859398</v>
      </c>
      <c r="AP48" s="2">
        <v>873.813232421875</v>
      </c>
      <c r="AQ48" s="2">
        <v>865.23742675781295</v>
      </c>
      <c r="AR48" s="2">
        <v>854.77551269531295</v>
      </c>
      <c r="AS48" s="2">
        <v>766.33929443359398</v>
      </c>
      <c r="AT48" s="2">
        <v>763.51904296875</v>
      </c>
      <c r="AU48" s="2">
        <v>766.37487792968795</v>
      </c>
      <c r="AV48" s="2">
        <v>759.94421386718795</v>
      </c>
      <c r="AW48" s="2">
        <v>762.04089355468795</v>
      </c>
      <c r="AX48" s="2">
        <v>759.81414794921898</v>
      </c>
      <c r="AY48" s="2">
        <v>761.47204589843795</v>
      </c>
    </row>
    <row r="49" spans="1:51" ht="48">
      <c r="A49" s="2" t="s">
        <v>45</v>
      </c>
      <c r="B49" s="2" t="s">
        <v>100</v>
      </c>
      <c r="C49" s="2" t="s">
        <v>67</v>
      </c>
      <c r="D49" s="2">
        <v>104.88893890380901</v>
      </c>
      <c r="E49" s="2">
        <v>105.110244750977</v>
      </c>
      <c r="F49" s="2">
        <v>105.134147644043</v>
      </c>
      <c r="G49" s="2">
        <v>105.21339416503901</v>
      </c>
      <c r="H49" s="2">
        <v>105.366340637207</v>
      </c>
      <c r="I49" s="2">
        <v>105.396614074707</v>
      </c>
      <c r="J49" s="2">
        <v>105.665451049805</v>
      </c>
      <c r="K49" s="2">
        <v>105.66545867919901</v>
      </c>
      <c r="L49" s="2">
        <v>105.79591369628901</v>
      </c>
      <c r="M49" s="2">
        <v>105.990478515625</v>
      </c>
      <c r="N49" s="2">
        <v>106.19338226318401</v>
      </c>
      <c r="O49" s="2">
        <v>106.18756866455099</v>
      </c>
      <c r="P49" s="2">
        <v>106.15985107421901</v>
      </c>
      <c r="Q49" s="2">
        <v>106.06477355957</v>
      </c>
      <c r="R49" s="2">
        <v>105.98642730712901</v>
      </c>
      <c r="S49" s="2">
        <v>105.791213989258</v>
      </c>
      <c r="T49" s="2">
        <v>105.725135803223</v>
      </c>
      <c r="U49" s="2">
        <v>105.69930267334</v>
      </c>
      <c r="V49" s="2">
        <v>105.50390625</v>
      </c>
      <c r="W49" s="2">
        <v>105.424018859863</v>
      </c>
      <c r="X49" s="2">
        <v>105.471870422363</v>
      </c>
      <c r="Y49" s="2">
        <v>105.611763000488</v>
      </c>
      <c r="Z49" s="2">
        <v>105.532836914063</v>
      </c>
      <c r="AA49" s="2">
        <v>105.53859710693401</v>
      </c>
      <c r="AB49" s="2">
        <v>105.547393798828</v>
      </c>
      <c r="AC49" s="2">
        <v>105.133583068848</v>
      </c>
      <c r="AD49" s="2">
        <v>104.865188598633</v>
      </c>
      <c r="AE49" s="2">
        <v>104.763954162598</v>
      </c>
      <c r="AF49" s="2">
        <v>104.69606781005901</v>
      </c>
      <c r="AG49" s="2">
        <v>104.911026000977</v>
      </c>
      <c r="AH49" s="2">
        <v>104.850128173828</v>
      </c>
      <c r="AI49" s="2">
        <v>104.88116455078099</v>
      </c>
      <c r="AJ49" s="2">
        <v>104.864616394043</v>
      </c>
      <c r="AK49" s="2">
        <v>104.93125152587901</v>
      </c>
      <c r="AL49" s="2">
        <v>104.84140014648401</v>
      </c>
      <c r="AM49" s="2">
        <v>105.046005249023</v>
      </c>
      <c r="AN49" s="2">
        <v>105.31195068359401</v>
      </c>
      <c r="AO49" s="2">
        <v>105.217483520508</v>
      </c>
      <c r="AP49" s="2">
        <v>105.17816162109401</v>
      </c>
      <c r="AQ49" s="2">
        <v>105.16423034668</v>
      </c>
      <c r="AR49" s="2">
        <v>105.052276611328</v>
      </c>
      <c r="AS49" s="2">
        <v>104.861763000488</v>
      </c>
      <c r="AT49" s="2">
        <v>104.68392944335901</v>
      </c>
      <c r="AU49" s="2">
        <v>104.69659423828099</v>
      </c>
      <c r="AV49" s="2">
        <v>104.647758483887</v>
      </c>
      <c r="AW49" s="2">
        <v>104.58461761474599</v>
      </c>
      <c r="AX49" s="2">
        <v>104.57495880127</v>
      </c>
      <c r="AY49" s="2">
        <v>104.696426391602</v>
      </c>
    </row>
    <row r="50" spans="1:51" ht="72">
      <c r="A50" s="2" t="s">
        <v>40</v>
      </c>
      <c r="B50" s="2" t="s">
        <v>99</v>
      </c>
      <c r="C50" s="2" t="s">
        <v>65</v>
      </c>
      <c r="D50" s="2">
        <v>2.03537154197693</v>
      </c>
      <c r="E50" s="2">
        <v>2.0345382690429701</v>
      </c>
      <c r="F50" s="2">
        <v>2.0341889858245898</v>
      </c>
      <c r="G50" s="2">
        <v>2.03545117378235</v>
      </c>
      <c r="H50" s="2">
        <v>2.0350260734558101</v>
      </c>
      <c r="I50" s="2">
        <v>2.0367271900177002</v>
      </c>
      <c r="J50" s="2">
        <v>2.03567719459534</v>
      </c>
      <c r="K50" s="2">
        <v>2.0361979007720898</v>
      </c>
      <c r="L50" s="2">
        <v>2.0364151000976598</v>
      </c>
      <c r="M50" s="2">
        <v>2.0377776622772199</v>
      </c>
      <c r="N50" s="2">
        <v>2.03646683692932</v>
      </c>
      <c r="O50" s="2">
        <v>2.0347933769226101</v>
      </c>
      <c r="P50" s="2">
        <v>2.0364565849304199</v>
      </c>
      <c r="Q50" s="2">
        <v>2.03646016120911</v>
      </c>
      <c r="R50" s="2">
        <v>2.0345816612243701</v>
      </c>
      <c r="S50" s="2">
        <v>2.0351023674011199</v>
      </c>
      <c r="T50" s="2">
        <v>2.03525686264038</v>
      </c>
      <c r="U50" s="2">
        <v>2.0360190868377699</v>
      </c>
      <c r="V50" s="2">
        <v>2.03457832336426</v>
      </c>
      <c r="W50" s="2">
        <v>2.0352952480316202</v>
      </c>
      <c r="X50" s="2">
        <v>2.0364286899566699</v>
      </c>
      <c r="Y50" s="2">
        <v>2.0338435173034699</v>
      </c>
      <c r="Z50" s="2">
        <v>2.03410744667053</v>
      </c>
      <c r="AA50" s="2">
        <v>2.2427344322204599</v>
      </c>
      <c r="AB50" s="2">
        <v>2.2759253978729199</v>
      </c>
      <c r="AC50" s="2">
        <v>2.2757916450500502</v>
      </c>
      <c r="AD50" s="2">
        <v>2.49698114395142</v>
      </c>
      <c r="AE50" s="2">
        <v>2.7643890380859402</v>
      </c>
      <c r="AF50" s="2">
        <v>2.83528852462769</v>
      </c>
      <c r="AG50" s="2">
        <v>2.8007273674011199</v>
      </c>
      <c r="AH50" s="2">
        <v>2.6903436183929399</v>
      </c>
      <c r="AI50" s="2">
        <v>2.53626561164856</v>
      </c>
      <c r="AJ50" s="2">
        <v>2.3661248683929399</v>
      </c>
      <c r="AK50" s="2">
        <v>2.1948978900909402</v>
      </c>
      <c r="AL50" s="2">
        <v>2.0268821716308598</v>
      </c>
      <c r="AM50" s="2">
        <v>1.86986112594604</v>
      </c>
      <c r="AN50" s="2">
        <v>1.84582448005676</v>
      </c>
      <c r="AO50" s="2">
        <v>1.84550356864929</v>
      </c>
      <c r="AP50" s="2">
        <v>1.84509217739105</v>
      </c>
      <c r="AQ50" s="2">
        <v>1.8450069427490201</v>
      </c>
      <c r="AR50" s="2">
        <v>1.8457881212234499</v>
      </c>
      <c r="AS50" s="2">
        <v>1.84665775299072</v>
      </c>
      <c r="AT50" s="2">
        <v>1.8455278873443599</v>
      </c>
      <c r="AU50" s="2">
        <v>1.84556412696838</v>
      </c>
      <c r="AV50" s="2">
        <v>1.8460590839386</v>
      </c>
      <c r="AW50" s="2">
        <v>1.84681260585785</v>
      </c>
      <c r="AX50" s="2">
        <v>1.8464045524597199</v>
      </c>
      <c r="AY50" s="2">
        <v>1.8456509113311801</v>
      </c>
    </row>
    <row r="51" spans="1:51" ht="48">
      <c r="A51" s="2" t="s">
        <v>49</v>
      </c>
      <c r="B51" s="2" t="s">
        <v>98</v>
      </c>
      <c r="C51" s="2" t="s">
        <v>67</v>
      </c>
      <c r="D51" s="2">
        <v>57.648410797119098</v>
      </c>
      <c r="E51" s="2">
        <v>57.905082702636697</v>
      </c>
      <c r="F51" s="2">
        <v>57.894157409667997</v>
      </c>
      <c r="G51" s="2">
        <v>57.939014434814503</v>
      </c>
      <c r="H51" s="2">
        <v>58.123622894287102</v>
      </c>
      <c r="I51" s="2">
        <v>58.334083557128899</v>
      </c>
      <c r="J51" s="2">
        <v>58.513999938964801</v>
      </c>
      <c r="K51" s="2">
        <v>58.714103698730497</v>
      </c>
      <c r="L51" s="2">
        <v>58.978755950927699</v>
      </c>
      <c r="M51" s="2">
        <v>58.237392425537102</v>
      </c>
      <c r="N51" s="2">
        <v>58.170192718505902</v>
      </c>
      <c r="O51" s="2">
        <v>58.0386772155762</v>
      </c>
      <c r="P51" s="2">
        <v>57.8111572265625</v>
      </c>
      <c r="Q51" s="2">
        <v>57.538276672363303</v>
      </c>
      <c r="R51" s="2">
        <v>57.204414367675803</v>
      </c>
      <c r="S51" s="2">
        <v>55.756721496582003</v>
      </c>
      <c r="T51" s="2">
        <v>52.746944427490199</v>
      </c>
      <c r="U51" s="2">
        <v>43.077083587646499</v>
      </c>
      <c r="V51" s="2">
        <v>41.915256500244098</v>
      </c>
      <c r="W51" s="2">
        <v>45.893180847167997</v>
      </c>
      <c r="X51" s="2">
        <v>48.6410522460938</v>
      </c>
      <c r="Y51" s="2">
        <v>49.827781677246101</v>
      </c>
      <c r="Z51" s="2">
        <v>50.041263580322301</v>
      </c>
      <c r="AA51" s="2">
        <v>50.025585174560497</v>
      </c>
      <c r="AB51" s="2">
        <v>52.209182739257798</v>
      </c>
      <c r="AC51" s="2">
        <v>57.213027954101598</v>
      </c>
      <c r="AD51" s="2">
        <v>56.786411285400398</v>
      </c>
      <c r="AE51" s="2">
        <v>56.724910736083999</v>
      </c>
      <c r="AF51" s="2">
        <v>56.755027770996101</v>
      </c>
      <c r="AG51" s="2">
        <v>56.8371772766113</v>
      </c>
      <c r="AH51" s="2">
        <v>56.841587066650398</v>
      </c>
      <c r="AI51" s="2">
        <v>56.840171813964801</v>
      </c>
      <c r="AJ51" s="2">
        <v>56.794239044189503</v>
      </c>
      <c r="AK51" s="2">
        <v>56.815689086914098</v>
      </c>
      <c r="AL51" s="2">
        <v>56.73486328125</v>
      </c>
      <c r="AM51" s="2">
        <v>57.030433654785199</v>
      </c>
      <c r="AN51" s="2">
        <v>57.7929496765137</v>
      </c>
      <c r="AO51" s="2">
        <v>57.7993354797363</v>
      </c>
      <c r="AP51" s="2">
        <v>57.746330261230497</v>
      </c>
      <c r="AQ51" s="2">
        <v>57.659774780273402</v>
      </c>
      <c r="AR51" s="2">
        <v>57.707366943359403</v>
      </c>
      <c r="AS51" s="2">
        <v>57.729835510253899</v>
      </c>
      <c r="AT51" s="2">
        <v>57.706291198730497</v>
      </c>
      <c r="AU51" s="2">
        <v>57.7298393249512</v>
      </c>
      <c r="AV51" s="2">
        <v>57.752628326416001</v>
      </c>
      <c r="AW51" s="2">
        <v>57.932548522949197</v>
      </c>
      <c r="AX51" s="2">
        <v>58.075714111328097</v>
      </c>
      <c r="AY51" s="2">
        <v>58.272014617919901</v>
      </c>
    </row>
    <row r="52" spans="1:51" ht="48">
      <c r="A52" s="2" t="s">
        <v>44</v>
      </c>
      <c r="B52" s="2" t="s">
        <v>98</v>
      </c>
      <c r="C52" s="2" t="s">
        <v>66</v>
      </c>
      <c r="D52" s="2">
        <v>526.62731933593795</v>
      </c>
      <c r="E52" s="2">
        <v>562.53454589843795</v>
      </c>
      <c r="F52" s="2">
        <v>416.79855346679699</v>
      </c>
      <c r="G52" s="2">
        <v>439.18991088867199</v>
      </c>
      <c r="H52" s="2">
        <v>469.91510009765602</v>
      </c>
      <c r="I52" s="2">
        <v>486.61285400390602</v>
      </c>
      <c r="J52" s="2">
        <v>504.59536743164102</v>
      </c>
      <c r="K52" s="2">
        <v>532.08685302734398</v>
      </c>
      <c r="L52" s="2">
        <v>600.64416503906295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657.09576416015602</v>
      </c>
      <c r="AC52" s="2">
        <v>764.74011230468795</v>
      </c>
      <c r="AD52" s="2">
        <v>512.0546875</v>
      </c>
      <c r="AE52" s="2">
        <v>503.43450927734398</v>
      </c>
      <c r="AF52" s="2">
        <v>491.56604003906301</v>
      </c>
      <c r="AG52" s="2">
        <v>478.24603271484398</v>
      </c>
      <c r="AH52" s="2">
        <v>462.09487915039102</v>
      </c>
      <c r="AI52" s="2">
        <v>430.56027221679699</v>
      </c>
      <c r="AJ52" s="2">
        <v>410.59701538085898</v>
      </c>
      <c r="AK52" s="2">
        <v>385.99072265625</v>
      </c>
      <c r="AL52" s="2">
        <v>363.80816650390602</v>
      </c>
      <c r="AM52" s="2">
        <v>540.61065673828102</v>
      </c>
      <c r="AN52" s="2">
        <v>780.94250488281295</v>
      </c>
      <c r="AO52" s="2">
        <v>749.14166259765602</v>
      </c>
      <c r="AP52" s="2">
        <v>714.78125</v>
      </c>
      <c r="AQ52" s="2">
        <v>678.6708984375</v>
      </c>
      <c r="AR52" s="2">
        <v>643.662109375</v>
      </c>
      <c r="AS52" s="2">
        <v>623.09552001953102</v>
      </c>
      <c r="AT52" s="2">
        <v>604.73651123046898</v>
      </c>
      <c r="AU52" s="2">
        <v>593.99108886718795</v>
      </c>
      <c r="AV52" s="2">
        <v>570.486328125</v>
      </c>
      <c r="AW52" s="2">
        <v>567.925048828125</v>
      </c>
      <c r="AX52" s="2">
        <v>554.99609375</v>
      </c>
      <c r="AY52" s="2">
        <v>550.500732421875</v>
      </c>
    </row>
    <row r="53" spans="1:51" ht="72">
      <c r="A53" s="2" t="s">
        <v>46</v>
      </c>
      <c r="B53" s="2" t="s">
        <v>97</v>
      </c>
      <c r="C53" s="2" t="s">
        <v>65</v>
      </c>
      <c r="D53" s="2">
        <v>1.5757308006286601</v>
      </c>
      <c r="E53" s="2">
        <v>1.5998280048370399</v>
      </c>
      <c r="F53" s="2">
        <v>1.6260347366332999</v>
      </c>
      <c r="G53" s="2">
        <v>1.66049468517303</v>
      </c>
      <c r="H53" s="2">
        <v>1.69182288646698</v>
      </c>
      <c r="I53" s="2">
        <v>1.72544252872467</v>
      </c>
      <c r="J53" s="2">
        <v>1.7638368606567401</v>
      </c>
      <c r="K53" s="2">
        <v>1.8029253482818599</v>
      </c>
      <c r="L53" s="2">
        <v>1.8412934541702299</v>
      </c>
      <c r="M53" s="2">
        <v>1.87836802005768</v>
      </c>
      <c r="N53" s="2">
        <v>1.9140884876251201</v>
      </c>
      <c r="O53" s="2">
        <v>1.9476510286331199</v>
      </c>
      <c r="P53" s="2">
        <v>1.97687327861786</v>
      </c>
      <c r="Q53" s="2">
        <v>1.9787777662277199</v>
      </c>
      <c r="R53" s="2">
        <v>1.95891320705414</v>
      </c>
      <c r="S53" s="2">
        <v>1.93713879585266</v>
      </c>
      <c r="T53" s="2">
        <v>1.9131771326065099</v>
      </c>
      <c r="U53" s="2">
        <v>1.8895765542984</v>
      </c>
      <c r="V53" s="2">
        <v>1.8639514446258501</v>
      </c>
      <c r="W53" s="2">
        <v>1.8309201002121001</v>
      </c>
      <c r="X53" s="2">
        <v>1.79959893226624</v>
      </c>
      <c r="Y53" s="2">
        <v>1.76679527759552</v>
      </c>
      <c r="Z53" s="2">
        <v>1.7404321432113601</v>
      </c>
      <c r="AA53" s="2">
        <v>1.71616315841675</v>
      </c>
      <c r="AB53" s="2">
        <v>1.6938351392746001</v>
      </c>
      <c r="AC53" s="2">
        <v>1.6969410181045499</v>
      </c>
      <c r="AD53" s="2">
        <v>1.71245133876801</v>
      </c>
      <c r="AE53" s="2">
        <v>1.72409892082214</v>
      </c>
      <c r="AF53" s="2">
        <v>1.7361476421356199</v>
      </c>
      <c r="AG53" s="2">
        <v>1.7362587451934799</v>
      </c>
      <c r="AH53" s="2">
        <v>1.7227760553360001</v>
      </c>
      <c r="AI53" s="2">
        <v>1.71885418891907</v>
      </c>
      <c r="AJ53" s="2">
        <v>1.7177031040191699</v>
      </c>
      <c r="AK53" s="2">
        <v>1.7199409008026101</v>
      </c>
      <c r="AL53" s="2">
        <v>1.71373963356018</v>
      </c>
      <c r="AM53" s="2">
        <v>1.71077597141266</v>
      </c>
      <c r="AN53" s="2">
        <v>1.7121441364288299</v>
      </c>
      <c r="AO53" s="2">
        <v>1.7133698463439899</v>
      </c>
      <c r="AP53" s="2">
        <v>1.70409548282623</v>
      </c>
      <c r="AQ53" s="2">
        <v>1.6938575506210301</v>
      </c>
      <c r="AR53" s="2">
        <v>1.6886562108993499</v>
      </c>
      <c r="AS53" s="2">
        <v>1.6800901889801001</v>
      </c>
      <c r="AT53" s="2">
        <v>1.6676563024520901</v>
      </c>
      <c r="AU53" s="2">
        <v>1.6551388502121001</v>
      </c>
      <c r="AV53" s="2">
        <v>1.6464254856109599</v>
      </c>
      <c r="AW53" s="2">
        <v>1.63739061355591</v>
      </c>
      <c r="AX53" s="2">
        <v>1.62666499614716</v>
      </c>
      <c r="AY53" s="2">
        <v>1.62656426429749</v>
      </c>
    </row>
    <row r="54" spans="1:51" ht="60">
      <c r="A54" s="2" t="s">
        <v>47</v>
      </c>
      <c r="B54" s="2" t="s">
        <v>96</v>
      </c>
      <c r="C54" s="2" t="s">
        <v>65</v>
      </c>
      <c r="D54" s="2">
        <v>1.3560209274292001</v>
      </c>
      <c r="E54" s="2">
        <v>1.41028308868408</v>
      </c>
      <c r="F54" s="2">
        <v>1.75614750385284</v>
      </c>
      <c r="G54" s="2">
        <v>1.96004366874695</v>
      </c>
      <c r="H54" s="2">
        <v>2.1834547519683798</v>
      </c>
      <c r="I54" s="2">
        <v>2.4497740268707302</v>
      </c>
      <c r="J54" s="2">
        <v>2.73822045326233</v>
      </c>
      <c r="K54" s="2">
        <v>3.0826995372772199</v>
      </c>
      <c r="L54" s="2">
        <v>3.5875782966613801</v>
      </c>
      <c r="M54" s="2">
        <v>4.1953382492065403</v>
      </c>
      <c r="N54" s="2">
        <v>4.8182206153869602</v>
      </c>
      <c r="O54" s="2">
        <v>5.2910799980163601</v>
      </c>
      <c r="P54" s="2">
        <v>5.5731992721557599</v>
      </c>
      <c r="Q54" s="2">
        <v>5.5903458595275897</v>
      </c>
      <c r="R54" s="2">
        <v>5.4628491401672399</v>
      </c>
      <c r="S54" s="2">
        <v>5.3328928947448704</v>
      </c>
      <c r="T54" s="2">
        <v>5.1866574287414604</v>
      </c>
      <c r="U54" s="2">
        <v>5.0133647918701199</v>
      </c>
      <c r="V54" s="2">
        <v>4.8854718208312997</v>
      </c>
      <c r="W54" s="2">
        <v>4.8648209571838397</v>
      </c>
      <c r="X54" s="2">
        <v>4.8787050247192401</v>
      </c>
      <c r="Y54" s="2">
        <v>5.0125484466552699</v>
      </c>
      <c r="Z54" s="2">
        <v>5.1435713768005398</v>
      </c>
      <c r="AA54" s="2">
        <v>5.2047190666198704</v>
      </c>
      <c r="AB54" s="2">
        <v>5.16517877578735</v>
      </c>
      <c r="AC54" s="2">
        <v>4.8018684387206996</v>
      </c>
      <c r="AD54" s="2">
        <v>4.4200396537780797</v>
      </c>
      <c r="AE54" s="2">
        <v>4.2235541343689</v>
      </c>
      <c r="AF54" s="2">
        <v>4.1907415390014604</v>
      </c>
      <c r="AG54" s="2">
        <v>4.3860092163085902</v>
      </c>
      <c r="AH54" s="2">
        <v>4.6043939590454102</v>
      </c>
      <c r="AI54" s="2">
        <v>4.8747849464416504</v>
      </c>
      <c r="AJ54" s="2">
        <v>5.1346879005432102</v>
      </c>
      <c r="AK54" s="2">
        <v>5.3394079208373997</v>
      </c>
      <c r="AL54" s="2">
        <v>5.53558349609375</v>
      </c>
      <c r="AM54" s="2">
        <v>5.6324391365051296</v>
      </c>
      <c r="AN54" s="2">
        <v>5.4452538490295401</v>
      </c>
      <c r="AO54" s="2">
        <v>5.1672496795654297</v>
      </c>
      <c r="AP54" s="2">
        <v>4.7700181007385298</v>
      </c>
      <c r="AQ54" s="2">
        <v>4.2543039321899396</v>
      </c>
      <c r="AR54" s="2">
        <v>3.7446818351745601</v>
      </c>
      <c r="AS54" s="2">
        <v>3.3214232921600302</v>
      </c>
      <c r="AT54" s="2">
        <v>3.0097727775573699</v>
      </c>
      <c r="AU54" s="2">
        <v>2.7635464668273899</v>
      </c>
      <c r="AV54" s="2">
        <v>2.6097745895385702</v>
      </c>
      <c r="AW54" s="2">
        <v>2.4388854503631601</v>
      </c>
      <c r="AX54" s="2">
        <v>2.3868370056152299</v>
      </c>
      <c r="AY54" s="2">
        <v>2.3377223014831499</v>
      </c>
    </row>
    <row r="55" spans="1:51" ht="60">
      <c r="A55" s="2" t="s">
        <v>48</v>
      </c>
      <c r="B55" s="2" t="s">
        <v>95</v>
      </c>
      <c r="C55" s="2" t="s">
        <v>65</v>
      </c>
      <c r="D55" s="2">
        <v>2.23107886314392</v>
      </c>
      <c r="E55" s="2">
        <v>2.35453152656555</v>
      </c>
      <c r="F55" s="2">
        <v>2.49310326576233</v>
      </c>
      <c r="G55" s="2">
        <v>2.60526823997498</v>
      </c>
      <c r="H55" s="2">
        <v>2.72698926925659</v>
      </c>
      <c r="I55" s="2">
        <v>2.8571083545684801</v>
      </c>
      <c r="J55" s="2">
        <v>2.9960057735443102</v>
      </c>
      <c r="K55" s="2">
        <v>3.1401345729827899</v>
      </c>
      <c r="L55" s="2">
        <v>3.2948622703552202</v>
      </c>
      <c r="M55" s="2">
        <v>3.3704462051391602</v>
      </c>
      <c r="N55" s="2">
        <v>3.3220784664154102</v>
      </c>
      <c r="O55" s="2">
        <v>3.2608199119567902</v>
      </c>
      <c r="P55" s="2">
        <v>3.1691224575042698</v>
      </c>
      <c r="Q55" s="2">
        <v>3.0405111312866202</v>
      </c>
      <c r="R55" s="2">
        <v>2.8704097270965598</v>
      </c>
      <c r="S55" s="2">
        <v>2.7014210224151598</v>
      </c>
      <c r="T55" s="2">
        <v>2.6764781475067099</v>
      </c>
      <c r="U55" s="2">
        <v>2.6738629341125502</v>
      </c>
      <c r="V55" s="2">
        <v>2.5274415016174299</v>
      </c>
      <c r="W55" s="2">
        <v>2.3165452480316202</v>
      </c>
      <c r="X55" s="2">
        <v>2.0952501296997101</v>
      </c>
      <c r="Y55" s="2">
        <v>1.8899614810943599</v>
      </c>
      <c r="Z55" s="2">
        <v>1.70389556884766</v>
      </c>
      <c r="AA55" s="2">
        <v>1.52441430091858</v>
      </c>
      <c r="AB55" s="2">
        <v>1.3652977943420399</v>
      </c>
      <c r="AC55" s="2">
        <v>1.4228495359420801</v>
      </c>
      <c r="AD55" s="2">
        <v>1.50051653385162</v>
      </c>
      <c r="AE55" s="2">
        <v>1.52854895591736</v>
      </c>
      <c r="AF55" s="2">
        <v>1.56755030155182</v>
      </c>
      <c r="AG55" s="2">
        <v>1.61184394359589</v>
      </c>
      <c r="AH55" s="2">
        <v>1.64990818500519</v>
      </c>
      <c r="AI55" s="2">
        <v>1.6884627342224101</v>
      </c>
      <c r="AJ55" s="2">
        <v>1.7120208740234399</v>
      </c>
      <c r="AK55" s="2">
        <v>1.7282509803771999</v>
      </c>
      <c r="AL55" s="2">
        <v>1.73545265197754</v>
      </c>
      <c r="AM55" s="2">
        <v>1.7327303886413601</v>
      </c>
      <c r="AN55" s="2">
        <v>1.8453612327575699</v>
      </c>
      <c r="AO55" s="2">
        <v>1.9912247657775899</v>
      </c>
      <c r="AP55" s="2">
        <v>2.1077909469604501</v>
      </c>
      <c r="AQ55" s="2">
        <v>2.1905472278595002</v>
      </c>
      <c r="AR55" s="2">
        <v>2.2635233402252202</v>
      </c>
      <c r="AS55" s="2">
        <v>2.3294827938079798</v>
      </c>
      <c r="AT55" s="2">
        <v>2.3825242519378702</v>
      </c>
      <c r="AU55" s="2">
        <v>2.4291810989379901</v>
      </c>
      <c r="AV55" s="2">
        <v>2.4766776561737101</v>
      </c>
      <c r="AW55" s="2">
        <v>2.55488157272339</v>
      </c>
      <c r="AX55" s="2">
        <v>2.64801096916199</v>
      </c>
      <c r="AY55" s="2">
        <v>2.7689175605773899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L45" workbookViewId="0">
      <selection sqref="A1:AY29"/>
    </sheetView>
  </sheetViews>
  <sheetFormatPr baseColWidth="10" defaultColWidth="8.83203125" defaultRowHeight="14" x14ac:dyDescent="0"/>
  <cols>
    <col min="1" max="1" width="30.5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s="2" t="s">
        <v>137</v>
      </c>
      <c r="B1" s="2" t="s">
        <v>137</v>
      </c>
      <c r="C1" s="2" t="s">
        <v>94</v>
      </c>
      <c r="D1" s="3">
        <v>41688.020833333299</v>
      </c>
      <c r="E1" s="3">
        <v>41688.041666666701</v>
      </c>
      <c r="F1" s="3">
        <v>41688.0625</v>
      </c>
      <c r="G1" s="3">
        <v>41688.083333333299</v>
      </c>
      <c r="H1" s="3">
        <v>41688.104166666701</v>
      </c>
      <c r="I1" s="3">
        <v>41688.125</v>
      </c>
      <c r="J1" s="3">
        <v>41688.145833333299</v>
      </c>
      <c r="K1" s="3">
        <v>41688.166666666701</v>
      </c>
      <c r="L1" s="3">
        <v>41688.1875</v>
      </c>
      <c r="M1" s="3">
        <v>41688.208333333299</v>
      </c>
      <c r="N1" s="3">
        <v>41688.229166666701</v>
      </c>
      <c r="O1" s="3">
        <v>41688.25</v>
      </c>
      <c r="P1" s="3">
        <v>41688.270833333299</v>
      </c>
      <c r="Q1" s="3">
        <v>41688.291666666701</v>
      </c>
      <c r="R1" s="3">
        <v>41688.3125</v>
      </c>
      <c r="S1" s="3">
        <v>41688.333333333299</v>
      </c>
      <c r="T1" s="3">
        <v>41688.354166666701</v>
      </c>
      <c r="U1" s="3">
        <v>41688.375</v>
      </c>
      <c r="V1" s="3">
        <v>41688.395833333299</v>
      </c>
      <c r="W1" s="3">
        <v>41688.416666666701</v>
      </c>
      <c r="X1" s="3">
        <v>41688.4375</v>
      </c>
      <c r="Y1" s="3">
        <v>41688.458333333299</v>
      </c>
      <c r="Z1" s="3">
        <v>41688.479166666701</v>
      </c>
      <c r="AA1" s="3">
        <v>41688.5</v>
      </c>
      <c r="AB1" s="3">
        <v>41688.520833333299</v>
      </c>
      <c r="AC1" s="3">
        <v>41688.541666666701</v>
      </c>
      <c r="AD1" s="3">
        <v>41688.5625</v>
      </c>
      <c r="AE1" s="3">
        <v>41688.583333333299</v>
      </c>
      <c r="AF1" s="3">
        <v>41688.604166666701</v>
      </c>
      <c r="AG1" s="3">
        <v>41688.625</v>
      </c>
      <c r="AH1" s="3">
        <v>41688.645833333299</v>
      </c>
      <c r="AI1" s="3">
        <v>41688.666666666701</v>
      </c>
      <c r="AJ1" s="3">
        <v>41688.6875</v>
      </c>
      <c r="AK1" s="3">
        <v>41688.708333333299</v>
      </c>
      <c r="AL1" s="3">
        <v>41688.729166666701</v>
      </c>
      <c r="AM1" s="3">
        <v>41688.75</v>
      </c>
      <c r="AN1" s="3">
        <v>41688.770833333299</v>
      </c>
      <c r="AO1" s="3">
        <v>41688.791666666701</v>
      </c>
      <c r="AP1" s="3">
        <v>41688.8125</v>
      </c>
      <c r="AQ1" s="3">
        <v>41688.833333333299</v>
      </c>
      <c r="AR1" s="3">
        <v>41688.854166666701</v>
      </c>
      <c r="AS1" s="3">
        <v>41688.875</v>
      </c>
      <c r="AT1" s="3">
        <v>41688.895833333299</v>
      </c>
      <c r="AU1" s="3">
        <v>41688.916666666701</v>
      </c>
      <c r="AV1" s="3">
        <v>41688.9375</v>
      </c>
      <c r="AW1" s="3">
        <v>41688.958333333299</v>
      </c>
      <c r="AX1" s="3">
        <v>41688.979166666701</v>
      </c>
      <c r="AY1" s="3">
        <v>41689</v>
      </c>
    </row>
    <row r="2" spans="1:51" ht="36">
      <c r="A2" s="2" t="s">
        <v>0</v>
      </c>
      <c r="B2" s="2" t="s">
        <v>136</v>
      </c>
      <c r="C2" s="2" t="s">
        <v>93</v>
      </c>
      <c r="D2" s="2">
        <v>49.635231018066399</v>
      </c>
      <c r="E2" s="2">
        <v>49.733066558837898</v>
      </c>
      <c r="F2" s="2">
        <v>49.347667694091797</v>
      </c>
      <c r="G2" s="2">
        <v>49.601882934570298</v>
      </c>
      <c r="H2" s="2">
        <v>49.756099700927699</v>
      </c>
      <c r="I2" s="2">
        <v>49.901096343994098</v>
      </c>
      <c r="J2" s="2">
        <v>50.117641448974602</v>
      </c>
      <c r="K2" s="2">
        <v>51.960525512695298</v>
      </c>
      <c r="L2" s="2">
        <v>52.430355072021499</v>
      </c>
      <c r="M2" s="2">
        <v>52.946262359619098</v>
      </c>
      <c r="N2" s="2">
        <v>52.978187561035199</v>
      </c>
      <c r="O2" s="2">
        <v>52.7059936523438</v>
      </c>
      <c r="P2" s="2">
        <v>52.139713287353501</v>
      </c>
      <c r="Q2" s="2">
        <v>51.327846527099602</v>
      </c>
      <c r="R2" s="2">
        <v>50.6748237609863</v>
      </c>
      <c r="S2" s="2">
        <v>50.432075500488303</v>
      </c>
      <c r="T2" s="2">
        <v>50.210086822509801</v>
      </c>
      <c r="U2" s="2">
        <v>50.022739410400398</v>
      </c>
      <c r="V2" s="2">
        <v>49.836902618408203</v>
      </c>
      <c r="W2" s="2">
        <v>49.7260932922363</v>
      </c>
      <c r="X2" s="2">
        <v>50.340023040771499</v>
      </c>
      <c r="Y2" s="2">
        <v>50.345508575439503</v>
      </c>
      <c r="Z2" s="2">
        <v>50.294307708740199</v>
      </c>
      <c r="AA2" s="2">
        <v>50.030220031738303</v>
      </c>
      <c r="AB2" s="2">
        <v>49.902011871337898</v>
      </c>
      <c r="AC2" s="2">
        <v>49.681968688964801</v>
      </c>
      <c r="AD2" s="2">
        <v>49.70703125</v>
      </c>
      <c r="AE2" s="2">
        <v>49.579696655273402</v>
      </c>
      <c r="AF2" s="2">
        <v>49.605884552002003</v>
      </c>
      <c r="AG2" s="2">
        <v>49.818843841552699</v>
      </c>
      <c r="AH2" s="2">
        <v>49.974639892578097</v>
      </c>
      <c r="AI2" s="2">
        <v>50.257438659667997</v>
      </c>
      <c r="AJ2" s="2">
        <v>50.554107666015597</v>
      </c>
      <c r="AK2" s="2">
        <v>50.700107574462898</v>
      </c>
      <c r="AL2" s="2">
        <v>50.7962455749512</v>
      </c>
      <c r="AM2" s="2">
        <v>50.866134643554702</v>
      </c>
      <c r="AN2" s="2">
        <v>50.834922790527301</v>
      </c>
      <c r="AO2" s="2">
        <v>50.691093444824197</v>
      </c>
      <c r="AP2" s="2">
        <v>49.411083221435497</v>
      </c>
      <c r="AQ2" s="2">
        <v>48.9605522155762</v>
      </c>
      <c r="AR2" s="2">
        <v>48.767822265625</v>
      </c>
      <c r="AS2" s="2">
        <v>49.092391967773402</v>
      </c>
      <c r="AT2" s="2">
        <v>49.011207580566399</v>
      </c>
      <c r="AU2" s="2">
        <v>49.024616241455099</v>
      </c>
      <c r="AV2" s="2">
        <v>48.5806274414063</v>
      </c>
      <c r="AW2" s="2">
        <v>48.701648712158203</v>
      </c>
      <c r="AX2" s="2">
        <v>48.637584686279297</v>
      </c>
      <c r="AY2" s="2">
        <v>48.944679260253899</v>
      </c>
    </row>
    <row r="3" spans="1:51" ht="48">
      <c r="A3" s="2" t="s">
        <v>3</v>
      </c>
      <c r="B3" s="2" t="s">
        <v>136</v>
      </c>
      <c r="C3" s="2" t="s">
        <v>92</v>
      </c>
      <c r="D3" s="2">
        <v>3307.71826171875</v>
      </c>
      <c r="E3" s="2">
        <v>3277.76440429688</v>
      </c>
      <c r="F3" s="2">
        <v>3285.42431640625</v>
      </c>
      <c r="G3" s="2">
        <v>3326.51733398438</v>
      </c>
      <c r="H3" s="2">
        <v>3314.74633789063</v>
      </c>
      <c r="I3" s="2">
        <v>3292.00219726563</v>
      </c>
      <c r="J3" s="2">
        <v>3262.6884765625</v>
      </c>
      <c r="K3" s="2">
        <v>3330.85791015625</v>
      </c>
      <c r="L3" s="2">
        <v>3267.26635742188</v>
      </c>
      <c r="M3" s="2">
        <v>3315.34692382813</v>
      </c>
      <c r="N3" s="2">
        <v>3332.37646484375</v>
      </c>
      <c r="O3" s="2">
        <v>3309.1083984375</v>
      </c>
      <c r="P3" s="2">
        <v>3317.65698242188</v>
      </c>
      <c r="Q3" s="2">
        <v>3335.416015625</v>
      </c>
      <c r="R3" s="2">
        <v>3270.0712890625</v>
      </c>
      <c r="S3" s="2">
        <v>3324.83081054688</v>
      </c>
      <c r="T3" s="2">
        <v>3289.22119140625</v>
      </c>
      <c r="U3" s="2">
        <v>3319.1064453125</v>
      </c>
      <c r="V3" s="2">
        <v>3331.83618164063</v>
      </c>
      <c r="W3" s="2">
        <v>3248.244140625</v>
      </c>
      <c r="X3" s="2">
        <v>3316.55883789063</v>
      </c>
      <c r="Y3" s="2">
        <v>3328.25463867188</v>
      </c>
      <c r="Z3" s="2">
        <v>3298.82348632813</v>
      </c>
      <c r="AA3" s="2">
        <v>3289.20922851563</v>
      </c>
      <c r="AB3" s="2">
        <v>3298.67602539063</v>
      </c>
      <c r="AC3" s="2">
        <v>3316.53149414063</v>
      </c>
      <c r="AD3" s="2">
        <v>3327.78149414063</v>
      </c>
      <c r="AE3" s="2">
        <v>3351.87475585938</v>
      </c>
      <c r="AF3" s="2">
        <v>3254.12622070313</v>
      </c>
      <c r="AG3" s="2">
        <v>3310.47802734375</v>
      </c>
      <c r="AH3" s="2">
        <v>3285.25268554688</v>
      </c>
      <c r="AI3" s="2">
        <v>3297.03588867188</v>
      </c>
      <c r="AJ3" s="2">
        <v>3315.6875</v>
      </c>
      <c r="AK3" s="2">
        <v>3288.49145507813</v>
      </c>
      <c r="AL3" s="2">
        <v>3276.447265625</v>
      </c>
      <c r="AM3" s="2">
        <v>3301.96728515625</v>
      </c>
      <c r="AN3" s="2">
        <v>3311.07446289063</v>
      </c>
      <c r="AO3" s="2">
        <v>3326.93798828125</v>
      </c>
      <c r="AP3" s="2">
        <v>3336.68359375</v>
      </c>
      <c r="AQ3" s="2">
        <v>3256.42846679688</v>
      </c>
      <c r="AR3" s="2">
        <v>3339.34838867188</v>
      </c>
      <c r="AS3" s="2">
        <v>3263.58837890625</v>
      </c>
      <c r="AT3" s="2">
        <v>3297.42138671875</v>
      </c>
      <c r="AU3" s="2">
        <v>3305.85522460938</v>
      </c>
      <c r="AV3" s="2">
        <v>3301.201171875</v>
      </c>
      <c r="AW3" s="2">
        <v>3302.47485351563</v>
      </c>
      <c r="AX3" s="2">
        <v>3300.8623046875</v>
      </c>
      <c r="AY3" s="2">
        <v>3269.24291992188</v>
      </c>
    </row>
    <row r="4" spans="1:51" ht="48">
      <c r="A4" s="2" t="s">
        <v>4</v>
      </c>
      <c r="B4" s="2" t="s">
        <v>135</v>
      </c>
      <c r="C4" s="2" t="s">
        <v>91</v>
      </c>
      <c r="D4" s="2">
        <v>560.41668701171898</v>
      </c>
      <c r="E4" s="2">
        <v>410.23641967773398</v>
      </c>
      <c r="F4" s="2">
        <v>0.80128204822540305</v>
      </c>
      <c r="G4" s="2">
        <v>0.80128204822540305</v>
      </c>
      <c r="H4" s="2">
        <v>0.80128204822540305</v>
      </c>
      <c r="I4" s="2">
        <v>0.80128204822540305</v>
      </c>
      <c r="J4" s="2">
        <v>0.80128204822540305</v>
      </c>
      <c r="K4" s="2">
        <v>0.80128204822540305</v>
      </c>
      <c r="L4" s="2">
        <v>0.80128204822540305</v>
      </c>
      <c r="M4" s="2">
        <v>0.80128204822540305</v>
      </c>
      <c r="N4" s="2">
        <v>0.80128204822540305</v>
      </c>
      <c r="O4" s="2">
        <v>0.80128204822540305</v>
      </c>
      <c r="P4" s="2">
        <v>0.80128204822540305</v>
      </c>
      <c r="Q4" s="2">
        <v>0.80128204822540305</v>
      </c>
      <c r="R4" s="2">
        <v>0.80128204822540305</v>
      </c>
      <c r="S4" s="2">
        <v>0.80128204822540305</v>
      </c>
      <c r="T4" s="2">
        <v>0.80128204822540305</v>
      </c>
      <c r="U4" s="2">
        <v>0.80128204822540305</v>
      </c>
      <c r="V4" s="2">
        <v>0.80128204822540305</v>
      </c>
      <c r="W4" s="2">
        <v>0.80128204822540305</v>
      </c>
      <c r="X4" s="2">
        <v>0.80128204822540305</v>
      </c>
      <c r="Y4" s="2">
        <v>525.04241943359398</v>
      </c>
      <c r="Z4" s="2">
        <v>621.32586669921898</v>
      </c>
      <c r="AA4" s="2">
        <v>617.94873046875</v>
      </c>
      <c r="AB4" s="2">
        <v>612.76043701171898</v>
      </c>
      <c r="AC4" s="2">
        <v>603.10736083984398</v>
      </c>
      <c r="AD4" s="2">
        <v>597.75640869140602</v>
      </c>
      <c r="AE4" s="2">
        <v>595.33642578125</v>
      </c>
      <c r="AF4" s="2">
        <v>552.47058105468795</v>
      </c>
      <c r="AG4" s="2">
        <v>0.64102566242217995</v>
      </c>
      <c r="AH4" s="2">
        <v>0.64102566242217995</v>
      </c>
      <c r="AI4" s="2">
        <v>0.64102566242217995</v>
      </c>
      <c r="AJ4" s="2">
        <v>0.64102566242217995</v>
      </c>
      <c r="AK4" s="2">
        <v>0.64102566242217995</v>
      </c>
      <c r="AL4" s="2">
        <v>0.64102566242217995</v>
      </c>
      <c r="AM4" s="2">
        <v>0.64102566242217995</v>
      </c>
      <c r="AN4" s="2">
        <v>0.64102566242217995</v>
      </c>
      <c r="AO4" s="2">
        <v>0.64102566242217995</v>
      </c>
      <c r="AP4" s="2">
        <v>0.64102566242217995</v>
      </c>
      <c r="AQ4" s="2">
        <v>0.64102566242217995</v>
      </c>
      <c r="AR4" s="2">
        <v>0.64102566242217995</v>
      </c>
      <c r="AS4" s="2">
        <v>0.64102566242217995</v>
      </c>
      <c r="AT4" s="2">
        <v>397.28607177734398</v>
      </c>
      <c r="AU4" s="2">
        <v>598.23718261718795</v>
      </c>
      <c r="AV4" s="2">
        <v>580.978759765625</v>
      </c>
      <c r="AW4" s="2">
        <v>571.15386962890602</v>
      </c>
      <c r="AX4" s="2">
        <v>569.68804931640602</v>
      </c>
      <c r="AY4" s="2">
        <v>559.55212402343795</v>
      </c>
    </row>
    <row r="5" spans="1:51" ht="48">
      <c r="A5" s="2" t="s">
        <v>5</v>
      </c>
      <c r="B5" s="2" t="s">
        <v>134</v>
      </c>
      <c r="C5" s="2" t="s">
        <v>90</v>
      </c>
      <c r="D5" s="2">
        <v>2831.513671875</v>
      </c>
      <c r="E5" s="2">
        <v>2805.04174804688</v>
      </c>
      <c r="F5" s="2">
        <v>2796.14721679688</v>
      </c>
      <c r="G5" s="2">
        <v>2795.80444335938</v>
      </c>
      <c r="H5" s="2">
        <v>2790.86547851563</v>
      </c>
      <c r="I5" s="2">
        <v>2787.27294921875</v>
      </c>
      <c r="J5" s="2">
        <v>2781.43627929688</v>
      </c>
      <c r="K5" s="2">
        <v>2773.45361328125</v>
      </c>
      <c r="L5" s="2">
        <v>2713.21899414063</v>
      </c>
      <c r="M5" s="2">
        <v>2647.87353515625</v>
      </c>
      <c r="N5" s="2">
        <v>2638.04052734375</v>
      </c>
      <c r="O5" s="2">
        <v>2624.18798828125</v>
      </c>
      <c r="P5" s="2">
        <v>2632.29638671875</v>
      </c>
      <c r="Q5" s="2">
        <v>2657.44995117188</v>
      </c>
      <c r="R5" s="2">
        <v>2688.146484375</v>
      </c>
      <c r="S5" s="2">
        <v>2705.78857421875</v>
      </c>
      <c r="T5" s="2">
        <v>2730.55029296875</v>
      </c>
      <c r="U5" s="2">
        <v>2735.79907226563</v>
      </c>
      <c r="V5" s="2">
        <v>2739.31079101563</v>
      </c>
      <c r="W5" s="2">
        <v>2762.68139648438</v>
      </c>
      <c r="X5" s="2">
        <v>2787.25366210938</v>
      </c>
      <c r="Y5" s="2">
        <v>2805.11962890625</v>
      </c>
      <c r="Z5" s="2">
        <v>2793.04174804688</v>
      </c>
      <c r="AA5" s="2">
        <v>2790.97778320313</v>
      </c>
      <c r="AB5" s="2">
        <v>2790.47216796875</v>
      </c>
      <c r="AC5" s="2">
        <v>2787.234375</v>
      </c>
      <c r="AD5" s="2">
        <v>2823.45239257813</v>
      </c>
      <c r="AE5" s="2">
        <v>2835.81396484375</v>
      </c>
      <c r="AF5" s="2">
        <v>2795.14013671875</v>
      </c>
      <c r="AG5" s="2">
        <v>2753.63305664063</v>
      </c>
      <c r="AH5" s="2">
        <v>2750.23461914063</v>
      </c>
      <c r="AI5" s="2">
        <v>2747.52172851563</v>
      </c>
      <c r="AJ5" s="2">
        <v>2745.58862304688</v>
      </c>
      <c r="AK5" s="2">
        <v>2744.5791015625</v>
      </c>
      <c r="AL5" s="2">
        <v>2745.28662109375</v>
      </c>
      <c r="AM5" s="2">
        <v>2741.65966796875</v>
      </c>
      <c r="AN5" s="2">
        <v>2695.916015625</v>
      </c>
      <c r="AO5" s="2">
        <v>2712.02661132813</v>
      </c>
      <c r="AP5" s="2">
        <v>2766.1044921875</v>
      </c>
      <c r="AQ5" s="2">
        <v>2777.5439453125</v>
      </c>
      <c r="AR5" s="2">
        <v>2787.705078125</v>
      </c>
      <c r="AS5" s="2">
        <v>2781.60327148438</v>
      </c>
      <c r="AT5" s="2">
        <v>2825.04052734375</v>
      </c>
      <c r="AU5" s="2">
        <v>2830.927734375</v>
      </c>
      <c r="AV5" s="2">
        <v>2878.18115234375</v>
      </c>
      <c r="AW5" s="2">
        <v>2853.60034179688</v>
      </c>
      <c r="AX5" s="2">
        <v>2874.64794921875</v>
      </c>
      <c r="AY5" s="2">
        <v>2865.28149414063</v>
      </c>
    </row>
    <row r="6" spans="1:51" ht="36">
      <c r="A6" s="2" t="s">
        <v>1</v>
      </c>
      <c r="B6" s="2" t="s">
        <v>133</v>
      </c>
      <c r="C6" s="2" t="s">
        <v>89</v>
      </c>
      <c r="D6" s="2">
        <v>49.391349792480497</v>
      </c>
      <c r="E6" s="2">
        <v>50.005134582519503</v>
      </c>
      <c r="F6" s="2">
        <v>50.400398254394503</v>
      </c>
      <c r="G6" s="2">
        <v>49.903453826904297</v>
      </c>
      <c r="H6" s="2">
        <v>49.831249237060497</v>
      </c>
      <c r="I6" s="2">
        <v>50.832649230957003</v>
      </c>
      <c r="J6" s="2">
        <v>50.877403259277301</v>
      </c>
      <c r="K6" s="2">
        <v>50.877403259277301</v>
      </c>
      <c r="L6" s="2">
        <v>51.860862731933601</v>
      </c>
      <c r="M6" s="2">
        <v>52.8337211608887</v>
      </c>
      <c r="N6" s="2">
        <v>53.042263031005902</v>
      </c>
      <c r="O6" s="2">
        <v>53.353591918945298</v>
      </c>
      <c r="P6" s="2">
        <v>53.100734710693402</v>
      </c>
      <c r="Q6" s="2">
        <v>52.356731414794901</v>
      </c>
      <c r="R6" s="2">
        <v>52.299369812011697</v>
      </c>
      <c r="S6" s="2">
        <v>51.811447143554702</v>
      </c>
      <c r="T6" s="2">
        <v>51.318748474121101</v>
      </c>
      <c r="U6" s="2">
        <v>51.318748474121101</v>
      </c>
      <c r="V6" s="2">
        <v>51.318748474121101</v>
      </c>
      <c r="W6" s="2">
        <v>50.627601623535199</v>
      </c>
      <c r="X6" s="2">
        <v>50.231731414794901</v>
      </c>
      <c r="Y6" s="2">
        <v>49.898223876953097</v>
      </c>
      <c r="Z6" s="2">
        <v>49.921154022216797</v>
      </c>
      <c r="AA6" s="2">
        <v>49.921154022216797</v>
      </c>
      <c r="AB6" s="2">
        <v>49.639114379882798</v>
      </c>
      <c r="AC6" s="2">
        <v>49.389904022216797</v>
      </c>
      <c r="AD6" s="2">
        <v>49.389904022216797</v>
      </c>
      <c r="AE6" s="2">
        <v>49.389904022216797</v>
      </c>
      <c r="AF6" s="2">
        <v>49.909236907958999</v>
      </c>
      <c r="AG6" s="2">
        <v>50.189815521240199</v>
      </c>
      <c r="AH6" s="2">
        <v>51.220672607421903</v>
      </c>
      <c r="AI6" s="2">
        <v>51.220672607421903</v>
      </c>
      <c r="AJ6" s="2">
        <v>51.220672607421903</v>
      </c>
      <c r="AK6" s="2">
        <v>51.220672607421903</v>
      </c>
      <c r="AL6" s="2">
        <v>51.220672607421903</v>
      </c>
      <c r="AM6" s="2">
        <v>51.220672607421903</v>
      </c>
      <c r="AN6" s="2">
        <v>51.622043609619098</v>
      </c>
      <c r="AO6" s="2">
        <v>51.817779541015597</v>
      </c>
      <c r="AP6" s="2">
        <v>50.7546195983887</v>
      </c>
      <c r="AQ6" s="2">
        <v>50.493270874023402</v>
      </c>
      <c r="AR6" s="2">
        <v>50.493270874023402</v>
      </c>
      <c r="AS6" s="2">
        <v>50.493270874023402</v>
      </c>
      <c r="AT6" s="2">
        <v>49.427375793457003</v>
      </c>
      <c r="AU6" s="2">
        <v>49.275482177734403</v>
      </c>
      <c r="AV6" s="2">
        <v>49.275482177734403</v>
      </c>
      <c r="AW6" s="2">
        <v>49.275482177734403</v>
      </c>
      <c r="AX6" s="2">
        <v>48.228996276855497</v>
      </c>
      <c r="AY6" s="2">
        <v>48.376441955566399</v>
      </c>
    </row>
    <row r="7" spans="1:51" ht="24">
      <c r="A7" s="2" t="s">
        <v>2</v>
      </c>
      <c r="B7" s="2" t="s">
        <v>132</v>
      </c>
      <c r="C7" s="2" t="s">
        <v>88</v>
      </c>
      <c r="D7" s="2">
        <v>48.9366455078125</v>
      </c>
      <c r="E7" s="2">
        <v>49.346916198730497</v>
      </c>
      <c r="F7" s="2">
        <v>49.986099243164098</v>
      </c>
      <c r="G7" s="2">
        <v>49.987781524658203</v>
      </c>
      <c r="H7" s="2">
        <v>50.214317321777301</v>
      </c>
      <c r="I7" s="2">
        <v>50.404506683349602</v>
      </c>
      <c r="J7" s="2">
        <v>50.6150932312012</v>
      </c>
      <c r="K7" s="2">
        <v>51.4432182312012</v>
      </c>
      <c r="L7" s="2">
        <v>52.066322326660199</v>
      </c>
      <c r="M7" s="2">
        <v>52.451087951660199</v>
      </c>
      <c r="N7" s="2">
        <v>52.173431396484403</v>
      </c>
      <c r="O7" s="2">
        <v>51.4992065429688</v>
      </c>
      <c r="P7" s="2">
        <v>50.6008110046387</v>
      </c>
      <c r="Q7" s="2">
        <v>49.552639007568402</v>
      </c>
      <c r="R7" s="2">
        <v>49.6144409179688</v>
      </c>
      <c r="S7" s="2">
        <v>49.633232116699197</v>
      </c>
      <c r="T7" s="2">
        <v>49.386756896972699</v>
      </c>
      <c r="U7" s="2">
        <v>49.203559875488303</v>
      </c>
      <c r="V7" s="2">
        <v>49.086738586425803</v>
      </c>
      <c r="W7" s="2">
        <v>48.904998779296903</v>
      </c>
      <c r="X7" s="2">
        <v>49.068820953369098</v>
      </c>
      <c r="Y7" s="2">
        <v>49.073577880859403</v>
      </c>
      <c r="Z7" s="2">
        <v>49.103435516357401</v>
      </c>
      <c r="AA7" s="2">
        <v>48.9887504577637</v>
      </c>
      <c r="AB7" s="2">
        <v>48.356929779052699</v>
      </c>
      <c r="AC7" s="2">
        <v>47.978435516357401</v>
      </c>
      <c r="AD7" s="2">
        <v>48.184680938720703</v>
      </c>
      <c r="AE7" s="2">
        <v>47.843742370605497</v>
      </c>
      <c r="AF7" s="2">
        <v>48.1294555664063</v>
      </c>
      <c r="AG7" s="2">
        <v>48.371566772460902</v>
      </c>
      <c r="AH7" s="2">
        <v>48.509956359863303</v>
      </c>
      <c r="AI7" s="2">
        <v>48.699024200439503</v>
      </c>
      <c r="AJ7" s="2">
        <v>48.914382934570298</v>
      </c>
      <c r="AK7" s="2">
        <v>49.056316375732401</v>
      </c>
      <c r="AL7" s="2">
        <v>49.101993560791001</v>
      </c>
      <c r="AM7" s="2">
        <v>49.159465789794901</v>
      </c>
      <c r="AN7" s="2">
        <v>49.053127288818402</v>
      </c>
      <c r="AO7" s="2">
        <v>48.843311309814503</v>
      </c>
      <c r="AP7" s="2">
        <v>48.053173065185497</v>
      </c>
      <c r="AQ7" s="2">
        <v>47.553634643554702</v>
      </c>
      <c r="AR7" s="2">
        <v>47.3715629577637</v>
      </c>
      <c r="AS7" s="2">
        <v>47.954856872558601</v>
      </c>
      <c r="AT7" s="2">
        <v>47.729160308837898</v>
      </c>
      <c r="AU7" s="2">
        <v>47.849308013916001</v>
      </c>
      <c r="AV7" s="2">
        <v>46.2185249328613</v>
      </c>
      <c r="AW7" s="2">
        <v>46.489509582519503</v>
      </c>
      <c r="AX7" s="2">
        <v>46.550399780273402</v>
      </c>
      <c r="AY7" s="2">
        <v>46.960380554199197</v>
      </c>
    </row>
    <row r="8" spans="1:51" ht="36">
      <c r="A8" s="2" t="s">
        <v>12</v>
      </c>
      <c r="B8" s="2" t="s">
        <v>132</v>
      </c>
      <c r="C8" s="2" t="s">
        <v>87</v>
      </c>
      <c r="D8" s="2">
        <v>7472.3115234375</v>
      </c>
      <c r="E8" s="2">
        <v>7456.3388671875</v>
      </c>
      <c r="F8" s="2">
        <v>7496.3330078125</v>
      </c>
      <c r="G8" s="2">
        <v>7481.947265625</v>
      </c>
      <c r="H8" s="2">
        <v>7491.3583984375</v>
      </c>
      <c r="I8" s="2">
        <v>7492.63916015625</v>
      </c>
      <c r="J8" s="2">
        <v>7484.41796875</v>
      </c>
      <c r="K8" s="2">
        <v>7498.6875</v>
      </c>
      <c r="L8" s="2">
        <v>7488.56689453125</v>
      </c>
      <c r="M8" s="2">
        <v>7309.0517578125</v>
      </c>
      <c r="N8" s="2">
        <v>7268.72509765625</v>
      </c>
      <c r="O8" s="2">
        <v>7034.1611328125</v>
      </c>
      <c r="P8" s="2">
        <v>7041.890625</v>
      </c>
      <c r="Q8" s="2">
        <v>7048.2578125</v>
      </c>
      <c r="R8" s="2">
        <v>7010.693359375</v>
      </c>
      <c r="S8" s="2">
        <v>6985.88037109375</v>
      </c>
      <c r="T8" s="2">
        <v>6986.52978515625</v>
      </c>
      <c r="U8" s="2">
        <v>7040.64599609375</v>
      </c>
      <c r="V8" s="2">
        <v>7025.91357421875</v>
      </c>
      <c r="W8" s="2">
        <v>7012.041015625</v>
      </c>
      <c r="X8" s="2">
        <v>6993.37548828125</v>
      </c>
      <c r="Y8" s="2">
        <v>7012.18212890625</v>
      </c>
      <c r="Z8" s="2">
        <v>7005.44287109375</v>
      </c>
      <c r="AA8" s="2">
        <v>7013.37646484375</v>
      </c>
      <c r="AB8" s="2">
        <v>7041.28369140625</v>
      </c>
      <c r="AC8" s="2">
        <v>6992.26904296875</v>
      </c>
      <c r="AD8" s="2">
        <v>7012.74658203125</v>
      </c>
      <c r="AE8" s="2">
        <v>6991.78173828125</v>
      </c>
      <c r="AF8" s="2">
        <v>7011.29052734375</v>
      </c>
      <c r="AG8" s="2">
        <v>6963.2412109375</v>
      </c>
      <c r="AH8" s="2">
        <v>6996.31884765625</v>
      </c>
      <c r="AI8" s="2">
        <v>6978.96728515625</v>
      </c>
      <c r="AJ8" s="2">
        <v>6998.79296875</v>
      </c>
      <c r="AK8" s="2">
        <v>6995.22900390625</v>
      </c>
      <c r="AL8" s="2">
        <v>7004.912109375</v>
      </c>
      <c r="AM8" s="2">
        <v>7008.15869140625</v>
      </c>
      <c r="AN8" s="2">
        <v>7013.30908203125</v>
      </c>
      <c r="AO8" s="2">
        <v>7000.0078125</v>
      </c>
      <c r="AP8" s="2">
        <v>7033.63232421875</v>
      </c>
      <c r="AQ8" s="2">
        <v>7021.25390625</v>
      </c>
      <c r="AR8" s="2">
        <v>7088.4521484375</v>
      </c>
      <c r="AS8" s="2">
        <v>7280.48095703125</v>
      </c>
      <c r="AT8" s="2">
        <v>7483.71435546875</v>
      </c>
      <c r="AU8" s="2">
        <v>7609.89501953125</v>
      </c>
      <c r="AV8" s="2">
        <v>7766.20947265625</v>
      </c>
      <c r="AW8" s="2">
        <v>7748.91064453125</v>
      </c>
      <c r="AX8" s="2">
        <v>7718.83837890625</v>
      </c>
      <c r="AY8" s="2">
        <v>7703.07763671875</v>
      </c>
    </row>
    <row r="9" spans="1:51" ht="48">
      <c r="A9" s="2" t="s">
        <v>13</v>
      </c>
      <c r="B9" s="2" t="s">
        <v>131</v>
      </c>
      <c r="C9" s="2" t="s">
        <v>86</v>
      </c>
      <c r="D9" s="2">
        <v>2269.2802734375</v>
      </c>
      <c r="E9" s="2">
        <v>2230.61401367188</v>
      </c>
      <c r="F9" s="2">
        <v>2252.03051757813</v>
      </c>
      <c r="G9" s="2">
        <v>2240.85522460938</v>
      </c>
      <c r="H9" s="2">
        <v>2249.16015625</v>
      </c>
      <c r="I9" s="2">
        <v>2244.79638671875</v>
      </c>
      <c r="J9" s="2">
        <v>2234.65380859375</v>
      </c>
      <c r="K9" s="2">
        <v>2240.22021484375</v>
      </c>
      <c r="L9" s="2">
        <v>2236.36450195313</v>
      </c>
      <c r="M9" s="2">
        <v>2262.9130859375</v>
      </c>
      <c r="N9" s="2">
        <v>2264.79150390625</v>
      </c>
      <c r="O9" s="2">
        <v>2269.93286132813</v>
      </c>
      <c r="P9" s="2">
        <v>2271.47021484375</v>
      </c>
      <c r="Q9" s="2">
        <v>2272.919921875</v>
      </c>
      <c r="R9" s="2">
        <v>2250.73681640625</v>
      </c>
      <c r="S9" s="2">
        <v>2257.931640625</v>
      </c>
      <c r="T9" s="2">
        <v>2261.74169921875</v>
      </c>
      <c r="U9" s="2">
        <v>2258.86596679688</v>
      </c>
      <c r="V9" s="2">
        <v>2264.07470703125</v>
      </c>
      <c r="W9" s="2">
        <v>2255.2177734375</v>
      </c>
      <c r="X9" s="2">
        <v>2256.328125</v>
      </c>
      <c r="Y9" s="2">
        <v>2266.158203125</v>
      </c>
      <c r="Z9" s="2">
        <v>2262.3349609375</v>
      </c>
      <c r="AA9" s="2">
        <v>2275.93774414063</v>
      </c>
      <c r="AB9" s="2">
        <v>2257.98217773438</v>
      </c>
      <c r="AC9" s="2">
        <v>2239.60986328125</v>
      </c>
      <c r="AD9" s="2">
        <v>2254.41528320313</v>
      </c>
      <c r="AE9" s="2">
        <v>2256.30737304688</v>
      </c>
      <c r="AF9" s="2">
        <v>2245.13842773438</v>
      </c>
      <c r="AG9" s="2">
        <v>2250.39794921875</v>
      </c>
      <c r="AH9" s="2">
        <v>2240.80200195313</v>
      </c>
      <c r="AI9" s="2">
        <v>2242.40893554688</v>
      </c>
      <c r="AJ9" s="2">
        <v>2236.75073242188</v>
      </c>
      <c r="AK9" s="2">
        <v>2238.15087890625</v>
      </c>
      <c r="AL9" s="2">
        <v>2237.88842773438</v>
      </c>
      <c r="AM9" s="2">
        <v>2252.09106445313</v>
      </c>
      <c r="AN9" s="2">
        <v>2260.46997070313</v>
      </c>
      <c r="AO9" s="2">
        <v>2260.45385742188</v>
      </c>
      <c r="AP9" s="2">
        <v>2270.55322265625</v>
      </c>
      <c r="AQ9" s="2">
        <v>2257.41796875</v>
      </c>
      <c r="AR9" s="2">
        <v>2247.65209960938</v>
      </c>
      <c r="AS9" s="2">
        <v>2231.55737304688</v>
      </c>
      <c r="AT9" s="2">
        <v>2252.37768554688</v>
      </c>
      <c r="AU9" s="2">
        <v>2246.65063476563</v>
      </c>
      <c r="AV9" s="2">
        <v>2243.91943359375</v>
      </c>
      <c r="AW9" s="2">
        <v>2244.142578125</v>
      </c>
      <c r="AX9" s="2">
        <v>2233.951171875</v>
      </c>
      <c r="AY9" s="2">
        <v>2233.08666992188</v>
      </c>
    </row>
    <row r="10" spans="1:51" ht="24">
      <c r="A10" s="2" t="s">
        <v>6</v>
      </c>
      <c r="B10" s="2" t="s">
        <v>130</v>
      </c>
      <c r="C10" s="2" t="s">
        <v>85</v>
      </c>
      <c r="D10" s="2">
        <v>50.034908294677699</v>
      </c>
      <c r="E10" s="2">
        <v>50.421577453613303</v>
      </c>
      <c r="F10" s="2">
        <v>51.0555419921875</v>
      </c>
      <c r="G10" s="2">
        <v>51.065265655517599</v>
      </c>
      <c r="H10" s="2">
        <v>51.304908752441399</v>
      </c>
      <c r="I10" s="2">
        <v>51.4822387695313</v>
      </c>
      <c r="J10" s="2">
        <v>51.6851806640625</v>
      </c>
      <c r="K10" s="2">
        <v>52.510551452636697</v>
      </c>
      <c r="L10" s="2">
        <v>53.174610137939503</v>
      </c>
      <c r="M10" s="2">
        <v>53.600002288818402</v>
      </c>
      <c r="N10" s="2">
        <v>53.356159210205099</v>
      </c>
      <c r="O10" s="2">
        <v>52.730762481689503</v>
      </c>
      <c r="P10" s="2">
        <v>51.8344116210938</v>
      </c>
      <c r="Q10" s="2">
        <v>50.811943054199197</v>
      </c>
      <c r="R10" s="2">
        <v>50.771919250488303</v>
      </c>
      <c r="S10" s="2">
        <v>50.770351409912102</v>
      </c>
      <c r="T10" s="2">
        <v>50.493373870849602</v>
      </c>
      <c r="U10" s="2">
        <v>50.316066741943402</v>
      </c>
      <c r="V10" s="2">
        <v>50.193222045898402</v>
      </c>
      <c r="W10" s="2">
        <v>49.994274139404297</v>
      </c>
      <c r="X10" s="2">
        <v>50.170394897460902</v>
      </c>
      <c r="Y10" s="2">
        <v>50.169532775878899</v>
      </c>
      <c r="Z10" s="2">
        <v>50.181434631347699</v>
      </c>
      <c r="AA10" s="2">
        <v>50.066341400146499</v>
      </c>
      <c r="AB10" s="2">
        <v>49.504024505615199</v>
      </c>
      <c r="AC10" s="2">
        <v>49.148544311523402</v>
      </c>
      <c r="AD10" s="2">
        <v>49.321300506591797</v>
      </c>
      <c r="AE10" s="2">
        <v>48.9939575195313</v>
      </c>
      <c r="AF10" s="2">
        <v>49.284423828125</v>
      </c>
      <c r="AG10" s="2">
        <v>49.533481597900398</v>
      </c>
      <c r="AH10" s="2">
        <v>49.672958374023402</v>
      </c>
      <c r="AI10" s="2">
        <v>49.869712829589801</v>
      </c>
      <c r="AJ10" s="2">
        <v>50.094913482666001</v>
      </c>
      <c r="AK10" s="2">
        <v>50.2476997375488</v>
      </c>
      <c r="AL10" s="2">
        <v>50.308399200439503</v>
      </c>
      <c r="AM10" s="2">
        <v>50.372768402099602</v>
      </c>
      <c r="AN10" s="2">
        <v>50.2703247070313</v>
      </c>
      <c r="AO10" s="2">
        <v>50.073360443115199</v>
      </c>
      <c r="AP10" s="2">
        <v>49.299697875976598</v>
      </c>
      <c r="AQ10" s="2">
        <v>48.800647735595703</v>
      </c>
      <c r="AR10" s="2">
        <v>48.580135345458999</v>
      </c>
      <c r="AS10" s="2">
        <v>49.123466491699197</v>
      </c>
      <c r="AT10" s="2">
        <v>48.874183654785199</v>
      </c>
      <c r="AU10" s="2">
        <v>48.955524444580099</v>
      </c>
      <c r="AV10" s="2">
        <v>47.533390045166001</v>
      </c>
      <c r="AW10" s="2">
        <v>47.780052185058601</v>
      </c>
      <c r="AX10" s="2">
        <v>47.801349639892599</v>
      </c>
      <c r="AY10" s="2">
        <v>48.173530578613303</v>
      </c>
    </row>
    <row r="11" spans="1:51" ht="72">
      <c r="A11" s="2" t="s">
        <v>14</v>
      </c>
      <c r="B11" s="2" t="s">
        <v>129</v>
      </c>
      <c r="C11" s="2" t="s">
        <v>84</v>
      </c>
      <c r="D11" s="2">
        <v>2.09058666229248</v>
      </c>
      <c r="E11" s="2">
        <v>2.18751049041748</v>
      </c>
      <c r="F11" s="2">
        <v>2.3152167797088601</v>
      </c>
      <c r="G11" s="2">
        <v>2.4499342441558798</v>
      </c>
      <c r="H11" s="2">
        <v>2.5842936038970898</v>
      </c>
      <c r="I11" s="2">
        <v>2.72309374809265</v>
      </c>
      <c r="J11" s="2">
        <v>2.8588004112243701</v>
      </c>
      <c r="K11" s="2">
        <v>2.99618721008301</v>
      </c>
      <c r="L11" s="2">
        <v>3.1382319927215598</v>
      </c>
      <c r="M11" s="2">
        <v>3.2731807231903098</v>
      </c>
      <c r="N11" s="2">
        <v>3.4075226783752401</v>
      </c>
      <c r="O11" s="2">
        <v>3.5266926288604701</v>
      </c>
      <c r="P11" s="2">
        <v>3.6125688552856401</v>
      </c>
      <c r="Q11" s="2">
        <v>3.6515190601348899</v>
      </c>
      <c r="R11" s="2">
        <v>3.6628386974334699</v>
      </c>
      <c r="S11" s="2">
        <v>3.66282987594604</v>
      </c>
      <c r="T11" s="2">
        <v>3.6619565486907999</v>
      </c>
      <c r="U11" s="2">
        <v>3.6576595306396502</v>
      </c>
      <c r="V11" s="2">
        <v>3.6514759063720699</v>
      </c>
      <c r="W11" s="2">
        <v>3.6289806365966801</v>
      </c>
      <c r="X11" s="2">
        <v>3.5306124687194802</v>
      </c>
      <c r="Y11" s="2">
        <v>3.4328992366790798</v>
      </c>
      <c r="Z11" s="2">
        <v>3.3410885334014901</v>
      </c>
      <c r="AA11" s="2">
        <v>3.2570104598999001</v>
      </c>
      <c r="AB11" s="2">
        <v>3.16861796379089</v>
      </c>
      <c r="AC11" s="2">
        <v>3.0785644054412802</v>
      </c>
      <c r="AD11" s="2">
        <v>3.0067899227142298</v>
      </c>
      <c r="AE11" s="2">
        <v>3.0102050304412802</v>
      </c>
      <c r="AF11" s="2">
        <v>3.0354683399200399</v>
      </c>
      <c r="AG11" s="2">
        <v>3.07730317115784</v>
      </c>
      <c r="AH11" s="2">
        <v>3.1292448043823202</v>
      </c>
      <c r="AI11" s="2">
        <v>3.1823821067810099</v>
      </c>
      <c r="AJ11" s="2">
        <v>3.2284390926361102</v>
      </c>
      <c r="AK11" s="2">
        <v>3.25686454772949</v>
      </c>
      <c r="AL11" s="2">
        <v>3.2835884094238299</v>
      </c>
      <c r="AM11" s="2">
        <v>3.3085403442382799</v>
      </c>
      <c r="AN11" s="2">
        <v>3.31976389884949</v>
      </c>
      <c r="AO11" s="2">
        <v>3.3388509750366202</v>
      </c>
      <c r="AP11" s="2">
        <v>3.3334391117095898</v>
      </c>
      <c r="AQ11" s="2">
        <v>3.3068196773529102</v>
      </c>
      <c r="AR11" s="2">
        <v>3.2733318805694598</v>
      </c>
      <c r="AS11" s="2">
        <v>3.2172014713287398</v>
      </c>
      <c r="AT11" s="2">
        <v>3.0839707851409899</v>
      </c>
      <c r="AU11" s="2">
        <v>2.9374704360961901</v>
      </c>
      <c r="AV11" s="2">
        <v>2.8312220573425302</v>
      </c>
      <c r="AW11" s="2">
        <v>2.7257876396179199</v>
      </c>
      <c r="AX11" s="2">
        <v>2.6230726242065399</v>
      </c>
      <c r="AY11" s="2">
        <v>2.5382552146911599</v>
      </c>
    </row>
    <row r="12" spans="1:51" ht="48">
      <c r="A12" s="2" t="s">
        <v>7</v>
      </c>
      <c r="B12" s="2" t="s">
        <v>128</v>
      </c>
      <c r="C12" s="2" t="s">
        <v>73</v>
      </c>
      <c r="D12" s="2">
        <v>28.829734802246101</v>
      </c>
      <c r="E12" s="2">
        <v>28.990047454833999</v>
      </c>
      <c r="F12" s="2">
        <v>29.053745269775401</v>
      </c>
      <c r="G12" s="2">
        <v>29.1414089202881</v>
      </c>
      <c r="H12" s="2">
        <v>29.3234748840332</v>
      </c>
      <c r="I12" s="2">
        <v>29.5341892242432</v>
      </c>
      <c r="J12" s="2">
        <v>29.635972976684599</v>
      </c>
      <c r="K12" s="2">
        <v>30.271944046020501</v>
      </c>
      <c r="L12" s="2">
        <v>30.842243194580099</v>
      </c>
      <c r="M12" s="2">
        <v>31.443403244018601</v>
      </c>
      <c r="N12" s="2">
        <v>31.7538738250732</v>
      </c>
      <c r="O12" s="2">
        <v>31.951551437377901</v>
      </c>
      <c r="P12" s="2">
        <v>31.710363388061499</v>
      </c>
      <c r="Q12" s="2">
        <v>31.001091003418001</v>
      </c>
      <c r="R12" s="2">
        <v>30.434061050415</v>
      </c>
      <c r="S12" s="2">
        <v>30.175064086914102</v>
      </c>
      <c r="T12" s="2">
        <v>29.950534820556602</v>
      </c>
      <c r="U12" s="2">
        <v>29.750280380248999</v>
      </c>
      <c r="V12" s="2">
        <v>29.5072631835938</v>
      </c>
      <c r="W12" s="2">
        <v>29.337797164916999</v>
      </c>
      <c r="X12" s="2">
        <v>29.5914115905762</v>
      </c>
      <c r="Y12" s="2">
        <v>29.575912475585898</v>
      </c>
      <c r="Z12" s="2">
        <v>29.554723739623999</v>
      </c>
      <c r="AA12" s="2">
        <v>29.400562286376999</v>
      </c>
      <c r="AB12" s="2">
        <v>29.247510910034201</v>
      </c>
      <c r="AC12" s="2">
        <v>28.992172241210898</v>
      </c>
      <c r="AD12" s="2">
        <v>28.999223709106399</v>
      </c>
      <c r="AE12" s="2">
        <v>28.881492614746101</v>
      </c>
      <c r="AF12" s="2">
        <v>29.011621475219702</v>
      </c>
      <c r="AG12" s="2">
        <v>29.180320739746101</v>
      </c>
      <c r="AH12" s="2">
        <v>29.323713302612301</v>
      </c>
      <c r="AI12" s="2">
        <v>29.515834808349599</v>
      </c>
      <c r="AJ12" s="2">
        <v>29.757255554199201</v>
      </c>
      <c r="AK12" s="2">
        <v>29.981439590454102</v>
      </c>
      <c r="AL12" s="2">
        <v>30.130895614623999</v>
      </c>
      <c r="AM12" s="2">
        <v>30.2191486358643</v>
      </c>
      <c r="AN12" s="2">
        <v>30.228687286376999</v>
      </c>
      <c r="AO12" s="2">
        <v>30.155302047729499</v>
      </c>
      <c r="AP12" s="2">
        <v>29.394271850585898</v>
      </c>
      <c r="AQ12" s="2">
        <v>28.948802947998001</v>
      </c>
      <c r="AR12" s="2">
        <v>28.67702293396</v>
      </c>
      <c r="AS12" s="2">
        <v>28.898120880126999</v>
      </c>
      <c r="AT12" s="2">
        <v>28.7672309875488</v>
      </c>
      <c r="AU12" s="2">
        <v>28.703708648681602</v>
      </c>
      <c r="AV12" s="2">
        <v>28.343856811523398</v>
      </c>
      <c r="AW12" s="2">
        <v>28.33518409729</v>
      </c>
      <c r="AX12" s="2">
        <v>28.1623210906982</v>
      </c>
      <c r="AY12" s="2">
        <v>28.266263961791999</v>
      </c>
    </row>
    <row r="13" spans="1:51" ht="48">
      <c r="A13" s="2" t="s">
        <v>15</v>
      </c>
      <c r="B13" s="2" t="s">
        <v>128</v>
      </c>
      <c r="C13" s="2" t="s">
        <v>66</v>
      </c>
      <c r="D13" s="2">
        <v>661.54345703125</v>
      </c>
      <c r="E13" s="2">
        <v>662.10870361328102</v>
      </c>
      <c r="F13" s="2">
        <v>655.88494873046898</v>
      </c>
      <c r="G13" s="2">
        <v>658.791015625</v>
      </c>
      <c r="H13" s="2">
        <v>658.294921875</v>
      </c>
      <c r="I13" s="2">
        <v>659.12823486328102</v>
      </c>
      <c r="J13" s="2">
        <v>660.33630371093795</v>
      </c>
      <c r="K13" s="2">
        <v>678.56048583984398</v>
      </c>
      <c r="L13" s="2">
        <v>699.17803955078102</v>
      </c>
      <c r="M13" s="2">
        <v>709.0654296875</v>
      </c>
      <c r="N13" s="2">
        <v>717.09027099609398</v>
      </c>
      <c r="O13" s="2">
        <v>721.01239013671898</v>
      </c>
      <c r="P13" s="2">
        <v>707.13653564453102</v>
      </c>
      <c r="Q13" s="2">
        <v>689.01995849609398</v>
      </c>
      <c r="R13" s="2">
        <v>672.84765625</v>
      </c>
      <c r="S13" s="2">
        <v>668.97357177734398</v>
      </c>
      <c r="T13" s="2">
        <v>660.66729736328102</v>
      </c>
      <c r="U13" s="2">
        <v>653.74652099609398</v>
      </c>
      <c r="V13" s="2">
        <v>642.79876708984398</v>
      </c>
      <c r="W13" s="2">
        <v>650.18170166015602</v>
      </c>
      <c r="X13" s="2">
        <v>663.99969482421898</v>
      </c>
      <c r="Y13" s="2">
        <v>663.441650390625</v>
      </c>
      <c r="Z13" s="2">
        <v>666.64392089843795</v>
      </c>
      <c r="AA13" s="2">
        <v>664.21826171875</v>
      </c>
      <c r="AB13" s="2">
        <v>660.10650634765602</v>
      </c>
      <c r="AC13" s="2">
        <v>658.98937988281295</v>
      </c>
      <c r="AD13" s="2">
        <v>645.63421630859398</v>
      </c>
      <c r="AE13" s="2">
        <v>639.04962158203102</v>
      </c>
      <c r="AF13" s="2">
        <v>643.37005615234398</v>
      </c>
      <c r="AG13" s="2">
        <v>646.830078125</v>
      </c>
      <c r="AH13" s="2">
        <v>649.4287109375</v>
      </c>
      <c r="AI13" s="2">
        <v>655.70849609375</v>
      </c>
      <c r="AJ13" s="2">
        <v>548.51940917968795</v>
      </c>
      <c r="AK13" s="2">
        <v>556.31817626953102</v>
      </c>
      <c r="AL13" s="2">
        <v>560.648193359375</v>
      </c>
      <c r="AM13" s="2">
        <v>565.48828125</v>
      </c>
      <c r="AN13" s="2">
        <v>563.69757080078102</v>
      </c>
      <c r="AO13" s="2">
        <v>560.71185302734398</v>
      </c>
      <c r="AP13" s="2">
        <v>532.88873291015602</v>
      </c>
      <c r="AQ13" s="2">
        <v>514.343994140625</v>
      </c>
      <c r="AR13" s="2">
        <v>502.54455566406301</v>
      </c>
      <c r="AS13" s="2">
        <v>538.48614501953102</v>
      </c>
      <c r="AT13" s="2">
        <v>528.59710693359398</v>
      </c>
      <c r="AU13" s="2">
        <v>529.86981201171898</v>
      </c>
      <c r="AV13" s="2">
        <v>516.06921386718795</v>
      </c>
      <c r="AW13" s="2">
        <v>519.683837890625</v>
      </c>
      <c r="AX13" s="2">
        <v>515.50054931640602</v>
      </c>
      <c r="AY13" s="2">
        <v>525.87872314453102</v>
      </c>
    </row>
    <row r="14" spans="1:51" ht="36">
      <c r="A14" s="2" t="s">
        <v>8</v>
      </c>
      <c r="B14" s="2" t="s">
        <v>127</v>
      </c>
      <c r="C14" s="2" t="s">
        <v>73</v>
      </c>
      <c r="D14" s="2">
        <v>44.8726806640625</v>
      </c>
      <c r="E14" s="2">
        <v>44.913215637207003</v>
      </c>
      <c r="F14" s="2">
        <v>44.659019470214801</v>
      </c>
      <c r="G14" s="2">
        <v>44.988224029541001</v>
      </c>
      <c r="H14" s="2">
        <v>45.168697357177699</v>
      </c>
      <c r="I14" s="2">
        <v>45.315074920654297</v>
      </c>
      <c r="J14" s="2">
        <v>45.5989990234375</v>
      </c>
      <c r="K14" s="2">
        <v>47.465545654296903</v>
      </c>
      <c r="L14" s="2">
        <v>47.921043395996101</v>
      </c>
      <c r="M14" s="2">
        <v>48.421054840087898</v>
      </c>
      <c r="N14" s="2">
        <v>48.418571472167997</v>
      </c>
      <c r="O14" s="2">
        <v>48.120899200439503</v>
      </c>
      <c r="P14" s="2">
        <v>47.454208374023402</v>
      </c>
      <c r="Q14" s="2">
        <v>46.571468353271499</v>
      </c>
      <c r="R14" s="2">
        <v>45.839633941650398</v>
      </c>
      <c r="S14" s="2">
        <v>45.661285400390597</v>
      </c>
      <c r="T14" s="2">
        <v>45.454906463622997</v>
      </c>
      <c r="U14" s="2">
        <v>45.2193794250488</v>
      </c>
      <c r="V14" s="2">
        <v>45.076236724853501</v>
      </c>
      <c r="W14" s="2">
        <v>44.966365814208999</v>
      </c>
      <c r="X14" s="2">
        <v>45.685302734375</v>
      </c>
      <c r="Y14" s="2">
        <v>45.696060180664098</v>
      </c>
      <c r="Z14" s="2">
        <v>45.662136077880902</v>
      </c>
      <c r="AA14" s="2">
        <v>45.186862945556598</v>
      </c>
      <c r="AB14" s="2">
        <v>45.025173187255902</v>
      </c>
      <c r="AC14" s="2">
        <v>44.897483825683601</v>
      </c>
      <c r="AD14" s="2">
        <v>44.872100830078097</v>
      </c>
      <c r="AE14" s="2">
        <v>44.727405548095703</v>
      </c>
      <c r="AF14" s="2">
        <v>44.7644653320313</v>
      </c>
      <c r="AG14" s="2">
        <v>44.991397857666001</v>
      </c>
      <c r="AH14" s="2">
        <v>45.169162750244098</v>
      </c>
      <c r="AI14" s="2">
        <v>45.459426879882798</v>
      </c>
      <c r="AJ14" s="2">
        <v>45.889537811279297</v>
      </c>
      <c r="AK14" s="2">
        <v>46.051715850830099</v>
      </c>
      <c r="AL14" s="2">
        <v>46.081893920898402</v>
      </c>
      <c r="AM14" s="2">
        <v>46.249519348144503</v>
      </c>
      <c r="AN14" s="2">
        <v>46.186183929443402</v>
      </c>
      <c r="AO14" s="2">
        <v>45.965446472167997</v>
      </c>
      <c r="AP14" s="2">
        <v>44.715309143066399</v>
      </c>
      <c r="AQ14" s="2">
        <v>44.255603790283203</v>
      </c>
      <c r="AR14" s="2">
        <v>44.011653900146499</v>
      </c>
      <c r="AS14" s="2">
        <v>44.416114807128899</v>
      </c>
      <c r="AT14" s="2">
        <v>44.318412780761697</v>
      </c>
      <c r="AU14" s="2">
        <v>44.3539009094238</v>
      </c>
      <c r="AV14" s="2">
        <v>43.645954132080099</v>
      </c>
      <c r="AW14" s="2">
        <v>43.898242950439503</v>
      </c>
      <c r="AX14" s="2">
        <v>43.856773376464801</v>
      </c>
      <c r="AY14" s="2">
        <v>44.204891204833999</v>
      </c>
    </row>
    <row r="15" spans="1:51" ht="24">
      <c r="A15" s="2" t="s">
        <v>9</v>
      </c>
      <c r="B15" s="2" t="s">
        <v>126</v>
      </c>
      <c r="C15" s="2" t="s">
        <v>83</v>
      </c>
      <c r="D15" s="2">
        <v>14.042650222778301</v>
      </c>
      <c r="E15" s="2">
        <v>14.1509685516357</v>
      </c>
      <c r="F15" s="2">
        <v>3.7279832363128702</v>
      </c>
      <c r="G15" s="2">
        <v>3.4995455741882302</v>
      </c>
      <c r="H15" s="2">
        <v>4.0271940231323198</v>
      </c>
      <c r="I15" s="2">
        <v>4.5331134796142596</v>
      </c>
      <c r="J15" s="2">
        <v>5.5857005119323704</v>
      </c>
      <c r="K15" s="2">
        <v>16.386243820190401</v>
      </c>
      <c r="L15" s="2">
        <v>17.3398323059082</v>
      </c>
      <c r="M15" s="2">
        <v>17.820329666137699</v>
      </c>
      <c r="N15" s="2">
        <v>17.6116619110107</v>
      </c>
      <c r="O15" s="2">
        <v>16.903833389282202</v>
      </c>
      <c r="P15" s="2">
        <v>15.612226486206101</v>
      </c>
      <c r="Q15" s="2">
        <v>14.1873073577881</v>
      </c>
      <c r="R15" s="2">
        <v>12.093873977661101</v>
      </c>
      <c r="S15" s="2">
        <v>11.1824951171875</v>
      </c>
      <c r="T15" s="2">
        <v>11.321840286254901</v>
      </c>
      <c r="U15" s="2">
        <v>11.199143409729</v>
      </c>
      <c r="V15" s="2">
        <v>11.1799221038818</v>
      </c>
      <c r="W15" s="2">
        <v>11.241497039794901</v>
      </c>
      <c r="X15" s="2">
        <v>14.939547538757299</v>
      </c>
      <c r="Y15" s="2">
        <v>14.936221122741699</v>
      </c>
      <c r="Z15" s="2">
        <v>14.9305362701416</v>
      </c>
      <c r="AA15" s="2">
        <v>14.6482095718384</v>
      </c>
      <c r="AB15" s="2">
        <v>14.5498447418213</v>
      </c>
      <c r="AC15" s="2">
        <v>14.358741760253899</v>
      </c>
      <c r="AD15" s="2">
        <v>14.388874053955099</v>
      </c>
      <c r="AE15" s="2">
        <v>14.2404108047485</v>
      </c>
      <c r="AF15" s="2">
        <v>14.241549491882299</v>
      </c>
      <c r="AG15" s="2">
        <v>14.427656173706101</v>
      </c>
      <c r="AH15" s="2">
        <v>14.5928955078125</v>
      </c>
      <c r="AI15" s="2">
        <v>14.832394599914601</v>
      </c>
      <c r="AJ15" s="2">
        <v>15.1553001403809</v>
      </c>
      <c r="AK15" s="2">
        <v>15.262866973876999</v>
      </c>
      <c r="AL15" s="2">
        <v>15.3626899719238</v>
      </c>
      <c r="AM15" s="2">
        <v>15.416451454162599</v>
      </c>
      <c r="AN15" s="2">
        <v>15.264299392700201</v>
      </c>
      <c r="AO15" s="2">
        <v>15.084313392639199</v>
      </c>
      <c r="AP15" s="2">
        <v>9.8461351394653303</v>
      </c>
      <c r="AQ15" s="2">
        <v>9.1474342346191406</v>
      </c>
      <c r="AR15" s="2">
        <v>8.9988975524902308</v>
      </c>
      <c r="AS15" s="2">
        <v>9.8604269027709996</v>
      </c>
      <c r="AT15" s="2">
        <v>9.8784885406494105</v>
      </c>
      <c r="AU15" s="2">
        <v>10.217872619628899</v>
      </c>
      <c r="AV15" s="2">
        <v>10.0946207046509</v>
      </c>
      <c r="AW15" s="2">
        <v>10.808270454406699</v>
      </c>
      <c r="AX15" s="2">
        <v>11.1245880126953</v>
      </c>
      <c r="AY15" s="2">
        <v>12.469573020935099</v>
      </c>
    </row>
    <row r="16" spans="1:51" ht="24">
      <c r="A16" s="2" t="s">
        <v>16</v>
      </c>
      <c r="B16" s="2" t="s">
        <v>126</v>
      </c>
      <c r="C16" s="2" t="s">
        <v>82</v>
      </c>
      <c r="D16" s="2">
        <v>271.69940185546898</v>
      </c>
      <c r="E16" s="2">
        <v>228.14404296875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60.374210357666001</v>
      </c>
      <c r="O16" s="2">
        <v>430.13333129882801</v>
      </c>
      <c r="P16" s="2">
        <v>624.21697998046898</v>
      </c>
      <c r="Q16" s="2">
        <v>706.92828369140602</v>
      </c>
      <c r="R16" s="2">
        <v>673.67919921875</v>
      </c>
      <c r="S16" s="2">
        <v>617.32067871093795</v>
      </c>
      <c r="T16" s="2">
        <v>547.18804931640602</v>
      </c>
      <c r="U16" s="2">
        <v>550.76409912109398</v>
      </c>
      <c r="V16" s="2">
        <v>523.19805908203102</v>
      </c>
      <c r="W16" s="2">
        <v>511.06604003906301</v>
      </c>
      <c r="X16" s="2">
        <v>507.37423706054699</v>
      </c>
      <c r="Y16" s="2">
        <v>532.72637939453102</v>
      </c>
      <c r="Z16" s="2">
        <v>523.97979736328102</v>
      </c>
      <c r="AA16" s="2">
        <v>533.77105712890602</v>
      </c>
      <c r="AB16" s="2">
        <v>539.90124511718795</v>
      </c>
      <c r="AC16" s="2">
        <v>560.49621582031295</v>
      </c>
      <c r="AD16" s="2">
        <v>524.77606201171898</v>
      </c>
      <c r="AE16" s="2">
        <v>519.18176269531295</v>
      </c>
      <c r="AF16" s="2">
        <v>496.18298339843801</v>
      </c>
      <c r="AG16" s="2">
        <v>505.86038208007801</v>
      </c>
      <c r="AH16" s="2">
        <v>503.46475219726602</v>
      </c>
      <c r="AI16" s="2">
        <v>443.04782104492199</v>
      </c>
      <c r="AJ16" s="2">
        <v>432.46728515625</v>
      </c>
      <c r="AK16" s="2">
        <v>462.76724243164102</v>
      </c>
      <c r="AL16" s="2">
        <v>489.93084716796898</v>
      </c>
      <c r="AM16" s="2">
        <v>510.70437622070301</v>
      </c>
      <c r="AN16" s="2">
        <v>561.16979980468795</v>
      </c>
      <c r="AO16" s="2">
        <v>605.41815185546898</v>
      </c>
      <c r="AP16" s="2">
        <v>715.45910644531295</v>
      </c>
      <c r="AQ16" s="2">
        <v>748.49060058593795</v>
      </c>
      <c r="AR16" s="2">
        <v>750.34289550781295</v>
      </c>
      <c r="AS16" s="2">
        <v>647.13525390625</v>
      </c>
      <c r="AT16" s="2">
        <v>678.37420654296898</v>
      </c>
      <c r="AU16" s="2">
        <v>639.025146484375</v>
      </c>
      <c r="AV16" s="2">
        <v>577.525146484375</v>
      </c>
      <c r="AW16" s="2">
        <v>480.73587036132801</v>
      </c>
      <c r="AX16" s="2">
        <v>421.99871826171898</v>
      </c>
      <c r="AY16" s="2">
        <v>334.15661621093801</v>
      </c>
    </row>
    <row r="17" spans="1:51" ht="48">
      <c r="A17" s="2" t="s">
        <v>17</v>
      </c>
      <c r="B17" s="2" t="s">
        <v>125</v>
      </c>
      <c r="C17" s="2" t="s">
        <v>81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746.06805419921898</v>
      </c>
      <c r="S17" s="2">
        <v>746.98327636718795</v>
      </c>
      <c r="T17" s="2">
        <v>741.556640625</v>
      </c>
      <c r="U17" s="2">
        <v>731.79248046875</v>
      </c>
      <c r="V17" s="2">
        <v>727.36273193359398</v>
      </c>
      <c r="W17" s="2">
        <v>614.95599365234398</v>
      </c>
      <c r="X17" s="2">
        <v>540.02630615234398</v>
      </c>
      <c r="Y17" s="2">
        <v>524.01885986328102</v>
      </c>
      <c r="Z17" s="2">
        <v>516.111083984375</v>
      </c>
      <c r="AA17" s="2">
        <v>509.76412963867199</v>
      </c>
      <c r="AB17" s="2">
        <v>498.96960449218801</v>
      </c>
      <c r="AC17" s="2">
        <v>488.17193603515602</v>
      </c>
      <c r="AD17" s="2">
        <v>475.14465332031301</v>
      </c>
      <c r="AE17" s="2">
        <v>462.91516113281301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26.006288528442401</v>
      </c>
      <c r="AN17" s="2">
        <v>491.51467895507801</v>
      </c>
      <c r="AO17" s="2">
        <v>486.65090942382801</v>
      </c>
      <c r="AP17" s="2">
        <v>725.817626953125</v>
      </c>
      <c r="AQ17" s="2">
        <v>710.83337402343795</v>
      </c>
      <c r="AR17" s="2">
        <v>700.95910644531295</v>
      </c>
      <c r="AS17" s="2">
        <v>723.42236328125</v>
      </c>
      <c r="AT17" s="2">
        <v>709.38153076171898</v>
      </c>
      <c r="AU17" s="2">
        <v>708.81970214843795</v>
      </c>
      <c r="AV17" s="2">
        <v>701.34588623046898</v>
      </c>
      <c r="AW17" s="2">
        <v>703.96862792968795</v>
      </c>
      <c r="AX17" s="2">
        <v>700.13098144531295</v>
      </c>
      <c r="AY17" s="2">
        <v>218.843826293945</v>
      </c>
    </row>
    <row r="18" spans="1:51" ht="48">
      <c r="A18" s="2" t="s">
        <v>10</v>
      </c>
      <c r="B18" s="2" t="s">
        <v>124</v>
      </c>
      <c r="C18" s="2" t="s">
        <v>74</v>
      </c>
      <c r="D18" s="2">
        <v>32.912666320800803</v>
      </c>
      <c r="E18" s="2">
        <v>32.887508392333999</v>
      </c>
      <c r="F18" s="2">
        <v>31.164939880371101</v>
      </c>
      <c r="G18" s="2">
        <v>31.4323616027832</v>
      </c>
      <c r="H18" s="2">
        <v>32.004295349121101</v>
      </c>
      <c r="I18" s="2">
        <v>32.1495552062988</v>
      </c>
      <c r="J18" s="2">
        <v>32.404445648193402</v>
      </c>
      <c r="K18" s="2">
        <v>32.423919677734403</v>
      </c>
      <c r="L18" s="2">
        <v>32.343021392822301</v>
      </c>
      <c r="M18" s="2">
        <v>32.0975952148438</v>
      </c>
      <c r="N18" s="2">
        <v>32.163501739502003</v>
      </c>
      <c r="O18" s="2">
        <v>33.645359039306598</v>
      </c>
      <c r="P18" s="2">
        <v>34.188316345214801</v>
      </c>
      <c r="Q18" s="2">
        <v>34.253452301025398</v>
      </c>
      <c r="R18" s="2">
        <v>33.771598815917997</v>
      </c>
      <c r="S18" s="2">
        <v>33.807838439941399</v>
      </c>
      <c r="T18" s="2">
        <v>32.990585327148402</v>
      </c>
      <c r="U18" s="2">
        <v>32.999553680419901</v>
      </c>
      <c r="V18" s="2">
        <v>32.909618377685497</v>
      </c>
      <c r="W18" s="2">
        <v>32.942188262939503</v>
      </c>
      <c r="X18" s="2">
        <v>32.335891723632798</v>
      </c>
      <c r="Y18" s="2">
        <v>32.344200134277301</v>
      </c>
      <c r="Z18" s="2">
        <v>32.374778747558601</v>
      </c>
      <c r="AA18" s="2">
        <v>32.322315216064503</v>
      </c>
      <c r="AB18" s="2">
        <v>32.350906372070298</v>
      </c>
      <c r="AC18" s="2">
        <v>32.3139839172363</v>
      </c>
      <c r="AD18" s="2">
        <v>32.218391418457003</v>
      </c>
      <c r="AE18" s="2">
        <v>32.280941009521499</v>
      </c>
      <c r="AF18" s="2">
        <v>32.191486358642599</v>
      </c>
      <c r="AG18" s="2">
        <v>32.1037406921387</v>
      </c>
      <c r="AH18" s="2">
        <v>32.045936584472699</v>
      </c>
      <c r="AI18" s="2">
        <v>32.021614074707003</v>
      </c>
      <c r="AJ18" s="2">
        <v>31.828241348266602</v>
      </c>
      <c r="AK18" s="2">
        <v>31.858110427856399</v>
      </c>
      <c r="AL18" s="2">
        <v>31.727470397949201</v>
      </c>
      <c r="AM18" s="2">
        <v>31.735233306884801</v>
      </c>
      <c r="AN18" s="2">
        <v>31.688800811767599</v>
      </c>
      <c r="AO18" s="2">
        <v>31.700160980224599</v>
      </c>
      <c r="AP18" s="2">
        <v>31.866981506347699</v>
      </c>
      <c r="AQ18" s="2">
        <v>31.8298950195313</v>
      </c>
      <c r="AR18" s="2">
        <v>31.965045928955099</v>
      </c>
      <c r="AS18" s="2">
        <v>31.963718414306602</v>
      </c>
      <c r="AT18" s="2">
        <v>32.013229370117202</v>
      </c>
      <c r="AU18" s="2">
        <v>32.102352142333999</v>
      </c>
      <c r="AV18" s="2">
        <v>32.158454895019503</v>
      </c>
      <c r="AW18" s="2">
        <v>32.155933380127003</v>
      </c>
      <c r="AX18" s="2">
        <v>32.310840606689503</v>
      </c>
      <c r="AY18" s="2">
        <v>32.326534271240199</v>
      </c>
    </row>
    <row r="19" spans="1:51" ht="48">
      <c r="A19" s="2" t="s">
        <v>18</v>
      </c>
      <c r="B19" s="2" t="s">
        <v>123</v>
      </c>
      <c r="C19" s="2" t="s">
        <v>80</v>
      </c>
      <c r="D19" s="2">
        <v>2.0812015533447301</v>
      </c>
      <c r="E19" s="2">
        <v>2.0847692489624001</v>
      </c>
      <c r="F19" s="2">
        <v>2.3290679454803498</v>
      </c>
      <c r="G19" s="2">
        <v>2.8974983692169198</v>
      </c>
      <c r="H19" s="2">
        <v>3.4635565280914302</v>
      </c>
      <c r="I19" s="2">
        <v>4.0204482078552202</v>
      </c>
      <c r="J19" s="2">
        <v>4.6152534484863299</v>
      </c>
      <c r="K19" s="2">
        <v>5.0772061347961399</v>
      </c>
      <c r="L19" s="2">
        <v>5.0855903625488299</v>
      </c>
      <c r="M19" s="2">
        <v>5.0890130996704102</v>
      </c>
      <c r="N19" s="2">
        <v>5.0932908058166504</v>
      </c>
      <c r="O19" s="2">
        <v>5.0978913307189897</v>
      </c>
      <c r="P19" s="2">
        <v>5.1029858589172399</v>
      </c>
      <c r="Q19" s="2">
        <v>5.1072511672973597</v>
      </c>
      <c r="R19" s="2">
        <v>5.11081790924072</v>
      </c>
      <c r="S19" s="2">
        <v>5.1148447990417498</v>
      </c>
      <c r="T19" s="2">
        <v>5.1172194480895996</v>
      </c>
      <c r="U19" s="2">
        <v>5.1201610565185502</v>
      </c>
      <c r="V19" s="2">
        <v>5.1236114501953098</v>
      </c>
      <c r="W19" s="2">
        <v>5.1304798126220703</v>
      </c>
      <c r="X19" s="2">
        <v>4.9658985137939498</v>
      </c>
      <c r="Y19" s="2">
        <v>4.6838469505310103</v>
      </c>
      <c r="Z19" s="2">
        <v>4.41925001144409</v>
      </c>
      <c r="AA19" s="2">
        <v>4.1670613288879403</v>
      </c>
      <c r="AB19" s="2">
        <v>3.9217338562011701</v>
      </c>
      <c r="AC19" s="2">
        <v>3.68172979354858</v>
      </c>
      <c r="AD19" s="2">
        <v>3.4471631050109899</v>
      </c>
      <c r="AE19" s="2">
        <v>3.2324526309967001</v>
      </c>
      <c r="AF19" s="2">
        <v>3.0779488086700399</v>
      </c>
      <c r="AG19" s="2">
        <v>3.01156425476074</v>
      </c>
      <c r="AH19" s="2">
        <v>2.9408209323883101</v>
      </c>
      <c r="AI19" s="2">
        <v>2.8769083023071298</v>
      </c>
      <c r="AJ19" s="2">
        <v>2.82123470306396</v>
      </c>
      <c r="AK19" s="2">
        <v>2.7577433586120601</v>
      </c>
      <c r="AL19" s="2">
        <v>2.6829235553741499</v>
      </c>
      <c r="AM19" s="2">
        <v>2.5982081890106201</v>
      </c>
      <c r="AN19" s="2">
        <v>2.4239861965179399</v>
      </c>
      <c r="AO19" s="2">
        <v>2.17292356491089</v>
      </c>
      <c r="AP19" s="2">
        <v>2.0402636528015101</v>
      </c>
      <c r="AQ19" s="2">
        <v>2.05129170417786</v>
      </c>
      <c r="AR19" s="2">
        <v>2.0549945831298801</v>
      </c>
      <c r="AS19" s="2">
        <v>2.05827784538269</v>
      </c>
      <c r="AT19" s="2">
        <v>2.0611319541931201</v>
      </c>
      <c r="AU19" s="2">
        <v>2.0654847621917698</v>
      </c>
      <c r="AV19" s="2">
        <v>2.06876921653748</v>
      </c>
      <c r="AW19" s="2">
        <v>2.0728719234466602</v>
      </c>
      <c r="AX19" s="2">
        <v>2.0767009258270299</v>
      </c>
      <c r="AY19" s="2">
        <v>2.0801568031311</v>
      </c>
    </row>
    <row r="20" spans="1:51" ht="48">
      <c r="A20" s="2" t="s">
        <v>11</v>
      </c>
      <c r="B20" s="2" t="s">
        <v>122</v>
      </c>
      <c r="C20" s="2" t="s">
        <v>79</v>
      </c>
      <c r="D20" s="2">
        <v>3.29149222373962</v>
      </c>
      <c r="E20" s="2">
        <v>1.2971353717148301E-2</v>
      </c>
      <c r="F20" s="2">
        <v>8.3676080703735405</v>
      </c>
      <c r="G20" s="2">
        <v>8.9320173263549805</v>
      </c>
      <c r="H20" s="2">
        <v>9.0372037887573207</v>
      </c>
      <c r="I20" s="2">
        <v>9.1768579483032209</v>
      </c>
      <c r="J20" s="2">
        <v>9.2797422409057599</v>
      </c>
      <c r="K20" s="2">
        <v>9.9312543869018608</v>
      </c>
      <c r="L20" s="2">
        <v>10.205468177795399</v>
      </c>
      <c r="M20" s="2">
        <v>10.446830749511699</v>
      </c>
      <c r="N20" s="2">
        <v>10.426932334899901</v>
      </c>
      <c r="O20" s="2">
        <v>10.2641487121582</v>
      </c>
      <c r="P20" s="2">
        <v>9.1695508956909197</v>
      </c>
      <c r="Q20" s="2">
        <v>7.5884637832641602</v>
      </c>
      <c r="R20" s="2">
        <v>6.6589617729187003</v>
      </c>
      <c r="S20" s="2">
        <v>7.0212836265564</v>
      </c>
      <c r="T20" s="2">
        <v>6.5210671424865696</v>
      </c>
      <c r="U20" s="2">
        <v>6.4188599586486799</v>
      </c>
      <c r="V20" s="2">
        <v>6.1107654571533203</v>
      </c>
      <c r="W20" s="2">
        <v>6.2275738716125497</v>
      </c>
      <c r="X20" s="2">
        <v>9.1509237289428693</v>
      </c>
      <c r="Y20" s="2">
        <v>9.7101469039916992</v>
      </c>
      <c r="Z20" s="2">
        <v>9.7094297409057599</v>
      </c>
      <c r="AA20" s="2">
        <v>9.5455532073974592</v>
      </c>
      <c r="AB20" s="2">
        <v>9.4505205154418892</v>
      </c>
      <c r="AC20" s="2">
        <v>9.3080530166625994</v>
      </c>
      <c r="AD20" s="2">
        <v>9.3354339599609393</v>
      </c>
      <c r="AE20" s="2">
        <v>9.2459840774536097</v>
      </c>
      <c r="AF20" s="2">
        <v>7.9851388931274396</v>
      </c>
      <c r="AG20" s="2">
        <v>7.9597401618957502</v>
      </c>
      <c r="AH20" s="2">
        <v>8.1726140975952095</v>
      </c>
      <c r="AI20" s="2">
        <v>8.6476936340331996</v>
      </c>
      <c r="AJ20" s="2">
        <v>8.8483343124389595</v>
      </c>
      <c r="AK20" s="2">
        <v>8.8998975753784197</v>
      </c>
      <c r="AL20" s="2">
        <v>8.7896728515625</v>
      </c>
      <c r="AM20" s="2">
        <v>8.7881984710693395</v>
      </c>
      <c r="AN20" s="2">
        <v>8.5853948593139595</v>
      </c>
      <c r="AO20" s="2">
        <v>8.2151155471801793</v>
      </c>
      <c r="AP20" s="2">
        <v>7.0899243354797399</v>
      </c>
      <c r="AQ20" s="2">
        <v>6.4801077842712402</v>
      </c>
      <c r="AR20" s="2">
        <v>6.3567428588867196</v>
      </c>
      <c r="AS20" s="2">
        <v>7.0313997268676802</v>
      </c>
      <c r="AT20" s="2">
        <v>6.8252830505371103</v>
      </c>
      <c r="AU20" s="2">
        <v>7.0355472564697301</v>
      </c>
      <c r="AV20" s="2">
        <v>6.7079172134399396</v>
      </c>
      <c r="AW20" s="2">
        <v>7.4883494377136204</v>
      </c>
      <c r="AX20" s="2">
        <v>7.7581620216369602</v>
      </c>
      <c r="AY20" s="2">
        <v>8.0444803237915004</v>
      </c>
    </row>
    <row r="21" spans="1:51" ht="48">
      <c r="A21" s="2" t="s">
        <v>23</v>
      </c>
      <c r="B21" s="2" t="s">
        <v>122</v>
      </c>
      <c r="C21" s="2" t="s">
        <v>74</v>
      </c>
      <c r="D21" s="2">
        <v>34.939411163330099</v>
      </c>
      <c r="E21" s="2">
        <v>35.0940551757813</v>
      </c>
      <c r="F21" s="2">
        <v>34.679893493652301</v>
      </c>
      <c r="G21" s="2">
        <v>34.677238464355497</v>
      </c>
      <c r="H21" s="2">
        <v>34.922515869140597</v>
      </c>
      <c r="I21" s="2">
        <v>35.107860565185497</v>
      </c>
      <c r="J21" s="2">
        <v>35.358299255371101</v>
      </c>
      <c r="K21" s="2">
        <v>35.459239959716797</v>
      </c>
      <c r="L21" s="2">
        <v>35.565807342529297</v>
      </c>
      <c r="M21" s="2">
        <v>35.525115966796903</v>
      </c>
      <c r="N21" s="2">
        <v>35.583278656005902</v>
      </c>
      <c r="O21" s="2">
        <v>35.481761932372997</v>
      </c>
      <c r="P21" s="2">
        <v>35.471187591552699</v>
      </c>
      <c r="Q21" s="2">
        <v>35.332530975341797</v>
      </c>
      <c r="R21" s="2">
        <v>35.034454345703097</v>
      </c>
      <c r="S21" s="2">
        <v>35.035652160644503</v>
      </c>
      <c r="T21" s="2">
        <v>34.938911437988303</v>
      </c>
      <c r="U21" s="2">
        <v>35.071834564208999</v>
      </c>
      <c r="V21" s="2">
        <v>35.032554626464801</v>
      </c>
      <c r="W21" s="2">
        <v>34.9351806640625</v>
      </c>
      <c r="X21" s="2">
        <v>34.205280303955099</v>
      </c>
      <c r="Y21" s="2">
        <v>34.229866027832003</v>
      </c>
      <c r="Z21" s="2">
        <v>33.997146606445298</v>
      </c>
      <c r="AA21" s="2">
        <v>33.903251647949197</v>
      </c>
      <c r="AB21" s="2">
        <v>33.642799377441399</v>
      </c>
      <c r="AC21" s="2">
        <v>33.371917724609403</v>
      </c>
      <c r="AD21" s="2">
        <v>33.462547302246101</v>
      </c>
      <c r="AE21" s="2">
        <v>33.585159301757798</v>
      </c>
      <c r="AF21" s="2">
        <v>33.485813140869098</v>
      </c>
      <c r="AG21" s="2">
        <v>33.326938629150398</v>
      </c>
      <c r="AH21" s="2">
        <v>33.322338104247997</v>
      </c>
      <c r="AI21" s="2">
        <v>33.279582977294901</v>
      </c>
      <c r="AJ21" s="2">
        <v>33.194629669189503</v>
      </c>
      <c r="AK21" s="2">
        <v>33.145336151122997</v>
      </c>
      <c r="AL21" s="2">
        <v>33.106273651122997</v>
      </c>
      <c r="AM21" s="2">
        <v>33.048606872558601</v>
      </c>
      <c r="AN21" s="2">
        <v>32.886363983154297</v>
      </c>
      <c r="AO21" s="2">
        <v>33.009063720703097</v>
      </c>
      <c r="AP21" s="2">
        <v>32.994186401367202</v>
      </c>
      <c r="AQ21" s="2">
        <v>33.064571380615199</v>
      </c>
      <c r="AR21" s="2">
        <v>33.250404357910199</v>
      </c>
      <c r="AS21" s="2">
        <v>33.184013366699197</v>
      </c>
      <c r="AT21" s="2">
        <v>33.389942169189503</v>
      </c>
      <c r="AU21" s="2">
        <v>33.340293884277301</v>
      </c>
      <c r="AV21" s="2">
        <v>33.385734558105497</v>
      </c>
      <c r="AW21" s="2">
        <v>33.4146118164063</v>
      </c>
      <c r="AX21" s="2">
        <v>33.763317108154297</v>
      </c>
      <c r="AY21" s="2">
        <v>33.748313903808601</v>
      </c>
    </row>
    <row r="22" spans="1:51" ht="36">
      <c r="A22" s="2" t="s">
        <v>19</v>
      </c>
      <c r="B22" s="2" t="s">
        <v>121</v>
      </c>
      <c r="C22" s="2" t="s">
        <v>78</v>
      </c>
      <c r="D22" s="2">
        <v>401.96255493164102</v>
      </c>
      <c r="E22" s="2">
        <v>407.52655029296898</v>
      </c>
      <c r="F22" s="2">
        <v>322.00167846679699</v>
      </c>
      <c r="G22" s="2">
        <v>335.75378417968801</v>
      </c>
      <c r="H22" s="2">
        <v>327.02734375</v>
      </c>
      <c r="I22" s="2">
        <v>326.501953125</v>
      </c>
      <c r="J22" s="2">
        <v>332.98159790039102</v>
      </c>
      <c r="K22" s="2">
        <v>419.48913574218801</v>
      </c>
      <c r="L22" s="2">
        <v>446.37356567382801</v>
      </c>
      <c r="M22" s="2">
        <v>461.96813964843801</v>
      </c>
      <c r="N22" s="2">
        <v>462.94525146484398</v>
      </c>
      <c r="O22" s="2">
        <v>438.55111694335898</v>
      </c>
      <c r="P22" s="2">
        <v>634.935791015625</v>
      </c>
      <c r="Q22" s="2">
        <v>810.30432128906295</v>
      </c>
      <c r="R22" s="2">
        <v>826.301513671875</v>
      </c>
      <c r="S22" s="2">
        <v>752.17529296875</v>
      </c>
      <c r="T22" s="2">
        <v>851.41253662109398</v>
      </c>
      <c r="U22" s="2">
        <v>847.96484375</v>
      </c>
      <c r="V22" s="2">
        <v>884.08947753906295</v>
      </c>
      <c r="W22" s="2">
        <v>854.01672363281295</v>
      </c>
      <c r="X22" s="2">
        <v>782.92681884765602</v>
      </c>
      <c r="Y22" s="2">
        <v>802.46575927734398</v>
      </c>
      <c r="Z22" s="2">
        <v>766.97705078125</v>
      </c>
      <c r="AA22" s="2">
        <v>779.12841796875</v>
      </c>
      <c r="AB22" s="2">
        <v>608.45562744140602</v>
      </c>
      <c r="AC22" s="2">
        <v>753.27520751953102</v>
      </c>
      <c r="AD22" s="2">
        <v>584.49530029296898</v>
      </c>
      <c r="AE22" s="2">
        <v>585.82586669921898</v>
      </c>
      <c r="AF22" s="2">
        <v>567.27526855468795</v>
      </c>
      <c r="AG22" s="2">
        <v>591.90179443359398</v>
      </c>
      <c r="AH22" s="2">
        <v>543.50256347656295</v>
      </c>
      <c r="AI22" s="2">
        <v>497.90512084960898</v>
      </c>
      <c r="AJ22" s="2">
        <v>469.75653076171898</v>
      </c>
      <c r="AK22" s="2">
        <v>489.66943359375</v>
      </c>
      <c r="AL22" s="2">
        <v>521.14685058593795</v>
      </c>
      <c r="AM22" s="2">
        <v>555.7626953125</v>
      </c>
      <c r="AN22" s="2">
        <v>618.01226806640602</v>
      </c>
      <c r="AO22" s="2">
        <v>633.75604248046898</v>
      </c>
      <c r="AP22" s="2">
        <v>719.56622314453102</v>
      </c>
      <c r="AQ22" s="2">
        <v>739.729248046875</v>
      </c>
      <c r="AR22" s="2">
        <v>725.92907714843795</v>
      </c>
      <c r="AS22" s="2">
        <v>633.98089599609398</v>
      </c>
      <c r="AT22" s="2">
        <v>715.02728271484398</v>
      </c>
      <c r="AU22" s="2">
        <v>662.93414306640602</v>
      </c>
      <c r="AV22" s="2">
        <v>630.18212890625</v>
      </c>
      <c r="AW22" s="2">
        <v>487.24563598632801</v>
      </c>
      <c r="AX22" s="2">
        <v>438.10607910156301</v>
      </c>
      <c r="AY22" s="2">
        <v>454.67617797851602</v>
      </c>
    </row>
    <row r="23" spans="1:51" ht="60">
      <c r="A23" s="2" t="s">
        <v>20</v>
      </c>
      <c r="B23" s="2" t="s">
        <v>120</v>
      </c>
      <c r="C23" s="2" t="s">
        <v>65</v>
      </c>
      <c r="D23" s="2">
        <v>2.4884724617004399</v>
      </c>
      <c r="E23" s="2">
        <v>3.5042622089386</v>
      </c>
      <c r="F23" s="2">
        <v>4.09651899337769</v>
      </c>
      <c r="G23" s="2">
        <v>4.1164932250976598</v>
      </c>
      <c r="H23" s="2">
        <v>4.1254949569702104</v>
      </c>
      <c r="I23" s="2">
        <v>4.1444878578186</v>
      </c>
      <c r="J23" s="2">
        <v>4.15612840652466</v>
      </c>
      <c r="K23" s="2">
        <v>4.1686549186706499</v>
      </c>
      <c r="L23" s="2">
        <v>4.1898431777954102</v>
      </c>
      <c r="M23" s="2">
        <v>4.2021007537841797</v>
      </c>
      <c r="N23" s="2">
        <v>4.2143406867981001</v>
      </c>
      <c r="O23" s="2">
        <v>4.2337937355041504</v>
      </c>
      <c r="P23" s="2">
        <v>4.2434549331665004</v>
      </c>
      <c r="Q23" s="2">
        <v>4.2573523521423304</v>
      </c>
      <c r="R23" s="2">
        <v>4.2713470458984402</v>
      </c>
      <c r="S23" s="2">
        <v>4.2786808013915998</v>
      </c>
      <c r="T23" s="2">
        <v>4.2965526580810502</v>
      </c>
      <c r="U23" s="2">
        <v>4.3056683540344203</v>
      </c>
      <c r="V23" s="2">
        <v>4.3170590400695801</v>
      </c>
      <c r="W23" s="2">
        <v>4.3296651840209996</v>
      </c>
      <c r="X23" s="2">
        <v>4.3105635643005398</v>
      </c>
      <c r="Y23" s="2">
        <v>3.5628645420074498</v>
      </c>
      <c r="Z23" s="2">
        <v>2.5639197826385498</v>
      </c>
      <c r="AA23" s="2">
        <v>1.97093069553375</v>
      </c>
      <c r="AB23" s="2">
        <v>1.9781684875488299</v>
      </c>
      <c r="AC23" s="2">
        <v>1.9951978921890301</v>
      </c>
      <c r="AD23" s="2">
        <v>2.0077362060546902</v>
      </c>
      <c r="AE23" s="2">
        <v>2.0218245983123802</v>
      </c>
      <c r="AF23" s="2">
        <v>2.0344860553741499</v>
      </c>
      <c r="AG23" s="2">
        <v>2.0454185009002699</v>
      </c>
      <c r="AH23" s="2">
        <v>2.06622385978699</v>
      </c>
      <c r="AI23" s="2">
        <v>2.0777013301849401</v>
      </c>
      <c r="AJ23" s="2">
        <v>2.09020328521729</v>
      </c>
      <c r="AK23" s="2">
        <v>2.1060259342193599</v>
      </c>
      <c r="AL23" s="2">
        <v>2.1208178997039799</v>
      </c>
      <c r="AM23" s="2">
        <v>2.13407278060913</v>
      </c>
      <c r="AN23" s="2">
        <v>2.1474757194518999</v>
      </c>
      <c r="AO23" s="2">
        <v>2.1650364398956299</v>
      </c>
      <c r="AP23" s="2">
        <v>2.1726958751678498</v>
      </c>
      <c r="AQ23" s="2">
        <v>2.1946318149566699</v>
      </c>
      <c r="AR23" s="2">
        <v>2.2068819999694802</v>
      </c>
      <c r="AS23" s="2">
        <v>2.2210521697997998</v>
      </c>
      <c r="AT23" s="2">
        <v>2.2392916679382302</v>
      </c>
      <c r="AU23" s="2">
        <v>2.24815797805786</v>
      </c>
      <c r="AV23" s="2">
        <v>2.2629234790802002</v>
      </c>
      <c r="AW23" s="2">
        <v>2.27545118331909</v>
      </c>
      <c r="AX23" s="2">
        <v>2.28562355041504</v>
      </c>
      <c r="AY23" s="2">
        <v>2.3057343959808398</v>
      </c>
    </row>
    <row r="24" spans="1:51" ht="60">
      <c r="A24" s="2" t="s">
        <v>21</v>
      </c>
      <c r="B24" s="2" t="s">
        <v>119</v>
      </c>
      <c r="C24" s="2" t="s">
        <v>65</v>
      </c>
      <c r="D24" s="2">
        <v>2.7826564311981201</v>
      </c>
      <c r="E24" s="2">
        <v>2.7134637832641602</v>
      </c>
      <c r="F24" s="2">
        <v>2.6811285018920898</v>
      </c>
      <c r="G24" s="2">
        <v>2.6981074810028098</v>
      </c>
      <c r="H24" s="2">
        <v>2.7140188217163099</v>
      </c>
      <c r="I24" s="2">
        <v>2.7295138835907</v>
      </c>
      <c r="J24" s="2">
        <v>2.7416319847106898</v>
      </c>
      <c r="K24" s="2">
        <v>2.7527778148651101</v>
      </c>
      <c r="L24" s="2">
        <v>2.7642707824707</v>
      </c>
      <c r="M24" s="2">
        <v>2.7754254341125502</v>
      </c>
      <c r="N24" s="2">
        <v>2.7869966030120898</v>
      </c>
      <c r="O24" s="2">
        <v>2.7974739074707</v>
      </c>
      <c r="P24" s="2">
        <v>2.8082032203674299</v>
      </c>
      <c r="Q24" s="2">
        <v>2.8170142173767099</v>
      </c>
      <c r="R24" s="2">
        <v>2.8236160278320299</v>
      </c>
      <c r="S24" s="2">
        <v>2.8291442394256601</v>
      </c>
      <c r="T24" s="2">
        <v>2.8347623348236102</v>
      </c>
      <c r="U24" s="2">
        <v>2.8408784866332999</v>
      </c>
      <c r="V24" s="2">
        <v>2.8465847969055198</v>
      </c>
      <c r="W24" s="2">
        <v>2.8525800704956099</v>
      </c>
      <c r="X24" s="2">
        <v>2.8228075504303001</v>
      </c>
      <c r="Y24" s="2">
        <v>2.9443280696868901</v>
      </c>
      <c r="Z24" s="2">
        <v>3.1896543502807599</v>
      </c>
      <c r="AA24" s="2">
        <v>3.3378543853759801</v>
      </c>
      <c r="AB24" s="2">
        <v>3.25490474700928</v>
      </c>
      <c r="AC24" s="2">
        <v>3.1456997394561799</v>
      </c>
      <c r="AD24" s="2">
        <v>3.0055727958679199</v>
      </c>
      <c r="AE24" s="2">
        <v>2.8940765857696502</v>
      </c>
      <c r="AF24" s="2">
        <v>2.8145623207092298</v>
      </c>
      <c r="AG24" s="2">
        <v>2.8208353519439702</v>
      </c>
      <c r="AH24" s="2">
        <v>2.8297710418701199</v>
      </c>
      <c r="AI24" s="2">
        <v>2.8330490589141801</v>
      </c>
      <c r="AJ24" s="2">
        <v>2.8340141773223899</v>
      </c>
      <c r="AK24" s="2">
        <v>2.8345255851745601</v>
      </c>
      <c r="AL24" s="2">
        <v>2.8342239856720002</v>
      </c>
      <c r="AM24" s="2">
        <v>2.8339653015136701</v>
      </c>
      <c r="AN24" s="2">
        <v>2.8323888778686501</v>
      </c>
      <c r="AO24" s="2">
        <v>2.83324146270752</v>
      </c>
      <c r="AP24" s="2">
        <v>2.8331596851348899</v>
      </c>
      <c r="AQ24" s="2">
        <v>2.8315780162811302</v>
      </c>
      <c r="AR24" s="2">
        <v>2.8315174579620401</v>
      </c>
      <c r="AS24" s="2">
        <v>2.8309617042541499</v>
      </c>
      <c r="AT24" s="2">
        <v>2.83086109161377</v>
      </c>
      <c r="AU24" s="2">
        <v>2.8296251296997101</v>
      </c>
      <c r="AV24" s="2">
        <v>2.8293383121490501</v>
      </c>
      <c r="AW24" s="2">
        <v>2.8294653892517099</v>
      </c>
      <c r="AX24" s="2">
        <v>2.8288002014160201</v>
      </c>
      <c r="AY24" s="2">
        <v>2.82844114303589</v>
      </c>
    </row>
    <row r="25" spans="1:51" ht="36">
      <c r="A25" s="2" t="s">
        <v>24</v>
      </c>
      <c r="B25" s="2" t="s">
        <v>118</v>
      </c>
      <c r="C25" s="2" t="s">
        <v>75</v>
      </c>
      <c r="D25" s="2">
        <v>44.247303009033203</v>
      </c>
      <c r="E25" s="2">
        <v>44.546798706054702</v>
      </c>
      <c r="F25" s="2">
        <v>44.691677093505902</v>
      </c>
      <c r="G25" s="2">
        <v>44.638153076171903</v>
      </c>
      <c r="H25" s="2">
        <v>44.753826141357401</v>
      </c>
      <c r="I25" s="2">
        <v>44.933750152587898</v>
      </c>
      <c r="J25" s="2">
        <v>45.111415863037102</v>
      </c>
      <c r="K25" s="2">
        <v>45.547176361083999</v>
      </c>
      <c r="L25" s="2">
        <v>46.591667175292997</v>
      </c>
      <c r="M25" s="2">
        <v>47.418094635009801</v>
      </c>
      <c r="N25" s="2">
        <v>47.653759002685497</v>
      </c>
      <c r="O25" s="2">
        <v>47.758472442627003</v>
      </c>
      <c r="P25" s="2">
        <v>47.389877319335902</v>
      </c>
      <c r="Q25" s="2">
        <v>46.7826957702637</v>
      </c>
      <c r="R25" s="2">
        <v>46.4515380859375</v>
      </c>
      <c r="S25" s="2">
        <v>46.198879241943402</v>
      </c>
      <c r="T25" s="2">
        <v>45.836872100830099</v>
      </c>
      <c r="U25" s="2">
        <v>45.615089416503899</v>
      </c>
      <c r="V25" s="2">
        <v>45.4441947937012</v>
      </c>
      <c r="W25" s="2">
        <v>45.079250335693402</v>
      </c>
      <c r="X25" s="2">
        <v>45.056591033935497</v>
      </c>
      <c r="Y25" s="2">
        <v>44.874992370605497</v>
      </c>
      <c r="Z25" s="2">
        <v>44.876434326171903</v>
      </c>
      <c r="AA25" s="2">
        <v>44.769500732421903</v>
      </c>
      <c r="AB25" s="2">
        <v>44.577674865722699</v>
      </c>
      <c r="AC25" s="2">
        <v>44.405937194824197</v>
      </c>
      <c r="AD25" s="2">
        <v>44.377079010009801</v>
      </c>
      <c r="AE25" s="2">
        <v>44.259243011474602</v>
      </c>
      <c r="AF25" s="2">
        <v>44.677623748779297</v>
      </c>
      <c r="AG25" s="2">
        <v>45.090389251708999</v>
      </c>
      <c r="AH25" s="2">
        <v>45.265869140625</v>
      </c>
      <c r="AI25" s="2">
        <v>45.415885925292997</v>
      </c>
      <c r="AJ25" s="2">
        <v>45.617404937744098</v>
      </c>
      <c r="AK25" s="2">
        <v>45.8893852233887</v>
      </c>
      <c r="AL25" s="2">
        <v>46.066211700439503</v>
      </c>
      <c r="AM25" s="2">
        <v>46.145946502685497</v>
      </c>
      <c r="AN25" s="2">
        <v>46.154998779296903</v>
      </c>
      <c r="AO25" s="2">
        <v>46.047779083252003</v>
      </c>
      <c r="AP25" s="2">
        <v>45.439903259277301</v>
      </c>
      <c r="AQ25" s="2">
        <v>44.858078002929702</v>
      </c>
      <c r="AR25" s="2">
        <v>44.540920257568402</v>
      </c>
      <c r="AS25" s="2">
        <v>44.81201171875</v>
      </c>
      <c r="AT25" s="2">
        <v>44.320671081542997</v>
      </c>
      <c r="AU25" s="2">
        <v>44.174644470214801</v>
      </c>
      <c r="AV25" s="2">
        <v>43.706699371337898</v>
      </c>
      <c r="AW25" s="2">
        <v>43.714706420898402</v>
      </c>
      <c r="AX25" s="2">
        <v>43.524993896484403</v>
      </c>
      <c r="AY25" s="2">
        <v>43.538120269775398</v>
      </c>
    </row>
    <row r="26" spans="1:51" ht="48">
      <c r="A26" s="2" t="s">
        <v>62</v>
      </c>
      <c r="B26" s="2" t="s">
        <v>117</v>
      </c>
      <c r="C26" s="2" t="s">
        <v>77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</row>
    <row r="27" spans="1:51" ht="48">
      <c r="A27" s="2" t="s">
        <v>25</v>
      </c>
      <c r="B27" s="2" t="s">
        <v>116</v>
      </c>
      <c r="C27" s="2" t="s">
        <v>74</v>
      </c>
      <c r="D27" s="2">
        <v>50.5730171203613</v>
      </c>
      <c r="E27" s="2">
        <v>50.870925903320298</v>
      </c>
      <c r="F27" s="2">
        <v>51.407958984375</v>
      </c>
      <c r="G27" s="2">
        <v>51.443572998046903</v>
      </c>
      <c r="H27" s="2">
        <v>51.664226531982401</v>
      </c>
      <c r="I27" s="2">
        <v>51.862705230712898</v>
      </c>
      <c r="J27" s="2">
        <v>52.059799194335902</v>
      </c>
      <c r="K27" s="2">
        <v>52.823741912841797</v>
      </c>
      <c r="L27" s="2">
        <v>53.481815338134801</v>
      </c>
      <c r="M27" s="2">
        <v>54.052177429199197</v>
      </c>
      <c r="N27" s="2">
        <v>53.974918365478501</v>
      </c>
      <c r="O27" s="2">
        <v>53.541301727294901</v>
      </c>
      <c r="P27" s="2">
        <v>52.824466705322301</v>
      </c>
      <c r="Q27" s="2">
        <v>51.926273345947301</v>
      </c>
      <c r="R27" s="2">
        <v>51.623458862304702</v>
      </c>
      <c r="S27" s="2">
        <v>51.492687225341797</v>
      </c>
      <c r="T27" s="2">
        <v>51.2791938781738</v>
      </c>
      <c r="U27" s="2">
        <v>51.0505981445313</v>
      </c>
      <c r="V27" s="2">
        <v>50.910530090332003</v>
      </c>
      <c r="W27" s="2">
        <v>50.649250030517599</v>
      </c>
      <c r="X27" s="2">
        <v>50.843986511230497</v>
      </c>
      <c r="Y27" s="2">
        <v>50.7751274108887</v>
      </c>
      <c r="Z27" s="2">
        <v>50.763267517089801</v>
      </c>
      <c r="AA27" s="2">
        <v>50.725082397460902</v>
      </c>
      <c r="AB27" s="2">
        <v>50.310523986816399</v>
      </c>
      <c r="AC27" s="2">
        <v>50.013168334960902</v>
      </c>
      <c r="AD27" s="2">
        <v>50.0779418945313</v>
      </c>
      <c r="AE27" s="2">
        <v>49.885684967041001</v>
      </c>
      <c r="AF27" s="2">
        <v>50.133308410644503</v>
      </c>
      <c r="AG27" s="2">
        <v>50.3882026672363</v>
      </c>
      <c r="AH27" s="2">
        <v>50.539093017578097</v>
      </c>
      <c r="AI27" s="2">
        <v>50.691680908203097</v>
      </c>
      <c r="AJ27" s="2">
        <v>50.938957214355497</v>
      </c>
      <c r="AK27" s="2">
        <v>51.077190399169901</v>
      </c>
      <c r="AL27" s="2">
        <v>51.179107666015597</v>
      </c>
      <c r="AM27" s="2">
        <v>51.3128471374512</v>
      </c>
      <c r="AN27" s="2">
        <v>51.248104095458999</v>
      </c>
      <c r="AO27" s="2">
        <v>51.051704406738303</v>
      </c>
      <c r="AP27" s="2">
        <v>50.418903350830099</v>
      </c>
      <c r="AQ27" s="2">
        <v>49.918540954589801</v>
      </c>
      <c r="AR27" s="2">
        <v>49.667079925537102</v>
      </c>
      <c r="AS27" s="2">
        <v>50.053077697753899</v>
      </c>
      <c r="AT27" s="2">
        <v>49.789131164550803</v>
      </c>
      <c r="AU27" s="2">
        <v>49.733619689941399</v>
      </c>
      <c r="AV27" s="2">
        <v>48.840129852294901</v>
      </c>
      <c r="AW27" s="2">
        <v>48.8876762390137</v>
      </c>
      <c r="AX27" s="2">
        <v>48.825527191162102</v>
      </c>
      <c r="AY27" s="2">
        <v>49.120197296142599</v>
      </c>
    </row>
    <row r="28" spans="1:51" ht="48">
      <c r="A28" s="2" t="s">
        <v>63</v>
      </c>
      <c r="B28" s="2" t="s">
        <v>116</v>
      </c>
      <c r="C28" s="2" t="s">
        <v>76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</row>
    <row r="29" spans="1:51" ht="60">
      <c r="A29" s="2" t="s">
        <v>22</v>
      </c>
      <c r="B29" s="2" t="s">
        <v>115</v>
      </c>
      <c r="C29" s="2" t="s">
        <v>65</v>
      </c>
      <c r="D29" s="2">
        <v>2.5279510021209699</v>
      </c>
      <c r="E29" s="2">
        <v>2.6594099998474099</v>
      </c>
      <c r="F29" s="2">
        <v>2.7650692462921098</v>
      </c>
      <c r="G29" s="2">
        <v>2.8434114456176798</v>
      </c>
      <c r="H29" s="2">
        <v>2.96844577789307</v>
      </c>
      <c r="I29" s="2">
        <v>3.1281595230102499</v>
      </c>
      <c r="J29" s="2">
        <v>3.2909288406372101</v>
      </c>
      <c r="K29" s="2">
        <v>3.4478297233581499</v>
      </c>
      <c r="L29" s="2">
        <v>3.5888199806213401</v>
      </c>
      <c r="M29" s="2">
        <v>3.7149217128753702</v>
      </c>
      <c r="N29" s="2">
        <v>3.8178124427795401</v>
      </c>
      <c r="O29" s="2">
        <v>3.9080376625061</v>
      </c>
      <c r="P29" s="2">
        <v>3.9717879295349099</v>
      </c>
      <c r="Q29" s="2">
        <v>3.98644971847534</v>
      </c>
      <c r="R29" s="2">
        <v>3.9726648330688499</v>
      </c>
      <c r="S29" s="2">
        <v>3.9447324275970499</v>
      </c>
      <c r="T29" s="2">
        <v>3.91677045822144</v>
      </c>
      <c r="U29" s="2">
        <v>3.8809773921966602</v>
      </c>
      <c r="V29" s="2">
        <v>3.8381142616271999</v>
      </c>
      <c r="W29" s="2">
        <v>3.7882883548736599</v>
      </c>
      <c r="X29" s="2">
        <v>3.6840441226959202</v>
      </c>
      <c r="Y29" s="2">
        <v>3.5287783145904501</v>
      </c>
      <c r="Z29" s="2">
        <v>3.3743362426757799</v>
      </c>
      <c r="AA29" s="2">
        <v>3.2300677299499498</v>
      </c>
      <c r="AB29" s="2">
        <v>3.0941231250762899</v>
      </c>
      <c r="AC29" s="2">
        <v>2.96788883209229</v>
      </c>
      <c r="AD29" s="2">
        <v>2.8118646144866899</v>
      </c>
      <c r="AE29" s="2">
        <v>2.7458403110504199</v>
      </c>
      <c r="AF29" s="2">
        <v>2.71196508407593</v>
      </c>
      <c r="AG29" s="2">
        <v>2.6768994331359899</v>
      </c>
      <c r="AH29" s="2">
        <v>2.63936114311218</v>
      </c>
      <c r="AI29" s="2">
        <v>2.6185958385467498</v>
      </c>
      <c r="AJ29" s="2">
        <v>2.5910346508026101</v>
      </c>
      <c r="AK29" s="2">
        <v>2.5438191890716602</v>
      </c>
      <c r="AL29" s="2">
        <v>2.48869800567627</v>
      </c>
      <c r="AM29" s="2">
        <v>2.4281077384948699</v>
      </c>
      <c r="AN29" s="2">
        <v>2.3588714599609402</v>
      </c>
      <c r="AO29" s="2">
        <v>2.2781512737274201</v>
      </c>
      <c r="AP29" s="2">
        <v>2.19051194190979</v>
      </c>
      <c r="AQ29" s="2">
        <v>2.1014668941497798</v>
      </c>
      <c r="AR29" s="2">
        <v>2.0201041698455802</v>
      </c>
      <c r="AS29" s="2">
        <v>1.9823871850967401</v>
      </c>
      <c r="AT29" s="2">
        <v>1.9730294942855799</v>
      </c>
      <c r="AU29" s="2">
        <v>1.95541656017303</v>
      </c>
      <c r="AV29" s="2">
        <v>1.94672739505768</v>
      </c>
      <c r="AW29" s="2">
        <v>1.95585930347443</v>
      </c>
      <c r="AX29" s="2">
        <v>1.9686040878295901</v>
      </c>
      <c r="AY29" s="2">
        <v>1.98337161540985</v>
      </c>
    </row>
    <row r="30" spans="1:51" ht="60">
      <c r="A30" s="2" t="s">
        <v>26</v>
      </c>
      <c r="B30" s="2" t="s">
        <v>114</v>
      </c>
      <c r="C30" s="2" t="s">
        <v>73</v>
      </c>
      <c r="D30" s="2">
        <v>34.320823669433601</v>
      </c>
      <c r="E30" s="2">
        <v>34.454700469970703</v>
      </c>
      <c r="F30" s="2">
        <v>34.296070098877003</v>
      </c>
      <c r="G30" s="2">
        <v>34.5283813476563</v>
      </c>
      <c r="H30" s="2">
        <v>35.265590667724602</v>
      </c>
      <c r="I30" s="2">
        <v>35.3991508483887</v>
      </c>
      <c r="J30" s="2">
        <v>35.5765380859375</v>
      </c>
      <c r="K30" s="2">
        <v>35.699680328369098</v>
      </c>
      <c r="L30" s="2">
        <v>35.7014350891113</v>
      </c>
      <c r="M30" s="2">
        <v>35.742179870605497</v>
      </c>
      <c r="N30" s="2">
        <v>35.718650817871101</v>
      </c>
      <c r="O30" s="2">
        <v>35.897682189941399</v>
      </c>
      <c r="P30" s="2">
        <v>35.645816802978501</v>
      </c>
      <c r="Q30" s="2">
        <v>35.152866363525398</v>
      </c>
      <c r="R30" s="2">
        <v>34.884681701660199</v>
      </c>
      <c r="S30" s="2">
        <v>35.2246704101563</v>
      </c>
      <c r="T30" s="2">
        <v>34.908760070800803</v>
      </c>
      <c r="U30" s="2">
        <v>34.790225982666001</v>
      </c>
      <c r="V30" s="2">
        <v>34.853633880615199</v>
      </c>
      <c r="W30" s="2">
        <v>34.903602600097699</v>
      </c>
      <c r="X30" s="2">
        <v>34.209815979003899</v>
      </c>
      <c r="Y30" s="2">
        <v>33.442764282226598</v>
      </c>
      <c r="Z30" s="2">
        <v>33.363784790039098</v>
      </c>
      <c r="AA30" s="2">
        <v>33.316158294677699</v>
      </c>
      <c r="AB30" s="2">
        <v>33.220001220703097</v>
      </c>
      <c r="AC30" s="2">
        <v>33.003578186035199</v>
      </c>
      <c r="AD30" s="2">
        <v>32.967090606689503</v>
      </c>
      <c r="AE30" s="2">
        <v>33.2535400390625</v>
      </c>
      <c r="AF30" s="2">
        <v>33.182853698730497</v>
      </c>
      <c r="AG30" s="2">
        <v>33.2144966125488</v>
      </c>
      <c r="AH30" s="2">
        <v>33.2740287780762</v>
      </c>
      <c r="AI30" s="2">
        <v>34.077987670898402</v>
      </c>
      <c r="AJ30" s="2">
        <v>33.924266815185497</v>
      </c>
      <c r="AK30" s="2">
        <v>33.843597412109403</v>
      </c>
      <c r="AL30" s="2">
        <v>33.582061767578097</v>
      </c>
      <c r="AM30" s="2">
        <v>33.520229339599602</v>
      </c>
      <c r="AN30" s="2">
        <v>33.327278137207003</v>
      </c>
      <c r="AO30" s="2">
        <v>33.138095855712898</v>
      </c>
      <c r="AP30" s="2">
        <v>32.847503662109403</v>
      </c>
      <c r="AQ30" s="2">
        <v>32.695091247558601</v>
      </c>
      <c r="AR30" s="2">
        <v>32.785190582275398</v>
      </c>
      <c r="AS30" s="2">
        <v>32.927936553955099</v>
      </c>
      <c r="AT30" s="2">
        <v>32.049461364746101</v>
      </c>
      <c r="AU30" s="2">
        <v>32.312808990478501</v>
      </c>
      <c r="AV30" s="2">
        <v>32.606105804443402</v>
      </c>
      <c r="AW30" s="2">
        <v>32.947803497314503</v>
      </c>
      <c r="AX30" s="2">
        <v>33.302082061767599</v>
      </c>
      <c r="AY30" s="2">
        <v>33.532745361328097</v>
      </c>
    </row>
    <row r="31" spans="1:51" ht="48">
      <c r="A31" s="2" t="s">
        <v>27</v>
      </c>
      <c r="B31" s="2" t="s">
        <v>113</v>
      </c>
      <c r="C31" s="2" t="s">
        <v>73</v>
      </c>
      <c r="D31" s="2">
        <v>33.1185493469238</v>
      </c>
      <c r="E31" s="2">
        <v>33.212471008300803</v>
      </c>
      <c r="F31" s="2">
        <v>33.229896545410199</v>
      </c>
      <c r="G31" s="2">
        <v>33.273139953613303</v>
      </c>
      <c r="H31" s="2">
        <v>33.463973999023402</v>
      </c>
      <c r="I31" s="2">
        <v>33.631416320800803</v>
      </c>
      <c r="J31" s="2">
        <v>33.773788452148402</v>
      </c>
      <c r="K31" s="2">
        <v>33.911018371582003</v>
      </c>
      <c r="L31" s="2">
        <v>34.060081481933601</v>
      </c>
      <c r="M31" s="2">
        <v>34.115818023681598</v>
      </c>
      <c r="N31" s="2">
        <v>34.260475158691399</v>
      </c>
      <c r="O31" s="2">
        <v>34.302497863769503</v>
      </c>
      <c r="P31" s="2">
        <v>34.183238983154297</v>
      </c>
      <c r="Q31" s="2">
        <v>34.068958282470703</v>
      </c>
      <c r="R31" s="2">
        <v>33.898044586181598</v>
      </c>
      <c r="S31" s="2">
        <v>33.918289184570298</v>
      </c>
      <c r="T31" s="2">
        <v>33.833461761474602</v>
      </c>
      <c r="U31" s="2">
        <v>33.793205261230497</v>
      </c>
      <c r="V31" s="2">
        <v>33.660682678222699</v>
      </c>
      <c r="W31" s="2">
        <v>33.535312652587898</v>
      </c>
      <c r="X31" s="2">
        <v>33.209037780761697</v>
      </c>
      <c r="Y31" s="2">
        <v>33.0556831359863</v>
      </c>
      <c r="Z31" s="2">
        <v>32.925960540771499</v>
      </c>
      <c r="AA31" s="2">
        <v>32.863029479980497</v>
      </c>
      <c r="AB31" s="2">
        <v>32.667774200439503</v>
      </c>
      <c r="AC31" s="2">
        <v>32.527786254882798</v>
      </c>
      <c r="AD31" s="2">
        <v>32.480426788330099</v>
      </c>
      <c r="AE31" s="2">
        <v>32.728794097900398</v>
      </c>
      <c r="AF31" s="2">
        <v>32.609344482421903</v>
      </c>
      <c r="AG31" s="2">
        <v>32.627792358398402</v>
      </c>
      <c r="AH31" s="2">
        <v>32.5774955749512</v>
      </c>
      <c r="AI31" s="2">
        <v>32.551967620849602</v>
      </c>
      <c r="AJ31" s="2">
        <v>32.294242858886697</v>
      </c>
      <c r="AK31" s="2">
        <v>32.209690093994098</v>
      </c>
      <c r="AL31" s="2">
        <v>32.119697570800803</v>
      </c>
      <c r="AM31" s="2">
        <v>32.0765571594238</v>
      </c>
      <c r="AN31" s="2">
        <v>31.920045852661101</v>
      </c>
      <c r="AO31" s="2">
        <v>31.857097625732401</v>
      </c>
      <c r="AP31" s="2">
        <v>31.749467849731399</v>
      </c>
      <c r="AQ31" s="2">
        <v>31.730018615722699</v>
      </c>
      <c r="AR31" s="2">
        <v>31.865064620971701</v>
      </c>
      <c r="AS31" s="2">
        <v>32.027946472167997</v>
      </c>
      <c r="AT31" s="2">
        <v>32.046440124511697</v>
      </c>
      <c r="AU31" s="2">
        <v>32.040328979492202</v>
      </c>
      <c r="AV31" s="2">
        <v>32.100681304931598</v>
      </c>
      <c r="AW31" s="2">
        <v>32.108219146728501</v>
      </c>
      <c r="AX31" s="2">
        <v>31.870603561401399</v>
      </c>
      <c r="AY31" s="2">
        <v>31.928390502929702</v>
      </c>
    </row>
    <row r="32" spans="1:51" ht="48">
      <c r="A32" s="2" t="s">
        <v>29</v>
      </c>
      <c r="B32" s="2" t="s">
        <v>112</v>
      </c>
      <c r="C32" s="2" t="s">
        <v>75</v>
      </c>
      <c r="D32" s="2">
        <v>12.584750175476101</v>
      </c>
      <c r="E32" s="2">
        <v>13.2478675842285</v>
      </c>
      <c r="F32" s="2">
        <v>13.8161573410034</v>
      </c>
      <c r="G32" s="2">
        <v>13.8260507583618</v>
      </c>
      <c r="H32" s="2">
        <v>14.0947151184082</v>
      </c>
      <c r="I32" s="2">
        <v>14.348875045776399</v>
      </c>
      <c r="J32" s="2">
        <v>14.5071411132813</v>
      </c>
      <c r="K32" s="2">
        <v>15.292804718017599</v>
      </c>
      <c r="L32" s="2">
        <v>15.900473594665501</v>
      </c>
      <c r="M32" s="2">
        <v>16.283847808837901</v>
      </c>
      <c r="N32" s="2">
        <v>15.9227752685547</v>
      </c>
      <c r="O32" s="2">
        <v>15.243761062622101</v>
      </c>
      <c r="P32" s="2">
        <v>14.2406625747681</v>
      </c>
      <c r="Q32" s="2">
        <v>13.143268585205099</v>
      </c>
      <c r="R32" s="2">
        <v>14.1400156021118</v>
      </c>
      <c r="S32" s="2">
        <v>14.228776931762701</v>
      </c>
      <c r="T32" s="2">
        <v>13.964632987976101</v>
      </c>
      <c r="U32" s="2">
        <v>13.828327178955099</v>
      </c>
      <c r="V32" s="2">
        <v>13.764502525329601</v>
      </c>
      <c r="W32" s="2">
        <v>13.538333892822299</v>
      </c>
      <c r="X32" s="2">
        <v>13.709734916686999</v>
      </c>
      <c r="Y32" s="2">
        <v>13.713935852050801</v>
      </c>
      <c r="Z32" s="2">
        <v>13.7175045013428</v>
      </c>
      <c r="AA32" s="2">
        <v>13.6699562072754</v>
      </c>
      <c r="AB32" s="2">
        <v>12.4366912841797</v>
      </c>
      <c r="AC32" s="2">
        <v>11.962800025939901</v>
      </c>
      <c r="AD32" s="2">
        <v>12.1606035232544</v>
      </c>
      <c r="AE32" s="2">
        <v>11.7749166488647</v>
      </c>
      <c r="AF32" s="2">
        <v>12.072080612182599</v>
      </c>
      <c r="AG32" s="2">
        <v>12.2730922698975</v>
      </c>
      <c r="AH32" s="2">
        <v>12.412600517272899</v>
      </c>
      <c r="AI32" s="2">
        <v>12.6354513168335</v>
      </c>
      <c r="AJ32" s="2">
        <v>12.841259002685501</v>
      </c>
      <c r="AK32" s="2">
        <v>12.888502120971699</v>
      </c>
      <c r="AL32" s="2">
        <v>12.901388168335</v>
      </c>
      <c r="AM32" s="2">
        <v>12.901826858520501</v>
      </c>
      <c r="AN32" s="2">
        <v>12.7572021484375</v>
      </c>
      <c r="AO32" s="2">
        <v>12.5149526596069</v>
      </c>
      <c r="AP32" s="2">
        <v>11.630552291870099</v>
      </c>
      <c r="AQ32" s="2">
        <v>11.1214752197266</v>
      </c>
      <c r="AR32" s="2">
        <v>10.9318838119507</v>
      </c>
      <c r="AS32" s="2">
        <v>11.559217453002899</v>
      </c>
      <c r="AT32" s="2">
        <v>11.340497016906699</v>
      </c>
      <c r="AU32" s="2">
        <v>11.4301300048828</v>
      </c>
      <c r="AV32" s="2">
        <v>6.8190231323242196</v>
      </c>
      <c r="AW32" s="2">
        <v>7.4577918052673304</v>
      </c>
      <c r="AX32" s="2">
        <v>7.7644424438476598</v>
      </c>
      <c r="AY32" s="2">
        <v>8.4809732437133807</v>
      </c>
    </row>
    <row r="33" spans="1:51" ht="48">
      <c r="A33" s="2" t="s">
        <v>33</v>
      </c>
      <c r="B33" s="2" t="s">
        <v>112</v>
      </c>
      <c r="C33" s="2" t="s">
        <v>74</v>
      </c>
      <c r="D33" s="2">
        <v>32.000068664550803</v>
      </c>
      <c r="E33" s="2">
        <v>31.881799697876001</v>
      </c>
      <c r="F33" s="2">
        <v>31.712631225585898</v>
      </c>
      <c r="G33" s="2">
        <v>31.70139503479</v>
      </c>
      <c r="H33" s="2">
        <v>31.930801391601602</v>
      </c>
      <c r="I33" s="2">
        <v>32.077907562255902</v>
      </c>
      <c r="J33" s="2">
        <v>32.284183502197301</v>
      </c>
      <c r="K33" s="2">
        <v>32.236995697021499</v>
      </c>
      <c r="L33" s="2">
        <v>32.4083061218262</v>
      </c>
      <c r="M33" s="2">
        <v>32.395118713378899</v>
      </c>
      <c r="N33" s="2">
        <v>32.66650390625</v>
      </c>
      <c r="O33" s="2">
        <v>32.702659606933601</v>
      </c>
      <c r="P33" s="2">
        <v>32.368907928466797</v>
      </c>
      <c r="Q33" s="2">
        <v>32.115486145019503</v>
      </c>
      <c r="R33" s="2">
        <v>31.817144393920898</v>
      </c>
      <c r="S33" s="2">
        <v>31.9849033355713</v>
      </c>
      <c r="T33" s="2">
        <v>31.6576232910156</v>
      </c>
      <c r="U33" s="2">
        <v>31.703416824340799</v>
      </c>
      <c r="V33" s="2">
        <v>31.352607727050799</v>
      </c>
      <c r="W33" s="2">
        <v>31.315111160278299</v>
      </c>
      <c r="X33" s="2">
        <v>30.936586380004901</v>
      </c>
      <c r="Y33" s="2">
        <v>30.816627502441399</v>
      </c>
      <c r="Z33" s="2">
        <v>30.7626037597656</v>
      </c>
      <c r="AA33" s="2">
        <v>30.773130416870099</v>
      </c>
      <c r="AB33" s="2">
        <v>30.7301025390625</v>
      </c>
      <c r="AC33" s="2">
        <v>30.144443511962901</v>
      </c>
      <c r="AD33" s="2">
        <v>29.856227874755898</v>
      </c>
      <c r="AE33" s="2">
        <v>30.5832633972168</v>
      </c>
      <c r="AF33" s="2">
        <v>30.383445739746101</v>
      </c>
      <c r="AG33" s="2">
        <v>30.393417358398398</v>
      </c>
      <c r="AH33" s="2">
        <v>30.2681980133057</v>
      </c>
      <c r="AI33" s="2">
        <v>30.3109245300293</v>
      </c>
      <c r="AJ33" s="2">
        <v>30.259668350219702</v>
      </c>
      <c r="AK33" s="2">
        <v>30.238862991333001</v>
      </c>
      <c r="AL33" s="2">
        <v>30.111040115356399</v>
      </c>
      <c r="AM33" s="2">
        <v>30.128128051757798</v>
      </c>
      <c r="AN33" s="2">
        <v>29.936832427978501</v>
      </c>
      <c r="AO33" s="2">
        <v>29.911718368530298</v>
      </c>
      <c r="AP33" s="2">
        <v>30.108156204223601</v>
      </c>
      <c r="AQ33" s="2">
        <v>30.0902309417725</v>
      </c>
      <c r="AR33" s="2">
        <v>30.188514709472699</v>
      </c>
      <c r="AS33" s="2">
        <v>30.2454128265381</v>
      </c>
      <c r="AT33" s="2">
        <v>30.298984527587901</v>
      </c>
      <c r="AU33" s="2">
        <v>30.281309127807599</v>
      </c>
      <c r="AV33" s="2">
        <v>30.372800827026399</v>
      </c>
      <c r="AW33" s="2">
        <v>30.3492126464844</v>
      </c>
      <c r="AX33" s="2">
        <v>30.705307006835898</v>
      </c>
      <c r="AY33" s="2">
        <v>30.706089019775401</v>
      </c>
    </row>
    <row r="34" spans="1:51" ht="48">
      <c r="A34" s="2" t="s">
        <v>28</v>
      </c>
      <c r="B34" s="2" t="s">
        <v>112</v>
      </c>
      <c r="C34" s="2" t="s">
        <v>66</v>
      </c>
      <c r="D34" s="2">
        <v>1304.17004394531</v>
      </c>
      <c r="E34" s="2">
        <v>1207.09655761719</v>
      </c>
      <c r="F34" s="2">
        <v>1266.50427246094</v>
      </c>
      <c r="G34" s="2">
        <v>1189.79528808594</v>
      </c>
      <c r="H34" s="2">
        <v>1161.39892578125</v>
      </c>
      <c r="I34" s="2">
        <v>1151.64294433594</v>
      </c>
      <c r="J34" s="2">
        <v>1170.8154296875</v>
      </c>
      <c r="K34" s="2">
        <v>1056.06909179688</v>
      </c>
      <c r="L34" s="2">
        <v>1098.56311035156</v>
      </c>
      <c r="M34" s="2">
        <v>1152.87939453125</v>
      </c>
      <c r="N34" s="2">
        <v>1345.06103515625</v>
      </c>
      <c r="O34" s="2">
        <v>1447.71594238281</v>
      </c>
      <c r="P34" s="2">
        <v>1512.12390136719</v>
      </c>
      <c r="Q34" s="2">
        <v>1487.66040039063</v>
      </c>
      <c r="R34" s="2">
        <v>1384.65454101563</v>
      </c>
      <c r="S34" s="2">
        <v>1343.26623535156</v>
      </c>
      <c r="T34" s="2">
        <v>1211.50842285156</v>
      </c>
      <c r="U34" s="2">
        <v>1225.80725097656</v>
      </c>
      <c r="V34" s="2">
        <v>1070.44189453125</v>
      </c>
      <c r="W34" s="2">
        <v>1122.00793457031</v>
      </c>
      <c r="X34" s="2">
        <v>1103.84106445313</v>
      </c>
      <c r="Y34" s="2">
        <v>1127.08325195313</v>
      </c>
      <c r="Z34" s="2">
        <v>1117.61926269531</v>
      </c>
      <c r="AA34" s="2">
        <v>1167.78796386719</v>
      </c>
      <c r="AB34" s="2">
        <v>1377.37634277344</v>
      </c>
      <c r="AC34" s="2">
        <v>1005.75799560547</v>
      </c>
      <c r="AD34" s="2">
        <v>1350.55871582031</v>
      </c>
      <c r="AE34" s="2">
        <v>1362.34448242188</v>
      </c>
      <c r="AF34" s="2">
        <v>1276.78039550781</v>
      </c>
      <c r="AG34" s="2">
        <v>1308.55590820313</v>
      </c>
      <c r="AH34" s="2">
        <v>1283.00512695313</v>
      </c>
      <c r="AI34" s="2">
        <v>1278.53173828125</v>
      </c>
      <c r="AJ34" s="2">
        <v>1314.81066894531</v>
      </c>
      <c r="AK34" s="2">
        <v>1360.00109863281</v>
      </c>
      <c r="AL34" s="2">
        <v>1404.66088867188</v>
      </c>
      <c r="AM34" s="2">
        <v>1433.07580566406</v>
      </c>
      <c r="AN34" s="2">
        <v>1438.38977050781</v>
      </c>
      <c r="AO34" s="2">
        <v>1485.27331542969</v>
      </c>
      <c r="AP34" s="2">
        <v>1670.21142578125</v>
      </c>
      <c r="AQ34" s="2">
        <v>1667.05517578125</v>
      </c>
      <c r="AR34" s="2">
        <v>1637.81420898438</v>
      </c>
      <c r="AS34" s="2">
        <v>1527.11804199219</v>
      </c>
      <c r="AT34" s="2">
        <v>1575.97448730469</v>
      </c>
      <c r="AU34" s="2">
        <v>1553.84020996094</v>
      </c>
      <c r="AV34" s="2">
        <v>1491.66149902344</v>
      </c>
      <c r="AW34" s="2">
        <v>1401.60900878906</v>
      </c>
      <c r="AX34" s="2">
        <v>1403.09655761719</v>
      </c>
      <c r="AY34" s="2">
        <v>1264.193359375</v>
      </c>
    </row>
    <row r="35" spans="1:51" ht="60">
      <c r="A35" s="2" t="s">
        <v>30</v>
      </c>
      <c r="B35" s="2" t="s">
        <v>111</v>
      </c>
      <c r="C35" s="2" t="s">
        <v>65</v>
      </c>
      <c r="D35" s="2">
        <v>5.0089573860168501</v>
      </c>
      <c r="E35" s="2">
        <v>5.0192952156066903</v>
      </c>
      <c r="F35" s="2">
        <v>5.0153551101684597</v>
      </c>
      <c r="G35" s="2">
        <v>5.0136570930481001</v>
      </c>
      <c r="H35" s="2">
        <v>5.0145106315612802</v>
      </c>
      <c r="I35" s="2">
        <v>5.01963233947754</v>
      </c>
      <c r="J35" s="2">
        <v>5.0172038078308097</v>
      </c>
      <c r="K35" s="2">
        <v>5.0153369903564498</v>
      </c>
      <c r="L35" s="2">
        <v>5.0132889747619602</v>
      </c>
      <c r="M35" s="2">
        <v>5.0169978141784703</v>
      </c>
      <c r="N35" s="2">
        <v>5.0180907249450701</v>
      </c>
      <c r="O35" s="2">
        <v>5.0172653198242196</v>
      </c>
      <c r="P35" s="2">
        <v>5.01910400390625</v>
      </c>
      <c r="Q35" s="2">
        <v>5.0214142799377397</v>
      </c>
      <c r="R35" s="2">
        <v>4.9261999130248997</v>
      </c>
      <c r="S35" s="2">
        <v>4.5555777549743697</v>
      </c>
      <c r="T35" s="2">
        <v>4.1931681632995597</v>
      </c>
      <c r="U35" s="2">
        <v>3.85276579856873</v>
      </c>
      <c r="V35" s="2">
        <v>3.5227062702178999</v>
      </c>
      <c r="W35" s="2">
        <v>3.22627830505371</v>
      </c>
      <c r="X35" s="2">
        <v>2.91570019721985</v>
      </c>
      <c r="Y35" s="2">
        <v>2.6095943450927699</v>
      </c>
      <c r="Z35" s="2">
        <v>2.29865598678589</v>
      </c>
      <c r="AA35" s="2">
        <v>1.9780200719833401</v>
      </c>
      <c r="AB35" s="2">
        <v>1.69648432731628</v>
      </c>
      <c r="AC35" s="2">
        <v>1.6572294235229501</v>
      </c>
      <c r="AD35" s="2">
        <v>1.65152776241302</v>
      </c>
      <c r="AE35" s="2">
        <v>1.65819644927979</v>
      </c>
      <c r="AF35" s="2">
        <v>1.6566810607910201</v>
      </c>
      <c r="AG35" s="2">
        <v>1.65155708789825</v>
      </c>
      <c r="AH35" s="2">
        <v>1.6563570499420199</v>
      </c>
      <c r="AI35" s="2">
        <v>1.65665423870087</v>
      </c>
      <c r="AJ35" s="2">
        <v>1.6547002792358401</v>
      </c>
      <c r="AK35" s="2">
        <v>1.65456831455231</v>
      </c>
      <c r="AL35" s="2">
        <v>1.65435743331909</v>
      </c>
      <c r="AM35" s="2">
        <v>1.66007912158966</v>
      </c>
      <c r="AN35" s="2">
        <v>1.65700972080231</v>
      </c>
      <c r="AO35" s="2">
        <v>1.65472960472107</v>
      </c>
      <c r="AP35" s="2">
        <v>1.65743708610535</v>
      </c>
      <c r="AQ35" s="2">
        <v>1.65940237045288</v>
      </c>
      <c r="AR35" s="2">
        <v>1.6570177078247099</v>
      </c>
      <c r="AS35" s="2">
        <v>1.6648081541061399</v>
      </c>
      <c r="AT35" s="2">
        <v>1.6654917001724201</v>
      </c>
      <c r="AU35" s="2">
        <v>1.66318655014038</v>
      </c>
      <c r="AV35" s="2">
        <v>2.05482721328735</v>
      </c>
      <c r="AW35" s="2">
        <v>2.90965056419373</v>
      </c>
      <c r="AX35" s="2">
        <v>3.7256562709808398</v>
      </c>
      <c r="AY35" s="2">
        <v>4.51784324645996</v>
      </c>
    </row>
    <row r="36" spans="1:51" ht="36">
      <c r="A36" s="2" t="s">
        <v>37</v>
      </c>
      <c r="B36" s="2" t="s">
        <v>110</v>
      </c>
      <c r="C36" s="2" t="s">
        <v>73</v>
      </c>
      <c r="D36" s="2">
        <v>46.636680603027301</v>
      </c>
      <c r="E36" s="2">
        <v>47.001167297363303</v>
      </c>
      <c r="F36" s="2">
        <v>47.629592895507798</v>
      </c>
      <c r="G36" s="2">
        <v>47.616306304931598</v>
      </c>
      <c r="H36" s="2">
        <v>47.863716125488303</v>
      </c>
      <c r="I36" s="2">
        <v>48.040950775146499</v>
      </c>
      <c r="J36" s="2">
        <v>48.2539672851563</v>
      </c>
      <c r="K36" s="2">
        <v>49.040634155273402</v>
      </c>
      <c r="L36" s="2">
        <v>49.713474273681598</v>
      </c>
      <c r="M36" s="2">
        <v>50.208381652832003</v>
      </c>
      <c r="N36" s="2">
        <v>50.019950866699197</v>
      </c>
      <c r="O36" s="2">
        <v>49.518714904785199</v>
      </c>
      <c r="P36" s="2">
        <v>48.719291687011697</v>
      </c>
      <c r="Q36" s="2">
        <v>47.743019104003899</v>
      </c>
      <c r="R36" s="2">
        <v>47.551074981689503</v>
      </c>
      <c r="S36" s="2">
        <v>47.482833862304702</v>
      </c>
      <c r="T36" s="2">
        <v>47.191001892089801</v>
      </c>
      <c r="U36" s="2">
        <v>47.013301849365199</v>
      </c>
      <c r="V36" s="2">
        <v>46.853645324707003</v>
      </c>
      <c r="W36" s="2">
        <v>46.701572418212898</v>
      </c>
      <c r="X36" s="2">
        <v>46.830123901367202</v>
      </c>
      <c r="Y36" s="2">
        <v>46.847686767578097</v>
      </c>
      <c r="Z36" s="2">
        <v>46.850074768066399</v>
      </c>
      <c r="AA36" s="2">
        <v>46.722873687744098</v>
      </c>
      <c r="AB36" s="2">
        <v>46.308094024658203</v>
      </c>
      <c r="AC36" s="2">
        <v>45.927459716796903</v>
      </c>
      <c r="AD36" s="2">
        <v>46.085968017578097</v>
      </c>
      <c r="AE36" s="2">
        <v>45.833339691162102</v>
      </c>
      <c r="AF36" s="2">
        <v>46.0988159179688</v>
      </c>
      <c r="AG36" s="2">
        <v>46.366851806640597</v>
      </c>
      <c r="AH36" s="2">
        <v>46.512992858886697</v>
      </c>
      <c r="AI36" s="2">
        <v>46.685794830322301</v>
      </c>
      <c r="AJ36" s="2">
        <v>46.905792236328097</v>
      </c>
      <c r="AK36" s="2">
        <v>47.084140777587898</v>
      </c>
      <c r="AL36" s="2">
        <v>47.144683837890597</v>
      </c>
      <c r="AM36" s="2">
        <v>47.2112846374512</v>
      </c>
      <c r="AN36" s="2">
        <v>47.151947021484403</v>
      </c>
      <c r="AO36" s="2">
        <v>46.984004974365199</v>
      </c>
      <c r="AP36" s="2">
        <v>46.273044586181598</v>
      </c>
      <c r="AQ36" s="2">
        <v>45.786174774169901</v>
      </c>
      <c r="AR36" s="2">
        <v>45.526069641113303</v>
      </c>
      <c r="AS36" s="2">
        <v>45.9885063171387</v>
      </c>
      <c r="AT36" s="2">
        <v>45.701515197753899</v>
      </c>
      <c r="AU36" s="2">
        <v>45.712940216064503</v>
      </c>
      <c r="AV36" s="2">
        <v>44.610065460205099</v>
      </c>
      <c r="AW36" s="2">
        <v>44.800712585449197</v>
      </c>
      <c r="AX36" s="2">
        <v>44.757453918457003</v>
      </c>
      <c r="AY36" s="2">
        <v>45.064723968505902</v>
      </c>
    </row>
    <row r="37" spans="1:51" ht="36">
      <c r="A37" s="2" t="s">
        <v>31</v>
      </c>
      <c r="B37" s="2" t="s">
        <v>109</v>
      </c>
      <c r="C37" s="2" t="s">
        <v>72</v>
      </c>
      <c r="D37" s="2">
        <v>790.09320068359398</v>
      </c>
      <c r="E37" s="2">
        <v>662.12835693359398</v>
      </c>
      <c r="F37" s="2">
        <v>644.649658203125</v>
      </c>
      <c r="G37" s="2">
        <v>590.22314453125</v>
      </c>
      <c r="H37" s="2">
        <v>609.799072265625</v>
      </c>
      <c r="I37" s="2">
        <v>616.327880859375</v>
      </c>
      <c r="J37" s="2">
        <v>618.46099853515602</v>
      </c>
      <c r="K37" s="2">
        <v>662.166748046875</v>
      </c>
      <c r="L37" s="2">
        <v>769.76593017578102</v>
      </c>
      <c r="M37" s="2">
        <v>848.18054199218795</v>
      </c>
      <c r="N37" s="2">
        <v>1049.25329589844</v>
      </c>
      <c r="O37" s="2">
        <v>1343.85900878906</v>
      </c>
      <c r="P37" s="2">
        <v>1961.68273925781</v>
      </c>
      <c r="Q37" s="2">
        <v>2200.65698242188</v>
      </c>
      <c r="R37" s="2">
        <v>2309.00463867188</v>
      </c>
      <c r="S37" s="2">
        <v>2014.83850097656</v>
      </c>
      <c r="T37" s="2">
        <v>1997.99816894531</v>
      </c>
      <c r="U37" s="2">
        <v>2026.65209960938</v>
      </c>
      <c r="V37" s="2">
        <v>1949.42517089844</v>
      </c>
      <c r="W37" s="2">
        <v>1769.7939453125</v>
      </c>
      <c r="X37" s="2">
        <v>1678.49291992188</v>
      </c>
      <c r="Y37" s="2">
        <v>1689.60766601563</v>
      </c>
      <c r="Z37" s="2">
        <v>1589.80871582031</v>
      </c>
      <c r="AA37" s="2">
        <v>1607.73193359375</v>
      </c>
      <c r="AB37" s="2">
        <v>1563.46655273438</v>
      </c>
      <c r="AC37" s="2">
        <v>1706.03955078125</v>
      </c>
      <c r="AD37" s="2">
        <v>1759.11010742188</v>
      </c>
      <c r="AE37" s="2">
        <v>1621.47570800781</v>
      </c>
      <c r="AF37" s="2">
        <v>1588.06408691406</v>
      </c>
      <c r="AG37" s="2">
        <v>1549.94189453125</v>
      </c>
      <c r="AH37" s="2">
        <v>1558.09350585938</v>
      </c>
      <c r="AI37" s="2">
        <v>1521.21545410156</v>
      </c>
      <c r="AJ37" s="2">
        <v>1493.34033203125</v>
      </c>
      <c r="AK37" s="2">
        <v>1541.369140625</v>
      </c>
      <c r="AL37" s="2">
        <v>1646.55944824219</v>
      </c>
      <c r="AM37" s="2">
        <v>1750.06481933594</v>
      </c>
      <c r="AN37" s="2">
        <v>1863.703125</v>
      </c>
      <c r="AO37" s="2">
        <v>1861.26147460938</v>
      </c>
      <c r="AP37" s="2">
        <v>2171.20825195313</v>
      </c>
      <c r="AQ37" s="2">
        <v>2243.52954101563</v>
      </c>
      <c r="AR37" s="2">
        <v>2334.84619140625</v>
      </c>
      <c r="AS37" s="2">
        <v>1965.20153808594</v>
      </c>
      <c r="AT37" s="2">
        <v>1923.62072753906</v>
      </c>
      <c r="AU37" s="2">
        <v>1747.30151367188</v>
      </c>
      <c r="AV37" s="2">
        <v>1745.13488769531</v>
      </c>
      <c r="AW37" s="2">
        <v>1395.3134765625</v>
      </c>
      <c r="AX37" s="2">
        <v>1117.42980957031</v>
      </c>
      <c r="AY37" s="2">
        <v>921.04931640625</v>
      </c>
    </row>
    <row r="38" spans="1:51" ht="36">
      <c r="A38" s="2" t="s">
        <v>64</v>
      </c>
      <c r="B38" s="2" t="s">
        <v>109</v>
      </c>
      <c r="C38" s="2" t="s">
        <v>71</v>
      </c>
      <c r="D38" s="2">
        <v>750.81689453125</v>
      </c>
      <c r="E38" s="2">
        <v>720.92413330078102</v>
      </c>
      <c r="F38" s="2">
        <v>696.775146484375</v>
      </c>
      <c r="G38" s="2">
        <v>592.41876220703102</v>
      </c>
      <c r="H38" s="2">
        <v>323.26730346679699</v>
      </c>
      <c r="I38" s="2">
        <v>330.35458374023398</v>
      </c>
      <c r="J38" s="2">
        <v>330.31185913085898</v>
      </c>
      <c r="K38" s="2">
        <v>344.34216308593801</v>
      </c>
      <c r="L38" s="2">
        <v>387.78121948242199</v>
      </c>
      <c r="M38" s="2">
        <v>423.57116699218801</v>
      </c>
      <c r="N38" s="2">
        <v>499.72991943359398</v>
      </c>
      <c r="O38" s="2">
        <v>601.13671875</v>
      </c>
      <c r="P38" s="2">
        <v>758.65057373046898</v>
      </c>
      <c r="Q38" s="2">
        <v>832.99426269531295</v>
      </c>
      <c r="R38" s="2">
        <v>807.90545654296898</v>
      </c>
      <c r="S38" s="2">
        <v>752.2958984375</v>
      </c>
      <c r="T38" s="2">
        <v>748.48052978515602</v>
      </c>
      <c r="U38" s="2">
        <v>745.98577880859398</v>
      </c>
      <c r="V38" s="2">
        <v>723.68634033203102</v>
      </c>
      <c r="W38" s="2">
        <v>1032.41162109375</v>
      </c>
      <c r="X38" s="2">
        <v>1208.68713378906</v>
      </c>
      <c r="Y38" s="2">
        <v>1364.00170898438</v>
      </c>
      <c r="Z38" s="2">
        <v>1329.583984375</v>
      </c>
      <c r="AA38" s="2">
        <v>1328.5830078125</v>
      </c>
      <c r="AB38" s="2">
        <v>1301.130859375</v>
      </c>
      <c r="AC38" s="2">
        <v>1215.88464355469</v>
      </c>
      <c r="AD38" s="2">
        <v>974.81884765625</v>
      </c>
      <c r="AE38" s="2">
        <v>961.893310546875</v>
      </c>
      <c r="AF38" s="2">
        <v>939.70935058593795</v>
      </c>
      <c r="AG38" s="2">
        <v>951.13812255859398</v>
      </c>
      <c r="AH38" s="2">
        <v>870.861572265625</v>
      </c>
      <c r="AI38" s="2">
        <v>731.70812988281295</v>
      </c>
      <c r="AJ38" s="2">
        <v>903.243408203125</v>
      </c>
      <c r="AK38" s="2">
        <v>925.83605957031295</v>
      </c>
      <c r="AL38" s="2">
        <v>990.02685546875</v>
      </c>
      <c r="AM38" s="2">
        <v>990.88555908203102</v>
      </c>
      <c r="AN38" s="2">
        <v>1029.56091308594</v>
      </c>
      <c r="AO38" s="2">
        <v>1086.90588378906</v>
      </c>
      <c r="AP38" s="2">
        <v>1171.77453613281</v>
      </c>
      <c r="AQ38" s="2">
        <v>1163.30639648438</v>
      </c>
      <c r="AR38" s="2">
        <v>894.97204589843795</v>
      </c>
      <c r="AS38" s="2">
        <v>810.75427246093795</v>
      </c>
      <c r="AT38" s="2">
        <v>1132.97863769531</v>
      </c>
      <c r="AU38" s="2">
        <v>1080.73217773438</v>
      </c>
      <c r="AV38" s="2">
        <v>998.94781494140602</v>
      </c>
      <c r="AW38" s="2">
        <v>933.84649658203102</v>
      </c>
      <c r="AX38" s="2">
        <v>1124.10168457031</v>
      </c>
      <c r="AY38" s="2">
        <v>1033.47473144531</v>
      </c>
    </row>
    <row r="39" spans="1:51" ht="48">
      <c r="A39" s="2" t="s">
        <v>32</v>
      </c>
      <c r="B39" s="2" t="s">
        <v>108</v>
      </c>
      <c r="C39" s="2" t="s">
        <v>72</v>
      </c>
      <c r="D39" s="2">
        <v>5719.23828125</v>
      </c>
      <c r="E39" s="2">
        <v>5131.06689453125</v>
      </c>
      <c r="F39" s="2">
        <v>4233.93115234375</v>
      </c>
      <c r="G39" s="2">
        <v>3736.69116210938</v>
      </c>
      <c r="H39" s="2">
        <v>2678.51635742188</v>
      </c>
      <c r="I39" s="2">
        <v>3095.29809570313</v>
      </c>
      <c r="J39" s="2">
        <v>3607.66015625</v>
      </c>
      <c r="K39" s="2">
        <v>4007.7998046875</v>
      </c>
      <c r="L39" s="2">
        <v>6365.62646484375</v>
      </c>
      <c r="M39" s="2">
        <v>6692.27685546875</v>
      </c>
      <c r="N39" s="2">
        <v>7657.99853515625</v>
      </c>
      <c r="O39" s="2">
        <v>8406.2490234375</v>
      </c>
      <c r="P39" s="2">
        <v>10876.1416015625</v>
      </c>
      <c r="Q39" s="2">
        <v>12521.994140625</v>
      </c>
      <c r="R39" s="2">
        <v>12830.30078125</v>
      </c>
      <c r="S39" s="2">
        <v>13367.513671875</v>
      </c>
      <c r="T39" s="2">
        <v>13418.021484375</v>
      </c>
      <c r="U39" s="2">
        <v>13400.8515625</v>
      </c>
      <c r="V39" s="2">
        <v>12936.4404296875</v>
      </c>
      <c r="W39" s="2">
        <v>11407.787109375</v>
      </c>
      <c r="X39" s="2">
        <v>11393.2119140625</v>
      </c>
      <c r="Y39" s="2">
        <v>10772.4921875</v>
      </c>
      <c r="Z39" s="2">
        <v>10534.107421875</v>
      </c>
      <c r="AA39" s="2">
        <v>10817.6787109375</v>
      </c>
      <c r="AB39" s="2">
        <v>10978.6572265625</v>
      </c>
      <c r="AC39" s="2">
        <v>10688.443359375</v>
      </c>
      <c r="AD39" s="2">
        <v>10227.3955078125</v>
      </c>
      <c r="AE39" s="2">
        <v>10705.9560546875</v>
      </c>
      <c r="AF39" s="2">
        <v>11431.876953125</v>
      </c>
      <c r="AG39" s="2">
        <v>11184.5751953125</v>
      </c>
      <c r="AH39" s="2">
        <v>11769.8671875</v>
      </c>
      <c r="AI39" s="2">
        <v>11145.8310546875</v>
      </c>
      <c r="AJ39" s="2">
        <v>11730.71484375</v>
      </c>
      <c r="AK39" s="2">
        <v>11576.048828125</v>
      </c>
      <c r="AL39" s="2">
        <v>11960.552734375</v>
      </c>
      <c r="AM39" s="2">
        <v>12227.8642578125</v>
      </c>
      <c r="AN39" s="2">
        <v>12324.7001953125</v>
      </c>
      <c r="AO39" s="2">
        <v>12829.1796875</v>
      </c>
      <c r="AP39" s="2">
        <v>12563.30859375</v>
      </c>
      <c r="AQ39" s="2">
        <v>12688.8505859375</v>
      </c>
      <c r="AR39" s="2">
        <v>12770.20703125</v>
      </c>
      <c r="AS39" s="2">
        <v>11951.48828125</v>
      </c>
      <c r="AT39" s="2">
        <v>9889.599609375</v>
      </c>
      <c r="AU39" s="2">
        <v>9442.35546875</v>
      </c>
      <c r="AV39" s="2">
        <v>7949.35498046875</v>
      </c>
      <c r="AW39" s="2">
        <v>7936.95849609375</v>
      </c>
      <c r="AX39" s="2">
        <v>7892.7041015625</v>
      </c>
      <c r="AY39" s="2">
        <v>6155.2001953125</v>
      </c>
    </row>
    <row r="40" spans="1:51" ht="36">
      <c r="A40" s="2" t="s">
        <v>50</v>
      </c>
      <c r="B40" s="2" t="s">
        <v>107</v>
      </c>
      <c r="C40" s="2" t="s">
        <v>71</v>
      </c>
      <c r="D40" s="2">
        <v>7128.99560546875</v>
      </c>
      <c r="E40" s="2">
        <v>6476.8466796875</v>
      </c>
      <c r="F40" s="2">
        <v>5492.53515625</v>
      </c>
      <c r="G40" s="2">
        <v>4801.0927734375</v>
      </c>
      <c r="H40" s="2">
        <v>5031.67626953125</v>
      </c>
      <c r="I40" s="2">
        <v>4609.40673828125</v>
      </c>
      <c r="J40" s="2">
        <v>4642.5009765625</v>
      </c>
      <c r="K40" s="2">
        <v>4680.21875</v>
      </c>
      <c r="L40" s="2">
        <v>4384.82275390625</v>
      </c>
      <c r="M40" s="2">
        <v>4811.17578125</v>
      </c>
      <c r="N40" s="2">
        <v>4928.91357421875</v>
      </c>
      <c r="O40" s="2">
        <v>5289.42919921875</v>
      </c>
      <c r="P40" s="2">
        <v>6084.82666015625</v>
      </c>
      <c r="Q40" s="2">
        <v>6611.0791015625</v>
      </c>
      <c r="R40" s="2">
        <v>7213.73681640625</v>
      </c>
      <c r="S40" s="2">
        <v>6918.57080078125</v>
      </c>
      <c r="T40" s="2">
        <v>6966.20947265625</v>
      </c>
      <c r="U40" s="2">
        <v>6943.8984375</v>
      </c>
      <c r="V40" s="2">
        <v>6742.16259765625</v>
      </c>
      <c r="W40" s="2">
        <v>7720.765625</v>
      </c>
      <c r="X40" s="2">
        <v>7336.93603515625</v>
      </c>
      <c r="Y40" s="2">
        <v>8192.7509765625</v>
      </c>
      <c r="Z40" s="2">
        <v>8086.34521484375</v>
      </c>
      <c r="AA40" s="2">
        <v>8517.8154296875</v>
      </c>
      <c r="AB40" s="2">
        <v>8413.990234375</v>
      </c>
      <c r="AC40" s="2">
        <v>8162.4111328125</v>
      </c>
      <c r="AD40" s="2">
        <v>8067.05419921875</v>
      </c>
      <c r="AE40" s="2">
        <v>7889.0595703125</v>
      </c>
      <c r="AF40" s="2">
        <v>7075.10205078125</v>
      </c>
      <c r="AG40" s="2">
        <v>6613.08203125</v>
      </c>
      <c r="AH40" s="2">
        <v>6518.181640625</v>
      </c>
      <c r="AI40" s="2">
        <v>6037.4892578125</v>
      </c>
      <c r="AJ40" s="2">
        <v>5829.71337890625</v>
      </c>
      <c r="AK40" s="2">
        <v>5776.3515625</v>
      </c>
      <c r="AL40" s="2">
        <v>5851.3359375</v>
      </c>
      <c r="AM40" s="2">
        <v>5999.14013671875</v>
      </c>
      <c r="AN40" s="2">
        <v>6625.62939453125</v>
      </c>
      <c r="AO40" s="2">
        <v>6886.60595703125</v>
      </c>
      <c r="AP40" s="2">
        <v>8057.56982421875</v>
      </c>
      <c r="AQ40" s="2">
        <v>8316.2802734375</v>
      </c>
      <c r="AR40" s="2">
        <v>8161.51416015625</v>
      </c>
      <c r="AS40" s="2">
        <v>7727.2734375</v>
      </c>
      <c r="AT40" s="2">
        <v>9072.037109375</v>
      </c>
      <c r="AU40" s="2">
        <v>8907.865234375</v>
      </c>
      <c r="AV40" s="2">
        <v>8803.69140625</v>
      </c>
      <c r="AW40" s="2">
        <v>8016.73583984375</v>
      </c>
      <c r="AX40" s="2">
        <v>7794.3212890625</v>
      </c>
      <c r="AY40" s="2">
        <v>7380.91259765625</v>
      </c>
    </row>
    <row r="41" spans="1:51" ht="48">
      <c r="A41" s="2" t="s">
        <v>34</v>
      </c>
      <c r="B41" s="2" t="s">
        <v>106</v>
      </c>
      <c r="C41" s="2" t="s">
        <v>65</v>
      </c>
      <c r="D41" s="2">
        <v>2.8321683406829798</v>
      </c>
      <c r="E41" s="2">
        <v>2.8319549560546902</v>
      </c>
      <c r="F41" s="2">
        <v>2.8328716754913299</v>
      </c>
      <c r="G41" s="2">
        <v>2.8332290649414098</v>
      </c>
      <c r="H41" s="2">
        <v>2.8319928646087602</v>
      </c>
      <c r="I41" s="2">
        <v>2.8329496383667001</v>
      </c>
      <c r="J41" s="2">
        <v>2.8326473236084002</v>
      </c>
      <c r="K41" s="2">
        <v>2.8316459655761701</v>
      </c>
      <c r="L41" s="2">
        <v>2.81137323379517</v>
      </c>
      <c r="M41" s="2">
        <v>2.7544493675231898</v>
      </c>
      <c r="N41" s="2">
        <v>2.68929886817932</v>
      </c>
      <c r="O41" s="2">
        <v>2.6137275695800799</v>
      </c>
      <c r="P41" s="2">
        <v>2.50117158889771</v>
      </c>
      <c r="Q41" s="2">
        <v>2.3407464027404798</v>
      </c>
      <c r="R41" s="2">
        <v>2.1345279216766402</v>
      </c>
      <c r="S41" s="2">
        <v>1.90915095806122</v>
      </c>
      <c r="T41" s="2">
        <v>1.70176041126251</v>
      </c>
      <c r="U41" s="2">
        <v>1.4997100830078101</v>
      </c>
      <c r="V41" s="2">
        <v>1.31327605247498</v>
      </c>
      <c r="W41" s="2">
        <v>1.1918905973434399</v>
      </c>
      <c r="X41" s="2">
        <v>1.1862326860427901</v>
      </c>
      <c r="Y41" s="2">
        <v>1.1883680820465099</v>
      </c>
      <c r="Z41" s="2">
        <v>1.1886285543441799</v>
      </c>
      <c r="AA41" s="2">
        <v>1.1870417594909699</v>
      </c>
      <c r="AB41" s="2">
        <v>1.1898002624511701</v>
      </c>
      <c r="AC41" s="2">
        <v>1.1831613779068</v>
      </c>
      <c r="AD41" s="2">
        <v>1.1891944408416699</v>
      </c>
      <c r="AE41" s="2">
        <v>1.2497690916061399</v>
      </c>
      <c r="AF41" s="2">
        <v>1.6328489780426001</v>
      </c>
      <c r="AG41" s="2">
        <v>2.0661892890930198</v>
      </c>
      <c r="AH41" s="2">
        <v>2.49117875099182</v>
      </c>
      <c r="AI41" s="2">
        <v>2.81061983108521</v>
      </c>
      <c r="AJ41" s="2">
        <v>2.8330729007720898</v>
      </c>
      <c r="AK41" s="2">
        <v>2.8329026699066202</v>
      </c>
      <c r="AL41" s="2">
        <v>2.8336560726165798</v>
      </c>
      <c r="AM41" s="2">
        <v>2.8336477279663099</v>
      </c>
      <c r="AN41" s="2">
        <v>2.8335919380188002</v>
      </c>
      <c r="AO41" s="2">
        <v>2.8340971469879199</v>
      </c>
      <c r="AP41" s="2">
        <v>2.8352344036102299</v>
      </c>
      <c r="AQ41" s="2">
        <v>2.8367345333099401</v>
      </c>
      <c r="AR41" s="2">
        <v>2.8346617221832302</v>
      </c>
      <c r="AS41" s="2">
        <v>2.8325989246368399</v>
      </c>
      <c r="AT41" s="2">
        <v>2.8349344730377202</v>
      </c>
      <c r="AU41" s="2">
        <v>2.8333559036254901</v>
      </c>
      <c r="AV41" s="2">
        <v>2.8329095840454102</v>
      </c>
      <c r="AW41" s="2">
        <v>2.8331820964813201</v>
      </c>
      <c r="AX41" s="2">
        <v>2.83349633216858</v>
      </c>
      <c r="AY41" s="2">
        <v>2.8336095809936501</v>
      </c>
    </row>
    <row r="42" spans="1:51" ht="48">
      <c r="A42" s="2" t="s">
        <v>35</v>
      </c>
      <c r="B42" s="2" t="s">
        <v>105</v>
      </c>
      <c r="C42" s="2" t="s">
        <v>65</v>
      </c>
      <c r="D42" s="2">
        <v>2.5923631191253702</v>
      </c>
      <c r="E42" s="2">
        <v>2.8407745361328098</v>
      </c>
      <c r="F42" s="2">
        <v>3.1106770038604701</v>
      </c>
      <c r="G42" s="2">
        <v>3.3423280715942401</v>
      </c>
      <c r="H42" s="2">
        <v>3.3117189407348602</v>
      </c>
      <c r="I42" s="2">
        <v>3.2274425029754599</v>
      </c>
      <c r="J42" s="2">
        <v>3.1741149425506601</v>
      </c>
      <c r="K42" s="2">
        <v>3.3697915077209499</v>
      </c>
      <c r="L42" s="2">
        <v>3.51110911369324</v>
      </c>
      <c r="M42" s="2">
        <v>3.4688141345977801</v>
      </c>
      <c r="N42" s="2">
        <v>3.42961454391479</v>
      </c>
      <c r="O42" s="2">
        <v>3.3858518600463898</v>
      </c>
      <c r="P42" s="2">
        <v>3.34047555923462</v>
      </c>
      <c r="Q42" s="2">
        <v>3.2956197261810298</v>
      </c>
      <c r="R42" s="2">
        <v>3.2246563434600799</v>
      </c>
      <c r="S42" s="2">
        <v>3.1383213996887198</v>
      </c>
      <c r="T42" s="2">
        <v>2.9230935573577899</v>
      </c>
      <c r="U42" s="2">
        <v>2.4427156448364298</v>
      </c>
      <c r="V42" s="2">
        <v>1.8921250104904199</v>
      </c>
      <c r="W42" s="2">
        <v>1.4617898464202901</v>
      </c>
      <c r="X42" s="2">
        <v>1.3094011545181301</v>
      </c>
      <c r="Y42" s="2">
        <v>1.31728291511536</v>
      </c>
      <c r="Z42" s="2">
        <v>1.556640625</v>
      </c>
      <c r="AA42" s="2">
        <v>1.8042917251586901</v>
      </c>
      <c r="AB42" s="2">
        <v>2.0376892089843799</v>
      </c>
      <c r="AC42" s="2">
        <v>2.1833767890930198</v>
      </c>
      <c r="AD42" s="2">
        <v>2.3426129817962602</v>
      </c>
      <c r="AE42" s="2">
        <v>2.5318367481231698</v>
      </c>
      <c r="AF42" s="2">
        <v>2.4715433120727499</v>
      </c>
      <c r="AG42" s="2">
        <v>2.3690228462219198</v>
      </c>
      <c r="AH42" s="2">
        <v>2.0296893119811998</v>
      </c>
      <c r="AI42" s="2">
        <v>1.6958141326904299</v>
      </c>
      <c r="AJ42" s="2">
        <v>1.6371717453002901</v>
      </c>
      <c r="AK42" s="2">
        <v>1.62913370132446</v>
      </c>
      <c r="AL42" s="2">
        <v>1.8642048835754399</v>
      </c>
      <c r="AM42" s="2">
        <v>2.1571736335754399</v>
      </c>
      <c r="AN42" s="2">
        <v>2.43118071556091</v>
      </c>
      <c r="AO42" s="2">
        <v>2.6130504608154301</v>
      </c>
      <c r="AP42" s="2">
        <v>2.7330417633056601</v>
      </c>
      <c r="AQ42" s="2">
        <v>2.8393001556396502</v>
      </c>
      <c r="AR42" s="2">
        <v>2.93929195404053</v>
      </c>
      <c r="AS42" s="2">
        <v>2.9863643646240199</v>
      </c>
      <c r="AT42" s="2">
        <v>2.69997239112854</v>
      </c>
      <c r="AU42" s="2">
        <v>2.37659859657288</v>
      </c>
      <c r="AV42" s="2">
        <v>2.05369973182678</v>
      </c>
      <c r="AW42" s="2">
        <v>1.7757935523986801</v>
      </c>
      <c r="AX42" s="2">
        <v>1.73704349994659</v>
      </c>
      <c r="AY42" s="2">
        <v>1.8284776210784901</v>
      </c>
    </row>
    <row r="43" spans="1:51" ht="60">
      <c r="A43" s="2" t="s">
        <v>36</v>
      </c>
      <c r="B43" s="2" t="s">
        <v>104</v>
      </c>
      <c r="C43" s="2" t="s">
        <v>65</v>
      </c>
      <c r="D43" s="2">
        <v>3.0069048404693599</v>
      </c>
      <c r="E43" s="2">
        <v>2.9581148624420202</v>
      </c>
      <c r="F43" s="2">
        <v>2.95902442932129</v>
      </c>
      <c r="G43" s="2">
        <v>2.9597623348236102</v>
      </c>
      <c r="H43" s="2">
        <v>2.9592084884643599</v>
      </c>
      <c r="I43" s="2">
        <v>2.96085429191589</v>
      </c>
      <c r="J43" s="2">
        <v>2.9596354961395299</v>
      </c>
      <c r="K43" s="2">
        <v>2.9634828567504901</v>
      </c>
      <c r="L43" s="2">
        <v>2.9603228569030802</v>
      </c>
      <c r="M43" s="2">
        <v>2.9632933139800999</v>
      </c>
      <c r="N43" s="2">
        <v>2.9675452709197998</v>
      </c>
      <c r="O43" s="2">
        <v>2.96653485298157</v>
      </c>
      <c r="P43" s="2">
        <v>2.9679791927337602</v>
      </c>
      <c r="Q43" s="2">
        <v>2.9721040725707999</v>
      </c>
      <c r="R43" s="2">
        <v>2.9758143424987802</v>
      </c>
      <c r="S43" s="2">
        <v>2.9770536422729501</v>
      </c>
      <c r="T43" s="2">
        <v>2.9767396450042698</v>
      </c>
      <c r="U43" s="2">
        <v>2.98010206222534</v>
      </c>
      <c r="V43" s="2">
        <v>2.98068404197693</v>
      </c>
      <c r="W43" s="2">
        <v>2.9857950210571298</v>
      </c>
      <c r="X43" s="2">
        <v>2.9823698997497599</v>
      </c>
      <c r="Y43" s="2">
        <v>2.9893715381622301</v>
      </c>
      <c r="Z43" s="2">
        <v>2.98722219467163</v>
      </c>
      <c r="AA43" s="2">
        <v>2.9823660850524898</v>
      </c>
      <c r="AB43" s="2">
        <v>2.9809601306915301</v>
      </c>
      <c r="AC43" s="2">
        <v>2.9796597957611102</v>
      </c>
      <c r="AD43" s="2">
        <v>2.9765882492065399</v>
      </c>
      <c r="AE43" s="2">
        <v>2.9746301174163801</v>
      </c>
      <c r="AF43" s="2">
        <v>2.9659512042999299</v>
      </c>
      <c r="AG43" s="2">
        <v>2.96895480155945</v>
      </c>
      <c r="AH43" s="2">
        <v>2.9698956012725799</v>
      </c>
      <c r="AI43" s="2">
        <v>2.9662795066833501</v>
      </c>
      <c r="AJ43" s="2">
        <v>2.96511626243591</v>
      </c>
      <c r="AK43" s="2">
        <v>2.9605691432952899</v>
      </c>
      <c r="AL43" s="2">
        <v>2.9583644866943399</v>
      </c>
      <c r="AM43" s="2">
        <v>2.95834183692932</v>
      </c>
      <c r="AN43" s="2">
        <v>2.9583368301391602</v>
      </c>
      <c r="AO43" s="2">
        <v>2.9553663730621298</v>
      </c>
      <c r="AP43" s="2">
        <v>2.95073437690735</v>
      </c>
      <c r="AQ43" s="2">
        <v>2.9507603645324698</v>
      </c>
      <c r="AR43" s="2">
        <v>2.94992876052856</v>
      </c>
      <c r="AS43" s="2">
        <v>2.8263053894043</v>
      </c>
      <c r="AT43" s="2">
        <v>2.63373947143555</v>
      </c>
      <c r="AU43" s="2">
        <v>2.4344999790191699</v>
      </c>
      <c r="AV43" s="2">
        <v>2.2377414703369101</v>
      </c>
      <c r="AW43" s="2">
        <v>2.0544028282165501</v>
      </c>
      <c r="AX43" s="2">
        <v>2.0129859447479199</v>
      </c>
      <c r="AY43" s="2">
        <v>2.0126023292541499</v>
      </c>
    </row>
    <row r="44" spans="1:51" ht="48">
      <c r="A44" s="2" t="s">
        <v>41</v>
      </c>
      <c r="B44" s="2" t="s">
        <v>103</v>
      </c>
      <c r="C44" s="2" t="s">
        <v>70</v>
      </c>
      <c r="D44" s="2">
        <v>18.626348495483398</v>
      </c>
      <c r="E44" s="2">
        <v>18.7275505065918</v>
      </c>
      <c r="F44" s="2">
        <v>18.9740390777588</v>
      </c>
      <c r="G44" s="2">
        <v>18.987266540527301</v>
      </c>
      <c r="H44" s="2">
        <v>19.138156890869102</v>
      </c>
      <c r="I44" s="2">
        <v>19.2597045898438</v>
      </c>
      <c r="J44" s="2">
        <v>19.427015304565401</v>
      </c>
      <c r="K44" s="2">
        <v>19.909254074096701</v>
      </c>
      <c r="L44" s="2">
        <v>20.542387008666999</v>
      </c>
      <c r="M44" s="2">
        <v>21.247566223144499</v>
      </c>
      <c r="N44" s="2">
        <v>21.571628570556602</v>
      </c>
      <c r="O44" s="2">
        <v>21.798357009887699</v>
      </c>
      <c r="P44" s="2">
        <v>21.661527633666999</v>
      </c>
      <c r="Q44" s="2">
        <v>21.152666091918899</v>
      </c>
      <c r="R44" s="2">
        <v>20.7196865081787</v>
      </c>
      <c r="S44" s="2">
        <v>20.4698486328125</v>
      </c>
      <c r="T44" s="2">
        <v>20.183198928833001</v>
      </c>
      <c r="U44" s="2">
        <v>19.953737258911101</v>
      </c>
      <c r="V44" s="2">
        <v>19.624660491943398</v>
      </c>
      <c r="W44" s="2">
        <v>19.459335327148398</v>
      </c>
      <c r="X44" s="2">
        <v>19.387107849121101</v>
      </c>
      <c r="Y44" s="2">
        <v>19.3394660949707</v>
      </c>
      <c r="Z44" s="2">
        <v>19.282728195190401</v>
      </c>
      <c r="AA44" s="2">
        <v>19.204687118530298</v>
      </c>
      <c r="AB44" s="2">
        <v>19.033676147460898</v>
      </c>
      <c r="AC44" s="2">
        <v>18.818881988525401</v>
      </c>
      <c r="AD44" s="2">
        <v>18.818788528442401</v>
      </c>
      <c r="AE44" s="2">
        <v>18.638120651245099</v>
      </c>
      <c r="AF44" s="2">
        <v>18.805315017700199</v>
      </c>
      <c r="AG44" s="2">
        <v>19.004415512085</v>
      </c>
      <c r="AH44" s="2">
        <v>19.1195259094238</v>
      </c>
      <c r="AI44" s="2">
        <v>19.306421279907202</v>
      </c>
      <c r="AJ44" s="2">
        <v>19.5148601531982</v>
      </c>
      <c r="AK44" s="2">
        <v>19.685703277587901</v>
      </c>
      <c r="AL44" s="2">
        <v>19.823890686035199</v>
      </c>
      <c r="AM44" s="2">
        <v>19.9594326019287</v>
      </c>
      <c r="AN44" s="2">
        <v>20.0147705078125</v>
      </c>
      <c r="AO44" s="2">
        <v>19.976202011108398</v>
      </c>
      <c r="AP44" s="2">
        <v>19.549150466918899</v>
      </c>
      <c r="AQ44" s="2">
        <v>19.184860229492202</v>
      </c>
      <c r="AR44" s="2">
        <v>18.925355911254901</v>
      </c>
      <c r="AS44" s="2">
        <v>19.13916015625</v>
      </c>
      <c r="AT44" s="2">
        <v>18.964061737060501</v>
      </c>
      <c r="AU44" s="2">
        <v>18.804933547973601</v>
      </c>
      <c r="AV44" s="2">
        <v>18.427064895629901</v>
      </c>
      <c r="AW44" s="2">
        <v>18.2112636566162</v>
      </c>
      <c r="AX44" s="2">
        <v>17.902542114257798</v>
      </c>
      <c r="AY44" s="2">
        <v>17.9232578277588</v>
      </c>
    </row>
    <row r="45" spans="1:51" ht="48">
      <c r="A45" s="2" t="s">
        <v>42</v>
      </c>
      <c r="B45" s="2" t="s">
        <v>102</v>
      </c>
      <c r="C45" s="2" t="s">
        <v>67</v>
      </c>
      <c r="D45" s="2">
        <v>179.35044860839801</v>
      </c>
      <c r="E45" s="2">
        <v>179.65661621093801</v>
      </c>
      <c r="F45" s="2">
        <v>179.92245483398401</v>
      </c>
      <c r="G45" s="2">
        <v>180.06637573242199</v>
      </c>
      <c r="H45" s="2">
        <v>179.94606018066401</v>
      </c>
      <c r="I45" s="2">
        <v>179.891525268555</v>
      </c>
      <c r="J45" s="2">
        <v>179.97200012207</v>
      </c>
      <c r="K45" s="2">
        <v>180.19076538085901</v>
      </c>
      <c r="L45" s="2">
        <v>172.26188659668</v>
      </c>
      <c r="M45" s="2">
        <v>171.53607177734401</v>
      </c>
      <c r="N45" s="2">
        <v>171.46731567382801</v>
      </c>
      <c r="O45" s="2">
        <v>171.39221191406301</v>
      </c>
      <c r="P45" s="2">
        <v>171.185302734375</v>
      </c>
      <c r="Q45" s="2">
        <v>170.77697753906301</v>
      </c>
      <c r="R45" s="2">
        <v>170.69125366210901</v>
      </c>
      <c r="S45" s="2">
        <v>170.39888000488301</v>
      </c>
      <c r="T45" s="2">
        <v>170.2021484375</v>
      </c>
      <c r="U45" s="2">
        <v>170.03977966308599</v>
      </c>
      <c r="V45" s="2">
        <v>169.91778564453099</v>
      </c>
      <c r="W45" s="2">
        <v>176.699295043945</v>
      </c>
      <c r="X45" s="2">
        <v>178.58528137207</v>
      </c>
      <c r="Y45" s="2">
        <v>178.93881225585901</v>
      </c>
      <c r="Z45" s="2">
        <v>179.14794921875</v>
      </c>
      <c r="AA45" s="2">
        <v>179.39443969726599</v>
      </c>
      <c r="AB45" s="2">
        <v>179.07823181152301</v>
      </c>
      <c r="AC45" s="2">
        <v>179.25645446777301</v>
      </c>
      <c r="AD45" s="2">
        <v>179.55245971679699</v>
      </c>
      <c r="AE45" s="2">
        <v>175.575927734375</v>
      </c>
      <c r="AF45" s="2">
        <v>172.05545043945301</v>
      </c>
      <c r="AG45" s="2">
        <v>172.48448181152301</v>
      </c>
      <c r="AH45" s="2">
        <v>172.84617614746099</v>
      </c>
      <c r="AI45" s="2">
        <v>176.87913513183599</v>
      </c>
      <c r="AJ45" s="2">
        <v>178.67181396484401</v>
      </c>
      <c r="AK45" s="2">
        <v>178.832107543945</v>
      </c>
      <c r="AL45" s="2">
        <v>179.10173034668</v>
      </c>
      <c r="AM45" s="2">
        <v>179.23707580566401</v>
      </c>
      <c r="AN45" s="2">
        <v>179.41567993164099</v>
      </c>
      <c r="AO45" s="2">
        <v>179.25083923339801</v>
      </c>
      <c r="AP45" s="2">
        <v>179.27581787109401</v>
      </c>
      <c r="AQ45" s="2">
        <v>179.33807373046901</v>
      </c>
      <c r="AR45" s="2">
        <v>179.42810058593801</v>
      </c>
      <c r="AS45" s="2">
        <v>179.45951843261699</v>
      </c>
      <c r="AT45" s="2">
        <v>179.00929260253901</v>
      </c>
      <c r="AU45" s="2">
        <v>178.71940612793</v>
      </c>
      <c r="AV45" s="2">
        <v>178.47932434082</v>
      </c>
      <c r="AW45" s="2">
        <v>178.22596740722699</v>
      </c>
      <c r="AX45" s="2">
        <v>178.39375305175801</v>
      </c>
      <c r="AY45" s="2">
        <v>178.51107788085901</v>
      </c>
    </row>
    <row r="46" spans="1:51" ht="48">
      <c r="A46" s="2" t="s">
        <v>38</v>
      </c>
      <c r="B46" s="2" t="s">
        <v>102</v>
      </c>
      <c r="C46" s="2" t="s">
        <v>66</v>
      </c>
      <c r="D46" s="2">
        <v>288.13995361328102</v>
      </c>
      <c r="E46" s="2">
        <v>288.51037597656301</v>
      </c>
      <c r="F46" s="2">
        <v>274.395751953125</v>
      </c>
      <c r="G46" s="2">
        <v>275.32333374023398</v>
      </c>
      <c r="H46" s="2">
        <v>277.42449951171898</v>
      </c>
      <c r="I46" s="2">
        <v>280.24905395507801</v>
      </c>
      <c r="J46" s="2">
        <v>281.24325561523398</v>
      </c>
      <c r="K46" s="2">
        <v>281.42642211914102</v>
      </c>
      <c r="L46" s="2">
        <v>1.9163192510604901</v>
      </c>
      <c r="M46" s="2">
        <v>1.3409723043441799</v>
      </c>
      <c r="N46" s="2">
        <v>1.6361112594604501</v>
      </c>
      <c r="O46" s="2">
        <v>1.3496527671814</v>
      </c>
      <c r="P46" s="2">
        <v>1.84444439411163</v>
      </c>
      <c r="Q46" s="2">
        <v>2.0013887882232702</v>
      </c>
      <c r="R46" s="2">
        <v>1.6187500953674301</v>
      </c>
      <c r="S46" s="2">
        <v>2.0833332538604701</v>
      </c>
      <c r="T46" s="2">
        <v>1.7440972328186</v>
      </c>
      <c r="U46" s="2">
        <v>1.69479155540466</v>
      </c>
      <c r="V46" s="2">
        <v>2.1944446563720699</v>
      </c>
      <c r="W46" s="2">
        <v>441.32305908203102</v>
      </c>
      <c r="X46" s="2">
        <v>384.06237792968801</v>
      </c>
      <c r="Y46" s="2">
        <v>462.25332641601602</v>
      </c>
      <c r="Z46" s="2">
        <v>459.68713378906301</v>
      </c>
      <c r="AA46" s="2">
        <v>459.07278442382801</v>
      </c>
      <c r="AB46" s="2">
        <v>384.39663696289102</v>
      </c>
      <c r="AC46" s="2">
        <v>384.34640502929699</v>
      </c>
      <c r="AD46" s="2">
        <v>382.49697875976602</v>
      </c>
      <c r="AE46" s="2">
        <v>414.05679321289102</v>
      </c>
      <c r="AF46" s="2">
        <v>404.51312255859398</v>
      </c>
      <c r="AG46" s="2">
        <v>402.52691650390602</v>
      </c>
      <c r="AH46" s="2">
        <v>399.73098754882801</v>
      </c>
      <c r="AI46" s="2">
        <v>375.95379638671898</v>
      </c>
      <c r="AJ46" s="2">
        <v>375.39938354492199</v>
      </c>
      <c r="AK46" s="2">
        <v>373.789794921875</v>
      </c>
      <c r="AL46" s="2">
        <v>371.74636840820301</v>
      </c>
      <c r="AM46" s="2">
        <v>369.69818115234398</v>
      </c>
      <c r="AN46" s="2">
        <v>328.38629150390602</v>
      </c>
      <c r="AO46" s="2">
        <v>273.76330566406301</v>
      </c>
      <c r="AP46" s="2">
        <v>272.42471313476602</v>
      </c>
      <c r="AQ46" s="2">
        <v>271.41949462890602</v>
      </c>
      <c r="AR46" s="2">
        <v>270.75537109375</v>
      </c>
      <c r="AS46" s="2">
        <v>271.46456909179699</v>
      </c>
      <c r="AT46" s="2">
        <v>289.66275024414102</v>
      </c>
      <c r="AU46" s="2">
        <v>291.64602661132801</v>
      </c>
      <c r="AV46" s="2">
        <v>290.14892578125</v>
      </c>
      <c r="AW46" s="2">
        <v>290.413818359375</v>
      </c>
      <c r="AX46" s="2">
        <v>289.47222900390602</v>
      </c>
      <c r="AY46" s="2">
        <v>289.36837768554699</v>
      </c>
    </row>
    <row r="47" spans="1:51" ht="36">
      <c r="A47" s="2" t="s">
        <v>43</v>
      </c>
      <c r="B47" s="2" t="s">
        <v>101</v>
      </c>
      <c r="C47" s="2" t="s">
        <v>69</v>
      </c>
      <c r="D47" s="2">
        <v>12.393672943115201</v>
      </c>
      <c r="E47" s="2">
        <v>12.6452751159668</v>
      </c>
      <c r="F47" s="2">
        <v>11.427019119262701</v>
      </c>
      <c r="G47" s="2">
        <v>9.9764432907104492</v>
      </c>
      <c r="H47" s="2">
        <v>10.3112850189209</v>
      </c>
      <c r="I47" s="2">
        <v>10.7647972106934</v>
      </c>
      <c r="J47" s="2">
        <v>11.1614217758179</v>
      </c>
      <c r="K47" s="2">
        <v>11.5761604309082</v>
      </c>
      <c r="L47" s="2">
        <v>13.819180488586399</v>
      </c>
      <c r="M47" s="2">
        <v>15.8319387435913</v>
      </c>
      <c r="N47" s="2">
        <v>16.067670822143601</v>
      </c>
      <c r="O47" s="2">
        <v>16.1927680969238</v>
      </c>
      <c r="P47" s="2">
        <v>15.8845024108887</v>
      </c>
      <c r="Q47" s="2">
        <v>15.2301425933838</v>
      </c>
      <c r="R47" s="2">
        <v>14.900805473327599</v>
      </c>
      <c r="S47" s="2">
        <v>14.699099540710399</v>
      </c>
      <c r="T47" s="2">
        <v>14.374804496765099</v>
      </c>
      <c r="U47" s="2">
        <v>14.111665725708001</v>
      </c>
      <c r="V47" s="2">
        <v>13.946617126464799</v>
      </c>
      <c r="W47" s="2">
        <v>13.1709852218628</v>
      </c>
      <c r="X47" s="2">
        <v>13.027036666870099</v>
      </c>
      <c r="Y47" s="2">
        <v>12.9864358901978</v>
      </c>
      <c r="Z47" s="2">
        <v>12.902427673339799</v>
      </c>
      <c r="AA47" s="2">
        <v>12.840900421142599</v>
      </c>
      <c r="AB47" s="2">
        <v>12.687518119811999</v>
      </c>
      <c r="AC47" s="2">
        <v>12.5459861755371</v>
      </c>
      <c r="AD47" s="2">
        <v>12.4819240570068</v>
      </c>
      <c r="AE47" s="2">
        <v>12.354651451110801</v>
      </c>
      <c r="AF47" s="2">
        <v>13.3786172866821</v>
      </c>
      <c r="AG47" s="2">
        <v>13.674800872802701</v>
      </c>
      <c r="AH47" s="2">
        <v>13.7904653549194</v>
      </c>
      <c r="AI47" s="2">
        <v>14.013134956359901</v>
      </c>
      <c r="AJ47" s="2">
        <v>14.226840019226101</v>
      </c>
      <c r="AK47" s="2">
        <v>14.4012804031372</v>
      </c>
      <c r="AL47" s="2">
        <v>14.5386772155762</v>
      </c>
      <c r="AM47" s="2">
        <v>14.593579292297401</v>
      </c>
      <c r="AN47" s="2">
        <v>14.612506866455099</v>
      </c>
      <c r="AO47" s="2">
        <v>14.4962110519409</v>
      </c>
      <c r="AP47" s="2">
        <v>13.954342842102101</v>
      </c>
      <c r="AQ47" s="2">
        <v>13.466310501098601</v>
      </c>
      <c r="AR47" s="2">
        <v>13.224123001098601</v>
      </c>
      <c r="AS47" s="2">
        <v>13.4374027252197</v>
      </c>
      <c r="AT47" s="2">
        <v>12.659639358520501</v>
      </c>
      <c r="AU47" s="2">
        <v>12.369987487793001</v>
      </c>
      <c r="AV47" s="2">
        <v>11.8064308166504</v>
      </c>
      <c r="AW47" s="2">
        <v>11.8435468673706</v>
      </c>
      <c r="AX47" s="2">
        <v>11.6715278625488</v>
      </c>
      <c r="AY47" s="2">
        <v>11.715338706970201</v>
      </c>
    </row>
    <row r="48" spans="1:51" ht="36">
      <c r="A48" s="2" t="s">
        <v>39</v>
      </c>
      <c r="B48" s="2" t="s">
        <v>101</v>
      </c>
      <c r="C48" s="2" t="s">
        <v>68</v>
      </c>
      <c r="D48" s="2">
        <v>853.95471191406295</v>
      </c>
      <c r="E48" s="2">
        <v>858.51873779296898</v>
      </c>
      <c r="F48" s="2">
        <v>781.82843017578102</v>
      </c>
      <c r="G48" s="2">
        <v>762.57141113281295</v>
      </c>
      <c r="H48" s="2">
        <v>767.309326171875</v>
      </c>
      <c r="I48" s="2">
        <v>754.15802001953102</v>
      </c>
      <c r="J48" s="2">
        <v>761.18609619140602</v>
      </c>
      <c r="K48" s="2">
        <v>767.63781738281295</v>
      </c>
      <c r="L48" s="2">
        <v>796.65478515625</v>
      </c>
      <c r="M48" s="2">
        <v>796.99554443359398</v>
      </c>
      <c r="N48" s="2">
        <v>803.47912597656295</v>
      </c>
      <c r="O48" s="2">
        <v>763.80279541015602</v>
      </c>
      <c r="P48" s="2">
        <v>754.34899902343795</v>
      </c>
      <c r="Q48" s="2">
        <v>749.89569091796898</v>
      </c>
      <c r="R48" s="2">
        <v>790.3154296875</v>
      </c>
      <c r="S48" s="2">
        <v>784.35870361328102</v>
      </c>
      <c r="T48" s="2">
        <v>772.838623046875</v>
      </c>
      <c r="U48" s="2">
        <v>767.63800048828102</v>
      </c>
      <c r="V48" s="2">
        <v>765.26745605468795</v>
      </c>
      <c r="W48" s="2">
        <v>702.59466552734398</v>
      </c>
      <c r="X48" s="2">
        <v>603.86004638671898</v>
      </c>
      <c r="Y48" s="2">
        <v>767.77484130859398</v>
      </c>
      <c r="Z48" s="2">
        <v>767.75433349609398</v>
      </c>
      <c r="AA48" s="2">
        <v>766.079833984375</v>
      </c>
      <c r="AB48" s="2">
        <v>762.04351806640602</v>
      </c>
      <c r="AC48" s="2">
        <v>760.953369140625</v>
      </c>
      <c r="AD48" s="2">
        <v>759.80908203125</v>
      </c>
      <c r="AE48" s="2">
        <v>757.49072265625</v>
      </c>
      <c r="AF48" s="2">
        <v>724.586669921875</v>
      </c>
      <c r="AG48" s="2">
        <v>722.94024658203102</v>
      </c>
      <c r="AH48" s="2">
        <v>716.669189453125</v>
      </c>
      <c r="AI48" s="2">
        <v>712.74755859375</v>
      </c>
      <c r="AJ48" s="2">
        <v>708.96575927734398</v>
      </c>
      <c r="AK48" s="2">
        <v>708.54718017578102</v>
      </c>
      <c r="AL48" s="2">
        <v>703.235107421875</v>
      </c>
      <c r="AM48" s="2">
        <v>701.48779296875</v>
      </c>
      <c r="AN48" s="2">
        <v>698.4833984375</v>
      </c>
      <c r="AO48" s="2">
        <v>698.51641845703102</v>
      </c>
      <c r="AP48" s="2">
        <v>697.468994140625</v>
      </c>
      <c r="AQ48" s="2">
        <v>696.14727783203102</v>
      </c>
      <c r="AR48" s="2">
        <v>696.16632080078102</v>
      </c>
      <c r="AS48" s="2">
        <v>691.94671630859398</v>
      </c>
      <c r="AT48" s="2">
        <v>769.64727783203102</v>
      </c>
      <c r="AU48" s="2">
        <v>809.474365234375</v>
      </c>
      <c r="AV48" s="2">
        <v>798.43218994140602</v>
      </c>
      <c r="AW48" s="2">
        <v>798.09832763671898</v>
      </c>
      <c r="AX48" s="2">
        <v>794.7802734375</v>
      </c>
      <c r="AY48" s="2">
        <v>785.31170654296898</v>
      </c>
    </row>
    <row r="49" spans="1:51" ht="48">
      <c r="A49" s="2" t="s">
        <v>45</v>
      </c>
      <c r="B49" s="2" t="s">
        <v>100</v>
      </c>
      <c r="C49" s="2" t="s">
        <v>67</v>
      </c>
      <c r="D49" s="2">
        <v>105.396591186523</v>
      </c>
      <c r="E49" s="2">
        <v>105.54946136474599</v>
      </c>
      <c r="F49" s="2">
        <v>105.55490875244099</v>
      </c>
      <c r="G49" s="2">
        <v>105.35772705078099</v>
      </c>
      <c r="H49" s="2">
        <v>105.50302124023401</v>
      </c>
      <c r="I49" s="2">
        <v>105.580726623535</v>
      </c>
      <c r="J49" s="2">
        <v>105.63743591308599</v>
      </c>
      <c r="K49" s="2">
        <v>105.60390472412099</v>
      </c>
      <c r="L49" s="2">
        <v>105.74723815918</v>
      </c>
      <c r="M49" s="2">
        <v>105.84299468994099</v>
      </c>
      <c r="N49" s="2">
        <v>105.91066741943401</v>
      </c>
      <c r="O49" s="2">
        <v>105.749031066895</v>
      </c>
      <c r="P49" s="2">
        <v>105.54615783691401</v>
      </c>
      <c r="Q49" s="2">
        <v>105.324813842773</v>
      </c>
      <c r="R49" s="2">
        <v>105.120483398438</v>
      </c>
      <c r="S49" s="2">
        <v>105.14040374755901</v>
      </c>
      <c r="T49" s="2">
        <v>105.25481414794901</v>
      </c>
      <c r="U49" s="2">
        <v>105.462112426758</v>
      </c>
      <c r="V49" s="2">
        <v>105.410026550293</v>
      </c>
      <c r="W49" s="2">
        <v>105.25090789794901</v>
      </c>
      <c r="X49" s="2">
        <v>105.38889312744099</v>
      </c>
      <c r="Y49" s="2">
        <v>105.405303955078</v>
      </c>
      <c r="Z49" s="2">
        <v>105.304634094238</v>
      </c>
      <c r="AA49" s="2">
        <v>105.444053649902</v>
      </c>
      <c r="AB49" s="2">
        <v>105.374160766602</v>
      </c>
      <c r="AC49" s="2">
        <v>105.242477416992</v>
      </c>
      <c r="AD49" s="2">
        <v>105.30491638183599</v>
      </c>
      <c r="AE49" s="2">
        <v>105.480987548828</v>
      </c>
      <c r="AF49" s="2">
        <v>105.20359802246099</v>
      </c>
      <c r="AG49" s="2">
        <v>105.17519378662099</v>
      </c>
      <c r="AH49" s="2">
        <v>105.227104187012</v>
      </c>
      <c r="AI49" s="2">
        <v>105.33242034912099</v>
      </c>
      <c r="AJ49" s="2">
        <v>105.23942565918</v>
      </c>
      <c r="AK49" s="2">
        <v>105.155403137207</v>
      </c>
      <c r="AL49" s="2">
        <v>105.046195983887</v>
      </c>
      <c r="AM49" s="2">
        <v>105.085906982422</v>
      </c>
      <c r="AN49" s="2">
        <v>105.113655090332</v>
      </c>
      <c r="AO49" s="2">
        <v>105.031173706055</v>
      </c>
      <c r="AP49" s="2">
        <v>104.87965393066401</v>
      </c>
      <c r="AQ49" s="2">
        <v>104.74301147460901</v>
      </c>
      <c r="AR49" s="2">
        <v>104.59928894043</v>
      </c>
      <c r="AS49" s="2">
        <v>104.495712280273</v>
      </c>
      <c r="AT49" s="2">
        <v>104.80014038085901</v>
      </c>
      <c r="AU49" s="2">
        <v>104.937576293945</v>
      </c>
      <c r="AV49" s="2">
        <v>104.98365783691401</v>
      </c>
      <c r="AW49" s="2">
        <v>105.15452575683599</v>
      </c>
      <c r="AX49" s="2">
        <v>105.20858001709</v>
      </c>
      <c r="AY49" s="2">
        <v>105.337478637695</v>
      </c>
    </row>
    <row r="50" spans="1:51" ht="72">
      <c r="A50" s="2" t="s">
        <v>40</v>
      </c>
      <c r="B50" s="2" t="s">
        <v>99</v>
      </c>
      <c r="C50" s="2" t="s">
        <v>65</v>
      </c>
      <c r="D50" s="2">
        <v>1.84724652767181</v>
      </c>
      <c r="E50" s="2">
        <v>1.8476493358612101</v>
      </c>
      <c r="F50" s="2">
        <v>1.89470994472504</v>
      </c>
      <c r="G50" s="2">
        <v>2.2990851402282702</v>
      </c>
      <c r="H50" s="2">
        <v>2.74959373474121</v>
      </c>
      <c r="I50" s="2">
        <v>3.1811792850494398</v>
      </c>
      <c r="J50" s="2">
        <v>3.6209809780120898</v>
      </c>
      <c r="K50" s="2">
        <v>4.04569435119629</v>
      </c>
      <c r="L50" s="2">
        <v>4.44136714935303</v>
      </c>
      <c r="M50" s="2">
        <v>4.5139408111572301</v>
      </c>
      <c r="N50" s="2">
        <v>4.5124268531799299</v>
      </c>
      <c r="O50" s="2">
        <v>4.5131063461303702</v>
      </c>
      <c r="P50" s="2">
        <v>4.5137782096862802</v>
      </c>
      <c r="Q50" s="2">
        <v>4.5130071640014604</v>
      </c>
      <c r="R50" s="2">
        <v>4.5129375457763699</v>
      </c>
      <c r="S50" s="2">
        <v>4.5132379531860396</v>
      </c>
      <c r="T50" s="2">
        <v>4.5127711296081499</v>
      </c>
      <c r="U50" s="2">
        <v>4.5128989219665501</v>
      </c>
      <c r="V50" s="2">
        <v>4.5116305351257298</v>
      </c>
      <c r="W50" s="2">
        <v>4.5135622024536097</v>
      </c>
      <c r="X50" s="2">
        <v>4.5123872756957999</v>
      </c>
      <c r="Y50" s="2">
        <v>4.5140552520751998</v>
      </c>
      <c r="Z50" s="2">
        <v>4.5140037536621103</v>
      </c>
      <c r="AA50" s="2">
        <v>4.5129494667053196</v>
      </c>
      <c r="AB50" s="2">
        <v>4.5129652023315403</v>
      </c>
      <c r="AC50" s="2">
        <v>4.51340627670288</v>
      </c>
      <c r="AD50" s="2">
        <v>4.5136818885803196</v>
      </c>
      <c r="AE50" s="2">
        <v>4.5128073692321804</v>
      </c>
      <c r="AF50" s="2">
        <v>4.43025875091553</v>
      </c>
      <c r="AG50" s="2">
        <v>4.1589670181274396</v>
      </c>
      <c r="AH50" s="2">
        <v>3.8947899341583301</v>
      </c>
      <c r="AI50" s="2">
        <v>3.64311647415161</v>
      </c>
      <c r="AJ50" s="2">
        <v>3.3999722003936799</v>
      </c>
      <c r="AK50" s="2">
        <v>3.1878783702850302</v>
      </c>
      <c r="AL50" s="2">
        <v>2.9998071193695099</v>
      </c>
      <c r="AM50" s="2">
        <v>2.82798099517822</v>
      </c>
      <c r="AN50" s="2">
        <v>2.6595675945282</v>
      </c>
      <c r="AO50" s="2">
        <v>2.5015921592712398</v>
      </c>
      <c r="AP50" s="2">
        <v>2.34868240356445</v>
      </c>
      <c r="AQ50" s="2">
        <v>2.1956112384796098</v>
      </c>
      <c r="AR50" s="2">
        <v>2.0446648597717298</v>
      </c>
      <c r="AS50" s="2">
        <v>1.90340948104858</v>
      </c>
      <c r="AT50" s="2">
        <v>1.8365519046783401</v>
      </c>
      <c r="AU50" s="2">
        <v>1.84033679962158</v>
      </c>
      <c r="AV50" s="2">
        <v>1.83987152576447</v>
      </c>
      <c r="AW50" s="2">
        <v>1.83864593505859</v>
      </c>
      <c r="AX50" s="2">
        <v>1.84113729000092</v>
      </c>
      <c r="AY50" s="2">
        <v>1.84073781967163</v>
      </c>
    </row>
    <row r="51" spans="1:51" ht="48">
      <c r="A51" s="2" t="s">
        <v>49</v>
      </c>
      <c r="B51" s="2" t="s">
        <v>98</v>
      </c>
      <c r="C51" s="2" t="s">
        <v>67</v>
      </c>
      <c r="D51" s="2">
        <v>58.261528015136697</v>
      </c>
      <c r="E51" s="2">
        <v>58.513076782226598</v>
      </c>
      <c r="F51" s="2">
        <v>58.457775115966797</v>
      </c>
      <c r="G51" s="2">
        <v>58.258621215820298</v>
      </c>
      <c r="H51" s="2">
        <v>58.45458984375</v>
      </c>
      <c r="I51" s="2">
        <v>58.330833435058601</v>
      </c>
      <c r="J51" s="2">
        <v>58.136985778808601</v>
      </c>
      <c r="K51" s="2">
        <v>58.101764678955099</v>
      </c>
      <c r="L51" s="2">
        <v>58.050399780273402</v>
      </c>
      <c r="M51" s="2">
        <v>58.024345397949197</v>
      </c>
      <c r="N51" s="2">
        <v>57.9600639343262</v>
      </c>
      <c r="O51" s="2">
        <v>57.819747924804702</v>
      </c>
      <c r="P51" s="2">
        <v>57.557785034179702</v>
      </c>
      <c r="Q51" s="2">
        <v>56.970310211181598</v>
      </c>
      <c r="R51" s="2">
        <v>56.410514831542997</v>
      </c>
      <c r="S51" s="2">
        <v>56.178592681884801</v>
      </c>
      <c r="T51" s="2">
        <v>55.940540313720703</v>
      </c>
      <c r="U51" s="2">
        <v>55.755260467529297</v>
      </c>
      <c r="V51" s="2">
        <v>55.560653686523402</v>
      </c>
      <c r="W51" s="2">
        <v>56.477951049804702</v>
      </c>
      <c r="X51" s="2">
        <v>57.067478179931598</v>
      </c>
      <c r="Y51" s="2">
        <v>57.155223846435497</v>
      </c>
      <c r="Z51" s="2">
        <v>57.190090179443402</v>
      </c>
      <c r="AA51" s="2">
        <v>57.3219604492188</v>
      </c>
      <c r="AB51" s="2">
        <v>57.3757934570313</v>
      </c>
      <c r="AC51" s="2">
        <v>57.4065551757813</v>
      </c>
      <c r="AD51" s="2">
        <v>57.474437713622997</v>
      </c>
      <c r="AE51" s="2">
        <v>57.552452087402301</v>
      </c>
      <c r="AF51" s="2">
        <v>57.398872375488303</v>
      </c>
      <c r="AG51" s="2">
        <v>57.4539794921875</v>
      </c>
      <c r="AH51" s="2">
        <v>57.454601287841797</v>
      </c>
      <c r="AI51" s="2">
        <v>57.512680053710902</v>
      </c>
      <c r="AJ51" s="2">
        <v>57.5247192382813</v>
      </c>
      <c r="AK51" s="2">
        <v>57.527614593505902</v>
      </c>
      <c r="AL51" s="2">
        <v>57.471687316894503</v>
      </c>
      <c r="AM51" s="2">
        <v>57.3737983703613</v>
      </c>
      <c r="AN51" s="2">
        <v>57.397987365722699</v>
      </c>
      <c r="AO51" s="2">
        <v>57.354816436767599</v>
      </c>
      <c r="AP51" s="2">
        <v>57.235641479492202</v>
      </c>
      <c r="AQ51" s="2">
        <v>57.174983978271499</v>
      </c>
      <c r="AR51" s="2">
        <v>57.076736450195298</v>
      </c>
      <c r="AS51" s="2">
        <v>57.0527954101563</v>
      </c>
      <c r="AT51" s="2">
        <v>57.514472961425803</v>
      </c>
      <c r="AU51" s="2">
        <v>57.5929565429688</v>
      </c>
      <c r="AV51" s="2">
        <v>57.587291717529297</v>
      </c>
      <c r="AW51" s="2">
        <v>57.659217834472699</v>
      </c>
      <c r="AX51" s="2">
        <v>57.828426361083999</v>
      </c>
      <c r="AY51" s="2">
        <v>58.039863586425803</v>
      </c>
    </row>
    <row r="52" spans="1:51" ht="48">
      <c r="A52" s="2" t="s">
        <v>44</v>
      </c>
      <c r="B52" s="2" t="s">
        <v>98</v>
      </c>
      <c r="C52" s="2" t="s">
        <v>66</v>
      </c>
      <c r="D52" s="2">
        <v>593.15911865234398</v>
      </c>
      <c r="E52" s="2">
        <v>601.94000244140602</v>
      </c>
      <c r="F52" s="2">
        <v>339.96713256835898</v>
      </c>
      <c r="G52" s="2">
        <v>360.12893676757801</v>
      </c>
      <c r="H52" s="2">
        <v>381.15130615234398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760.808837890625</v>
      </c>
      <c r="X52" s="2">
        <v>752.81115722656295</v>
      </c>
      <c r="Y52" s="2">
        <v>739.36639404296898</v>
      </c>
      <c r="Z52" s="2">
        <v>733.99200439453102</v>
      </c>
      <c r="AA52" s="2">
        <v>715.687255859375</v>
      </c>
      <c r="AB52" s="2">
        <v>695.541259765625</v>
      </c>
      <c r="AC52" s="2">
        <v>690.49475097656295</v>
      </c>
      <c r="AD52" s="2">
        <v>674.22790527343795</v>
      </c>
      <c r="AE52" s="2">
        <v>658.07427978515602</v>
      </c>
      <c r="AF52" s="2">
        <v>545.68200683593795</v>
      </c>
      <c r="AG52" s="2">
        <v>519.368408203125</v>
      </c>
      <c r="AH52" s="2">
        <v>498.76223754882801</v>
      </c>
      <c r="AI52" s="2">
        <v>480.95739746093801</v>
      </c>
      <c r="AJ52" s="2">
        <v>463.98239135742199</v>
      </c>
      <c r="AK52" s="2">
        <v>438.03302001953102</v>
      </c>
      <c r="AL52" s="2">
        <v>414.74914550781301</v>
      </c>
      <c r="AM52" s="2">
        <v>389.62701416015602</v>
      </c>
      <c r="AN52" s="2">
        <v>371.36056518554699</v>
      </c>
      <c r="AO52" s="2">
        <v>362.83352661132801</v>
      </c>
      <c r="AP52" s="2">
        <v>355.839599609375</v>
      </c>
      <c r="AQ52" s="2">
        <v>346.37228393554699</v>
      </c>
      <c r="AR52" s="2">
        <v>335.46749877929699</v>
      </c>
      <c r="AS52" s="2">
        <v>310.74212646484398</v>
      </c>
      <c r="AT52" s="2">
        <v>667.017333984375</v>
      </c>
      <c r="AU52" s="2">
        <v>657.02160644531295</v>
      </c>
      <c r="AV52" s="2">
        <v>610.24353027343795</v>
      </c>
      <c r="AW52" s="2">
        <v>593.78143310546898</v>
      </c>
      <c r="AX52" s="2">
        <v>578.44512939453102</v>
      </c>
      <c r="AY52" s="2">
        <v>574.88433837890602</v>
      </c>
    </row>
    <row r="53" spans="1:51" ht="72">
      <c r="A53" s="2" t="s">
        <v>46</v>
      </c>
      <c r="B53" s="2" t="s">
        <v>97</v>
      </c>
      <c r="C53" s="2" t="s">
        <v>65</v>
      </c>
      <c r="D53" s="2">
        <v>1.9237760305404701</v>
      </c>
      <c r="E53" s="2">
        <v>1.9513124227523799</v>
      </c>
      <c r="F53" s="2">
        <v>1.97997403144836</v>
      </c>
      <c r="G53" s="2">
        <v>2.0081007480621298</v>
      </c>
      <c r="H53" s="2">
        <v>2.0367166996002202</v>
      </c>
      <c r="I53" s="2">
        <v>2.0693576335907</v>
      </c>
      <c r="J53" s="2">
        <v>2.1039061546325701</v>
      </c>
      <c r="K53" s="2">
        <v>2.1407918930053702</v>
      </c>
      <c r="L53" s="2">
        <v>2.18262839317322</v>
      </c>
      <c r="M53" s="2">
        <v>2.22393751144409</v>
      </c>
      <c r="N53" s="2">
        <v>2.2646996974945099</v>
      </c>
      <c r="O53" s="2">
        <v>2.30026030540466</v>
      </c>
      <c r="P53" s="2">
        <v>2.3234009742736799</v>
      </c>
      <c r="Q53" s="2">
        <v>2.3207988739013699</v>
      </c>
      <c r="R53" s="2">
        <v>2.2929668426513699</v>
      </c>
      <c r="S53" s="2">
        <v>2.26955223083496</v>
      </c>
      <c r="T53" s="2">
        <v>2.2366786003112802</v>
      </c>
      <c r="U53" s="2">
        <v>2.19223976135254</v>
      </c>
      <c r="V53" s="2">
        <v>2.1468541622161901</v>
      </c>
      <c r="W53" s="2">
        <v>2.10185575485229</v>
      </c>
      <c r="X53" s="2">
        <v>2.0647656917571999</v>
      </c>
      <c r="Y53" s="2">
        <v>2.0360245704650901</v>
      </c>
      <c r="Z53" s="2">
        <v>2.0059342384338401</v>
      </c>
      <c r="AA53" s="2">
        <v>1.9745451211929299</v>
      </c>
      <c r="AB53" s="2">
        <v>1.943519115448</v>
      </c>
      <c r="AC53" s="2">
        <v>1.9181942939758301</v>
      </c>
      <c r="AD53" s="2">
        <v>1.89921522140503</v>
      </c>
      <c r="AE53" s="2">
        <v>1.88681244850159</v>
      </c>
      <c r="AF53" s="2">
        <v>1.8777083158493</v>
      </c>
      <c r="AG53" s="2">
        <v>1.8725850582122801</v>
      </c>
      <c r="AH53" s="2">
        <v>1.8700695037841799</v>
      </c>
      <c r="AI53" s="2">
        <v>1.8768784999847401</v>
      </c>
      <c r="AJ53" s="2">
        <v>1.88630211353302</v>
      </c>
      <c r="AK53" s="2">
        <v>1.8939132690429701</v>
      </c>
      <c r="AL53" s="2">
        <v>1.8984392881393399</v>
      </c>
      <c r="AM53" s="2">
        <v>1.90207636356354</v>
      </c>
      <c r="AN53" s="2">
        <v>1.8971874713897701</v>
      </c>
      <c r="AO53" s="2">
        <v>1.89459729194641</v>
      </c>
      <c r="AP53" s="2">
        <v>1.8819878101348899</v>
      </c>
      <c r="AQ53" s="2">
        <v>1.8680014610290501</v>
      </c>
      <c r="AR53" s="2">
        <v>1.8513422012329099</v>
      </c>
      <c r="AS53" s="2">
        <v>1.8312516212463399</v>
      </c>
      <c r="AT53" s="2">
        <v>1.80039405822754</v>
      </c>
      <c r="AU53" s="2">
        <v>1.7706769704818699</v>
      </c>
      <c r="AV53" s="2">
        <v>1.7359912395477299</v>
      </c>
      <c r="AW53" s="2">
        <v>1.7094877958297701</v>
      </c>
      <c r="AX53" s="2">
        <v>1.69071173667908</v>
      </c>
      <c r="AY53" s="2">
        <v>1.6820660829544101</v>
      </c>
    </row>
    <row r="54" spans="1:51" ht="60">
      <c r="A54" s="2" t="s">
        <v>47</v>
      </c>
      <c r="B54" s="2" t="s">
        <v>96</v>
      </c>
      <c r="C54" s="2" t="s">
        <v>65</v>
      </c>
      <c r="D54" s="2">
        <v>2.8913700580596902</v>
      </c>
      <c r="E54" s="2">
        <v>3.0706441402435298</v>
      </c>
      <c r="F54" s="2">
        <v>3.2804534435272199</v>
      </c>
      <c r="G54" s="2">
        <v>3.3424377441406299</v>
      </c>
      <c r="H54" s="2">
        <v>3.4320712089538601</v>
      </c>
      <c r="I54" s="2">
        <v>3.5480294227600102</v>
      </c>
      <c r="J54" s="2">
        <v>3.69843721389771</v>
      </c>
      <c r="K54" s="2">
        <v>3.9692568778991699</v>
      </c>
      <c r="L54" s="2">
        <v>4.4147691726684597</v>
      </c>
      <c r="M54" s="2">
        <v>5.0369319915771502</v>
      </c>
      <c r="N54" s="2">
        <v>5.6125464439392099</v>
      </c>
      <c r="O54" s="2">
        <v>6.0238313674926802</v>
      </c>
      <c r="P54" s="2">
        <v>6.1897726058959996</v>
      </c>
      <c r="Q54" s="2">
        <v>6.0170364379882804</v>
      </c>
      <c r="R54" s="2">
        <v>5.6335396766662598</v>
      </c>
      <c r="S54" s="2">
        <v>5.2913489341735804</v>
      </c>
      <c r="T54" s="2">
        <v>4.9978523254394496</v>
      </c>
      <c r="U54" s="2">
        <v>4.7160692214965803</v>
      </c>
      <c r="V54" s="2">
        <v>4.4650835990905797</v>
      </c>
      <c r="W54" s="2">
        <v>4.2329444885253897</v>
      </c>
      <c r="X54" s="2">
        <v>4.0460462570190403</v>
      </c>
      <c r="Y54" s="2">
        <v>4.0052952766418501</v>
      </c>
      <c r="Z54" s="2">
        <v>3.9518785476684601</v>
      </c>
      <c r="AA54" s="2">
        <v>3.8989791870117201</v>
      </c>
      <c r="AB54" s="2">
        <v>3.8093922138214098</v>
      </c>
      <c r="AC54" s="2">
        <v>3.6159753799438499</v>
      </c>
      <c r="AD54" s="2">
        <v>3.4965867996215798</v>
      </c>
      <c r="AE54" s="2">
        <v>3.3932049274444598</v>
      </c>
      <c r="AF54" s="2">
        <v>3.3302030563354501</v>
      </c>
      <c r="AG54" s="2">
        <v>3.4051494598388699</v>
      </c>
      <c r="AH54" s="2">
        <v>3.52164578437805</v>
      </c>
      <c r="AI54" s="2">
        <v>3.65768218040466</v>
      </c>
      <c r="AJ54" s="2">
        <v>3.8402636051178001</v>
      </c>
      <c r="AK54" s="2">
        <v>4.0407590866088903</v>
      </c>
      <c r="AL54" s="2">
        <v>4.22204494476318</v>
      </c>
      <c r="AM54" s="2">
        <v>4.3741164207458496</v>
      </c>
      <c r="AN54" s="2">
        <v>4.4808015823364302</v>
      </c>
      <c r="AO54" s="2">
        <v>4.5190486907959002</v>
      </c>
      <c r="AP54" s="2">
        <v>4.4134659767150897</v>
      </c>
      <c r="AQ54" s="2">
        <v>4.0692319869995099</v>
      </c>
      <c r="AR54" s="2">
        <v>3.7132081985473602</v>
      </c>
      <c r="AS54" s="2">
        <v>3.5611667633056601</v>
      </c>
      <c r="AT54" s="2">
        <v>3.5415244102478001</v>
      </c>
      <c r="AU54" s="2">
        <v>3.3955225944518999</v>
      </c>
      <c r="AV54" s="2">
        <v>3.2010395526886</v>
      </c>
      <c r="AW54" s="2">
        <v>2.9647049903869598</v>
      </c>
      <c r="AX54" s="2">
        <v>2.7195055484771702</v>
      </c>
      <c r="AY54" s="2">
        <v>2.5853211879730198</v>
      </c>
    </row>
    <row r="55" spans="1:51" ht="60">
      <c r="A55" s="2" t="s">
        <v>48</v>
      </c>
      <c r="B55" s="2" t="s">
        <v>95</v>
      </c>
      <c r="C55" s="2" t="s">
        <v>65</v>
      </c>
      <c r="D55" s="2">
        <v>2.6620540618896502</v>
      </c>
      <c r="E55" s="2">
        <v>2.84327173233032</v>
      </c>
      <c r="F55" s="2">
        <v>3.0283010005950901</v>
      </c>
      <c r="G55" s="2">
        <v>3.13878345489502</v>
      </c>
      <c r="H55" s="2">
        <v>3.25800609588623</v>
      </c>
      <c r="I55" s="2">
        <v>3.3473608493804901</v>
      </c>
      <c r="J55" s="2">
        <v>3.32011151313782</v>
      </c>
      <c r="K55" s="2">
        <v>3.2944204807281499</v>
      </c>
      <c r="L55" s="2">
        <v>3.2624056339263898</v>
      </c>
      <c r="M55" s="2">
        <v>3.2249915599822998</v>
      </c>
      <c r="N55" s="2">
        <v>3.17755222320557</v>
      </c>
      <c r="O55" s="2">
        <v>3.1102983951568599</v>
      </c>
      <c r="P55" s="2">
        <v>2.9976537227630602</v>
      </c>
      <c r="Q55" s="2">
        <v>2.8106846809387198</v>
      </c>
      <c r="R55" s="2">
        <v>2.5638592243194598</v>
      </c>
      <c r="S55" s="2">
        <v>2.2901194095611599</v>
      </c>
      <c r="T55" s="2">
        <v>2.0231025218963601</v>
      </c>
      <c r="U55" s="2">
        <v>1.75915467739105</v>
      </c>
      <c r="V55" s="2">
        <v>1.50960004329681</v>
      </c>
      <c r="W55" s="2">
        <v>1.3536112308502199</v>
      </c>
      <c r="X55" s="2">
        <v>1.4355566501617401</v>
      </c>
      <c r="Y55" s="2">
        <v>1.54426765441895</v>
      </c>
      <c r="Z55" s="2">
        <v>1.64835548400879</v>
      </c>
      <c r="AA55" s="2">
        <v>1.7579381465911901</v>
      </c>
      <c r="AB55" s="2">
        <v>1.86059641838074</v>
      </c>
      <c r="AC55" s="2">
        <v>1.95060133934021</v>
      </c>
      <c r="AD55" s="2">
        <v>2.0401349067688002</v>
      </c>
      <c r="AE55" s="2">
        <v>2.1338427066803001</v>
      </c>
      <c r="AF55" s="2">
        <v>2.2110037803649898</v>
      </c>
      <c r="AG55" s="2">
        <v>2.2652561664581299</v>
      </c>
      <c r="AH55" s="2">
        <v>2.31390428543091</v>
      </c>
      <c r="AI55" s="2">
        <v>2.3505806922912602</v>
      </c>
      <c r="AJ55" s="2">
        <v>2.3880865573883101</v>
      </c>
      <c r="AK55" s="2">
        <v>2.41972875595093</v>
      </c>
      <c r="AL55" s="2">
        <v>2.43633985519409</v>
      </c>
      <c r="AM55" s="2">
        <v>2.44856858253479</v>
      </c>
      <c r="AN55" s="2">
        <v>2.4339330196380602</v>
      </c>
      <c r="AO55" s="2">
        <v>2.4090056419372599</v>
      </c>
      <c r="AP55" s="2">
        <v>2.3631558418273899</v>
      </c>
      <c r="AQ55" s="2">
        <v>2.2980141639709499</v>
      </c>
      <c r="AR55" s="2">
        <v>2.22632908821106</v>
      </c>
      <c r="AS55" s="2">
        <v>2.1559696197509801</v>
      </c>
      <c r="AT55" s="2">
        <v>2.1392354965210001</v>
      </c>
      <c r="AU55" s="2">
        <v>2.21685886383057</v>
      </c>
      <c r="AV55" s="2">
        <v>2.2844750881195099</v>
      </c>
      <c r="AW55" s="2">
        <v>2.3500554561614999</v>
      </c>
      <c r="AX55" s="2">
        <v>2.4487333297729501</v>
      </c>
      <c r="AY55" s="2">
        <v>2.57212138175964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workbookViewId="0">
      <selection sqref="A1:AY29"/>
    </sheetView>
  </sheetViews>
  <sheetFormatPr baseColWidth="10" defaultColWidth="28" defaultRowHeight="14" x14ac:dyDescent="0"/>
  <cols>
    <col min="1" max="1" width="66" customWidth="1"/>
  </cols>
  <sheetData>
    <row r="1" spans="1:51">
      <c r="A1" s="2" t="s">
        <v>137</v>
      </c>
      <c r="B1" s="2" t="s">
        <v>137</v>
      </c>
      <c r="C1" s="2" t="s">
        <v>94</v>
      </c>
      <c r="D1" s="3">
        <v>41688.020833333299</v>
      </c>
      <c r="E1" s="3">
        <v>41688.041666666701</v>
      </c>
      <c r="F1" s="3">
        <v>41688.0625</v>
      </c>
      <c r="G1" s="3">
        <v>41688.083333333299</v>
      </c>
      <c r="H1" s="3">
        <v>41688.104166666701</v>
      </c>
      <c r="I1" s="3">
        <v>41688.125</v>
      </c>
      <c r="J1" s="3">
        <v>41688.145833333299</v>
      </c>
      <c r="K1" s="3">
        <v>41688.166666666701</v>
      </c>
      <c r="L1" s="3">
        <v>41688.1875</v>
      </c>
      <c r="M1" s="3">
        <v>41688.208333333299</v>
      </c>
      <c r="N1" s="3">
        <v>41688.229166666701</v>
      </c>
      <c r="O1" s="3">
        <v>41688.25</v>
      </c>
      <c r="P1" s="3">
        <v>41688.270833333299</v>
      </c>
      <c r="Q1" s="3">
        <v>41688.291666666701</v>
      </c>
      <c r="R1" s="3">
        <v>41688.3125</v>
      </c>
      <c r="S1" s="3">
        <v>41688.333333333299</v>
      </c>
      <c r="T1" s="3">
        <v>41688.354166666701</v>
      </c>
      <c r="U1" s="3">
        <v>41688.375</v>
      </c>
      <c r="V1" s="3">
        <v>41688.395833333299</v>
      </c>
      <c r="W1" s="3">
        <v>41688.416666666701</v>
      </c>
      <c r="X1" s="3">
        <v>41688.4375</v>
      </c>
      <c r="Y1" s="3">
        <v>41688.458333333299</v>
      </c>
      <c r="Z1" s="3">
        <v>41688.479166666701</v>
      </c>
      <c r="AA1" s="3">
        <v>41688.5</v>
      </c>
      <c r="AB1" s="3">
        <v>41688.520833333299</v>
      </c>
      <c r="AC1" s="3">
        <v>41688.541666666701</v>
      </c>
      <c r="AD1" s="3">
        <v>41688.5625</v>
      </c>
      <c r="AE1" s="3">
        <v>41688.583333333299</v>
      </c>
      <c r="AF1" s="3">
        <v>41688.604166666701</v>
      </c>
      <c r="AG1" s="3">
        <v>41688.625</v>
      </c>
      <c r="AH1" s="3">
        <v>41688.645833333299</v>
      </c>
      <c r="AI1" s="3">
        <v>41688.666666666701</v>
      </c>
      <c r="AJ1" s="3">
        <v>41688.6875</v>
      </c>
      <c r="AK1" s="3">
        <v>41688.708333333299</v>
      </c>
      <c r="AL1" s="3">
        <v>41688.729166666701</v>
      </c>
      <c r="AM1" s="3">
        <v>41688.75</v>
      </c>
      <c r="AN1" s="3">
        <v>41688.770833333299</v>
      </c>
      <c r="AO1" s="3">
        <v>41688.791666666701</v>
      </c>
      <c r="AP1" s="3">
        <v>41688.8125</v>
      </c>
      <c r="AQ1" s="3">
        <v>41688.833333333299</v>
      </c>
      <c r="AR1" s="3">
        <v>41688.854166666701</v>
      </c>
      <c r="AS1" s="3">
        <v>41688.875</v>
      </c>
      <c r="AT1" s="3">
        <v>41688.895833333299</v>
      </c>
      <c r="AU1" s="3">
        <v>41688.916666666701</v>
      </c>
      <c r="AV1" s="3">
        <v>41688.9375</v>
      </c>
      <c r="AW1" s="3">
        <v>41688.958333333299</v>
      </c>
      <c r="AX1" s="3">
        <v>41688.979166666701</v>
      </c>
      <c r="AY1" s="3">
        <v>41689</v>
      </c>
    </row>
    <row r="2" spans="1:51">
      <c r="A2" s="2" t="s">
        <v>0</v>
      </c>
      <c r="B2" s="2" t="s">
        <v>136</v>
      </c>
      <c r="C2" s="2" t="s">
        <v>93</v>
      </c>
      <c r="D2" s="2">
        <v>49.635231018066399</v>
      </c>
      <c r="E2" s="2">
        <v>49.733066558837898</v>
      </c>
      <c r="F2" s="2">
        <v>49.347667694091797</v>
      </c>
      <c r="G2" s="2">
        <v>49.601882934570298</v>
      </c>
      <c r="H2" s="2">
        <v>49.756099700927699</v>
      </c>
      <c r="I2" s="2">
        <v>49.901096343994098</v>
      </c>
      <c r="J2" s="2">
        <v>50.117641448974602</v>
      </c>
      <c r="K2" s="2">
        <v>51.960525512695298</v>
      </c>
      <c r="L2" s="2">
        <v>52.430355072021499</v>
      </c>
      <c r="M2" s="2">
        <v>52.946262359619098</v>
      </c>
      <c r="N2" s="2">
        <v>52.978187561035199</v>
      </c>
      <c r="O2" s="2">
        <v>52.7059936523438</v>
      </c>
      <c r="P2" s="2">
        <v>52.139713287353501</v>
      </c>
      <c r="Q2" s="2">
        <v>51.327846527099602</v>
      </c>
      <c r="R2" s="2">
        <v>50.6748237609863</v>
      </c>
      <c r="S2" s="2">
        <v>50.432075500488303</v>
      </c>
      <c r="T2" s="2">
        <v>50.210086822509801</v>
      </c>
      <c r="U2" s="2">
        <v>50.022739410400398</v>
      </c>
      <c r="V2" s="2">
        <v>49.836902618408203</v>
      </c>
      <c r="W2" s="2">
        <v>49.7260932922363</v>
      </c>
      <c r="X2" s="2">
        <v>50.340023040771499</v>
      </c>
      <c r="Y2" s="2">
        <v>50.345508575439503</v>
      </c>
      <c r="Z2" s="2">
        <v>50.294307708740199</v>
      </c>
      <c r="AA2" s="2">
        <v>50.030220031738303</v>
      </c>
      <c r="AB2" s="2">
        <v>49.902011871337898</v>
      </c>
      <c r="AC2" s="2">
        <v>49.681968688964801</v>
      </c>
      <c r="AD2" s="2">
        <v>49.70703125</v>
      </c>
      <c r="AE2" s="2">
        <v>49.579696655273402</v>
      </c>
      <c r="AF2" s="2">
        <v>49.605884552002003</v>
      </c>
      <c r="AG2" s="2">
        <v>49.818843841552699</v>
      </c>
      <c r="AH2" s="2">
        <v>49.974639892578097</v>
      </c>
      <c r="AI2" s="2">
        <v>50.257438659667997</v>
      </c>
      <c r="AJ2" s="2">
        <v>50.554107666015597</v>
      </c>
      <c r="AK2" s="2">
        <v>50.700107574462898</v>
      </c>
      <c r="AL2" s="2">
        <v>50.7962455749512</v>
      </c>
      <c r="AM2" s="2">
        <v>50.866134643554702</v>
      </c>
      <c r="AN2" s="2">
        <v>50.834922790527301</v>
      </c>
      <c r="AO2" s="2">
        <v>50.691093444824197</v>
      </c>
      <c r="AP2" s="2">
        <v>49.411083221435497</v>
      </c>
      <c r="AQ2" s="2">
        <v>48.9605522155762</v>
      </c>
      <c r="AR2" s="2">
        <v>48.767822265625</v>
      </c>
      <c r="AS2" s="2">
        <v>49.092391967773402</v>
      </c>
      <c r="AT2" s="2">
        <v>49.011207580566399</v>
      </c>
      <c r="AU2" s="2">
        <v>49.024616241455099</v>
      </c>
      <c r="AV2" s="2">
        <v>48.5806274414063</v>
      </c>
      <c r="AW2" s="2">
        <v>48.701648712158203</v>
      </c>
      <c r="AX2" s="2">
        <v>48.637584686279297</v>
      </c>
      <c r="AY2" s="2">
        <v>48.944679260253899</v>
      </c>
    </row>
    <row r="3" spans="1:51">
      <c r="A3" s="2" t="s">
        <v>3</v>
      </c>
      <c r="B3" s="2" t="s">
        <v>136</v>
      </c>
      <c r="C3" s="2" t="s">
        <v>92</v>
      </c>
      <c r="D3" s="2">
        <v>3307.71826171875</v>
      </c>
      <c r="E3" s="2">
        <v>3277.76440429688</v>
      </c>
      <c r="F3" s="2">
        <v>3285.42431640625</v>
      </c>
      <c r="G3" s="2">
        <v>3326.51733398438</v>
      </c>
      <c r="H3" s="2">
        <v>3314.74633789063</v>
      </c>
      <c r="I3" s="2">
        <v>3292.00219726563</v>
      </c>
      <c r="J3" s="2">
        <v>3262.6884765625</v>
      </c>
      <c r="K3" s="2">
        <v>3330.85791015625</v>
      </c>
      <c r="L3" s="2">
        <v>3267.26635742188</v>
      </c>
      <c r="M3" s="2">
        <v>3315.34692382813</v>
      </c>
      <c r="N3" s="2">
        <v>3332.37646484375</v>
      </c>
      <c r="O3" s="2">
        <v>3309.1083984375</v>
      </c>
      <c r="P3" s="2">
        <v>3317.65698242188</v>
      </c>
      <c r="Q3" s="2">
        <v>3335.416015625</v>
      </c>
      <c r="R3" s="2">
        <v>3270.0712890625</v>
      </c>
      <c r="S3" s="2">
        <v>3324.83081054688</v>
      </c>
      <c r="T3" s="2">
        <v>3289.22119140625</v>
      </c>
      <c r="U3" s="2">
        <v>3319.1064453125</v>
      </c>
      <c r="V3" s="2">
        <v>3331.83618164063</v>
      </c>
      <c r="W3" s="2">
        <v>3248.244140625</v>
      </c>
      <c r="X3" s="2">
        <v>3316.55883789063</v>
      </c>
      <c r="Y3" s="2">
        <v>3328.25463867188</v>
      </c>
      <c r="Z3" s="2">
        <v>3298.82348632813</v>
      </c>
      <c r="AA3" s="2">
        <v>3289.20922851563</v>
      </c>
      <c r="AB3" s="2">
        <v>3298.67602539063</v>
      </c>
      <c r="AC3" s="2">
        <v>3316.53149414063</v>
      </c>
      <c r="AD3" s="2">
        <v>3327.78149414063</v>
      </c>
      <c r="AE3" s="2">
        <v>3351.87475585938</v>
      </c>
      <c r="AF3" s="2">
        <v>3254.12622070313</v>
      </c>
      <c r="AG3" s="2">
        <v>3310.47802734375</v>
      </c>
      <c r="AH3" s="2">
        <v>3285.25268554688</v>
      </c>
      <c r="AI3" s="2">
        <v>3297.03588867188</v>
      </c>
      <c r="AJ3" s="2">
        <v>3315.6875</v>
      </c>
      <c r="AK3" s="2">
        <v>3288.49145507813</v>
      </c>
      <c r="AL3" s="2">
        <v>3276.447265625</v>
      </c>
      <c r="AM3" s="2">
        <v>3301.96728515625</v>
      </c>
      <c r="AN3" s="2">
        <v>3311.07446289063</v>
      </c>
      <c r="AO3" s="2">
        <v>3326.93798828125</v>
      </c>
      <c r="AP3" s="2">
        <v>3336.68359375</v>
      </c>
      <c r="AQ3" s="2">
        <v>3256.42846679688</v>
      </c>
      <c r="AR3" s="2">
        <v>3339.34838867188</v>
      </c>
      <c r="AS3" s="2">
        <v>3263.58837890625</v>
      </c>
      <c r="AT3" s="2">
        <v>3297.42138671875</v>
      </c>
      <c r="AU3" s="2">
        <v>3305.85522460938</v>
      </c>
      <c r="AV3" s="2">
        <v>3301.201171875</v>
      </c>
      <c r="AW3" s="2">
        <v>3302.47485351563</v>
      </c>
      <c r="AX3" s="2">
        <v>3300.8623046875</v>
      </c>
      <c r="AY3" s="2">
        <v>3269.24291992188</v>
      </c>
    </row>
    <row r="4" spans="1:51">
      <c r="A4" s="2" t="s">
        <v>4</v>
      </c>
      <c r="B4" s="2" t="s">
        <v>135</v>
      </c>
      <c r="C4" s="2" t="s">
        <v>91</v>
      </c>
      <c r="D4" s="2">
        <v>560.41668701171898</v>
      </c>
      <c r="E4" s="2">
        <v>410.23641967773398</v>
      </c>
      <c r="F4" s="2">
        <v>0.80128204822540305</v>
      </c>
      <c r="G4" s="2">
        <v>0.80128204822540305</v>
      </c>
      <c r="H4" s="2">
        <v>0.80128204822540305</v>
      </c>
      <c r="I4" s="2">
        <v>0.80128204822540305</v>
      </c>
      <c r="J4" s="2">
        <v>0.80128204822540305</v>
      </c>
      <c r="K4" s="2">
        <v>0.80128204822540305</v>
      </c>
      <c r="L4" s="2">
        <v>0.80128204822540305</v>
      </c>
      <c r="M4" s="2">
        <v>0.80128204822540305</v>
      </c>
      <c r="N4" s="2">
        <v>0.80128204822540305</v>
      </c>
      <c r="O4" s="2">
        <v>0.80128204822540305</v>
      </c>
      <c r="P4" s="2">
        <v>0.80128204822540305</v>
      </c>
      <c r="Q4" s="2">
        <v>0.80128204822540305</v>
      </c>
      <c r="R4" s="2">
        <v>0.80128204822540305</v>
      </c>
      <c r="S4" s="2">
        <v>0.80128204822540305</v>
      </c>
      <c r="T4" s="2">
        <v>0.80128204822540305</v>
      </c>
      <c r="U4" s="2">
        <v>0.80128204822540305</v>
      </c>
      <c r="V4" s="2">
        <v>0.80128204822540305</v>
      </c>
      <c r="W4" s="2">
        <v>0.80128204822540305</v>
      </c>
      <c r="X4" s="2">
        <v>0.80128204822540305</v>
      </c>
      <c r="Y4" s="2">
        <v>525.04241943359398</v>
      </c>
      <c r="Z4" s="2">
        <v>621.32586669921898</v>
      </c>
      <c r="AA4" s="2">
        <v>617.94873046875</v>
      </c>
      <c r="AB4" s="2">
        <v>612.76043701171898</v>
      </c>
      <c r="AC4" s="2">
        <v>603.10736083984398</v>
      </c>
      <c r="AD4" s="2">
        <v>597.75640869140602</v>
      </c>
      <c r="AE4" s="2">
        <v>595.33642578125</v>
      </c>
      <c r="AF4" s="2">
        <v>552.47058105468795</v>
      </c>
      <c r="AG4" s="2">
        <v>0.64102566242217995</v>
      </c>
      <c r="AH4" s="2">
        <v>0.64102566242217995</v>
      </c>
      <c r="AI4" s="2">
        <v>0.64102566242217995</v>
      </c>
      <c r="AJ4" s="2">
        <v>0.64102566242217995</v>
      </c>
      <c r="AK4" s="2">
        <v>0.64102566242217995</v>
      </c>
      <c r="AL4" s="2">
        <v>0.64102566242217995</v>
      </c>
      <c r="AM4" s="2">
        <v>0.64102566242217995</v>
      </c>
      <c r="AN4" s="2">
        <v>0.64102566242217995</v>
      </c>
      <c r="AO4" s="2">
        <v>0.64102566242217995</v>
      </c>
      <c r="AP4" s="2">
        <v>0.64102566242217995</v>
      </c>
      <c r="AQ4" s="2">
        <v>0.64102566242217995</v>
      </c>
      <c r="AR4" s="2">
        <v>0.64102566242217995</v>
      </c>
      <c r="AS4" s="2">
        <v>0.64102566242217995</v>
      </c>
      <c r="AT4" s="2">
        <v>397.28607177734398</v>
      </c>
      <c r="AU4" s="2">
        <v>598.23718261718795</v>
      </c>
      <c r="AV4" s="2">
        <v>580.978759765625</v>
      </c>
      <c r="AW4" s="2">
        <v>571.15386962890602</v>
      </c>
      <c r="AX4" s="2">
        <v>569.68804931640602</v>
      </c>
      <c r="AY4" s="2">
        <v>559.55212402343795</v>
      </c>
    </row>
    <row r="5" spans="1:51">
      <c r="A5" s="2" t="s">
        <v>5</v>
      </c>
      <c r="B5" s="2" t="s">
        <v>134</v>
      </c>
      <c r="C5" s="2" t="s">
        <v>90</v>
      </c>
      <c r="D5" s="2">
        <v>2831.513671875</v>
      </c>
      <c r="E5" s="2">
        <v>2805.04174804688</v>
      </c>
      <c r="F5" s="2">
        <v>2796.14721679688</v>
      </c>
      <c r="G5" s="2">
        <v>2795.80444335938</v>
      </c>
      <c r="H5" s="2">
        <v>2790.86547851563</v>
      </c>
      <c r="I5" s="2">
        <v>2787.27294921875</v>
      </c>
      <c r="J5" s="2">
        <v>2781.43627929688</v>
      </c>
      <c r="K5" s="2">
        <v>2773.45361328125</v>
      </c>
      <c r="L5" s="2">
        <v>2713.21899414063</v>
      </c>
      <c r="M5" s="2">
        <v>2647.87353515625</v>
      </c>
      <c r="N5" s="2">
        <v>2638.04052734375</v>
      </c>
      <c r="O5" s="2">
        <v>2624.18798828125</v>
      </c>
      <c r="P5" s="2">
        <v>2632.29638671875</v>
      </c>
      <c r="Q5" s="2">
        <v>2657.44995117188</v>
      </c>
      <c r="R5" s="2">
        <v>2688.146484375</v>
      </c>
      <c r="S5" s="2">
        <v>2705.78857421875</v>
      </c>
      <c r="T5" s="2">
        <v>2730.55029296875</v>
      </c>
      <c r="U5" s="2">
        <v>2735.79907226563</v>
      </c>
      <c r="V5" s="2">
        <v>2739.31079101563</v>
      </c>
      <c r="W5" s="2">
        <v>2762.68139648438</v>
      </c>
      <c r="X5" s="2">
        <v>2787.25366210938</v>
      </c>
      <c r="Y5" s="2">
        <v>2805.11962890625</v>
      </c>
      <c r="Z5" s="2">
        <v>2793.04174804688</v>
      </c>
      <c r="AA5" s="2">
        <v>2790.97778320313</v>
      </c>
      <c r="AB5" s="2">
        <v>2790.47216796875</v>
      </c>
      <c r="AC5" s="2">
        <v>2787.234375</v>
      </c>
      <c r="AD5" s="2">
        <v>2823.45239257813</v>
      </c>
      <c r="AE5" s="2">
        <v>2835.81396484375</v>
      </c>
      <c r="AF5" s="2">
        <v>2795.14013671875</v>
      </c>
      <c r="AG5" s="2">
        <v>2753.63305664063</v>
      </c>
      <c r="AH5" s="2">
        <v>2750.23461914063</v>
      </c>
      <c r="AI5" s="2">
        <v>2747.52172851563</v>
      </c>
      <c r="AJ5" s="2">
        <v>2745.58862304688</v>
      </c>
      <c r="AK5" s="2">
        <v>2744.5791015625</v>
      </c>
      <c r="AL5" s="2">
        <v>2745.28662109375</v>
      </c>
      <c r="AM5" s="2">
        <v>2741.65966796875</v>
      </c>
      <c r="AN5" s="2">
        <v>2695.916015625</v>
      </c>
      <c r="AO5" s="2">
        <v>2712.02661132813</v>
      </c>
      <c r="AP5" s="2">
        <v>2766.1044921875</v>
      </c>
      <c r="AQ5" s="2">
        <v>2777.5439453125</v>
      </c>
      <c r="AR5" s="2">
        <v>2787.705078125</v>
      </c>
      <c r="AS5" s="2">
        <v>2781.60327148438</v>
      </c>
      <c r="AT5" s="2">
        <v>2825.04052734375</v>
      </c>
      <c r="AU5" s="2">
        <v>2830.927734375</v>
      </c>
      <c r="AV5" s="2">
        <v>2878.18115234375</v>
      </c>
      <c r="AW5" s="2">
        <v>2853.60034179688</v>
      </c>
      <c r="AX5" s="2">
        <v>2874.64794921875</v>
      </c>
      <c r="AY5" s="2">
        <v>2865.28149414063</v>
      </c>
    </row>
    <row r="6" spans="1:51">
      <c r="A6" s="2" t="s">
        <v>1</v>
      </c>
      <c r="B6" s="2" t="s">
        <v>133</v>
      </c>
      <c r="C6" s="2" t="s">
        <v>89</v>
      </c>
      <c r="D6" s="2">
        <v>49.391349792480497</v>
      </c>
      <c r="E6" s="2">
        <v>50.005134582519503</v>
      </c>
      <c r="F6" s="2">
        <v>50.400398254394503</v>
      </c>
      <c r="G6" s="2">
        <v>49.903453826904297</v>
      </c>
      <c r="H6" s="2">
        <v>49.831249237060497</v>
      </c>
      <c r="I6" s="2">
        <v>50.832649230957003</v>
      </c>
      <c r="J6" s="2">
        <v>50.877403259277301</v>
      </c>
      <c r="K6" s="2">
        <v>50.877403259277301</v>
      </c>
      <c r="L6" s="2">
        <v>51.860862731933601</v>
      </c>
      <c r="M6" s="2">
        <v>52.8337211608887</v>
      </c>
      <c r="N6" s="2">
        <v>53.042263031005902</v>
      </c>
      <c r="O6" s="2">
        <v>53.353591918945298</v>
      </c>
      <c r="P6" s="2">
        <v>53.100734710693402</v>
      </c>
      <c r="Q6" s="2">
        <v>52.356731414794901</v>
      </c>
      <c r="R6" s="2">
        <v>52.299369812011697</v>
      </c>
      <c r="S6" s="2">
        <v>51.811447143554702</v>
      </c>
      <c r="T6" s="2">
        <v>51.318748474121101</v>
      </c>
      <c r="U6" s="2">
        <v>51.318748474121101</v>
      </c>
      <c r="V6" s="2">
        <v>51.318748474121101</v>
      </c>
      <c r="W6" s="2">
        <v>50.627601623535199</v>
      </c>
      <c r="X6" s="2">
        <v>50.231731414794901</v>
      </c>
      <c r="Y6" s="2">
        <v>49.898223876953097</v>
      </c>
      <c r="Z6" s="2">
        <v>49.921154022216797</v>
      </c>
      <c r="AA6" s="2">
        <v>49.921154022216797</v>
      </c>
      <c r="AB6" s="2">
        <v>49.639114379882798</v>
      </c>
      <c r="AC6" s="2">
        <v>49.389904022216797</v>
      </c>
      <c r="AD6" s="2">
        <v>49.389904022216797</v>
      </c>
      <c r="AE6" s="2">
        <v>49.389904022216797</v>
      </c>
      <c r="AF6" s="2">
        <v>49.909236907958999</v>
      </c>
      <c r="AG6" s="2">
        <v>50.189815521240199</v>
      </c>
      <c r="AH6" s="2">
        <v>51.220672607421903</v>
      </c>
      <c r="AI6" s="2">
        <v>51.220672607421903</v>
      </c>
      <c r="AJ6" s="2">
        <v>51.220672607421903</v>
      </c>
      <c r="AK6" s="2">
        <v>51.220672607421903</v>
      </c>
      <c r="AL6" s="2">
        <v>51.220672607421903</v>
      </c>
      <c r="AM6" s="2">
        <v>51.220672607421903</v>
      </c>
      <c r="AN6" s="2">
        <v>51.622043609619098</v>
      </c>
      <c r="AO6" s="2">
        <v>51.817779541015597</v>
      </c>
      <c r="AP6" s="2">
        <v>50.7546195983887</v>
      </c>
      <c r="AQ6" s="2">
        <v>50.493270874023402</v>
      </c>
      <c r="AR6" s="2">
        <v>50.493270874023402</v>
      </c>
      <c r="AS6" s="2">
        <v>50.493270874023402</v>
      </c>
      <c r="AT6" s="2">
        <v>49.427375793457003</v>
      </c>
      <c r="AU6" s="2">
        <v>49.275482177734403</v>
      </c>
      <c r="AV6" s="2">
        <v>49.275482177734403</v>
      </c>
      <c r="AW6" s="2">
        <v>49.275482177734403</v>
      </c>
      <c r="AX6" s="2">
        <v>48.228996276855497</v>
      </c>
      <c r="AY6" s="2">
        <v>48.376441955566399</v>
      </c>
    </row>
    <row r="7" spans="1:51">
      <c r="A7" s="2" t="s">
        <v>2</v>
      </c>
      <c r="B7" s="2" t="s">
        <v>132</v>
      </c>
      <c r="C7" s="2" t="s">
        <v>88</v>
      </c>
      <c r="D7" s="2">
        <v>48.9366455078125</v>
      </c>
      <c r="E7" s="2">
        <v>49.346916198730497</v>
      </c>
      <c r="F7" s="2">
        <v>49.986099243164098</v>
      </c>
      <c r="G7" s="2">
        <v>49.987781524658203</v>
      </c>
      <c r="H7" s="2">
        <v>50.214317321777301</v>
      </c>
      <c r="I7" s="2">
        <v>50.404506683349602</v>
      </c>
      <c r="J7" s="2">
        <v>50.6150932312012</v>
      </c>
      <c r="K7" s="2">
        <v>51.4432182312012</v>
      </c>
      <c r="L7" s="2">
        <v>52.066322326660199</v>
      </c>
      <c r="M7" s="2">
        <v>52.451087951660199</v>
      </c>
      <c r="N7" s="2">
        <v>52.173431396484403</v>
      </c>
      <c r="O7" s="2">
        <v>51.4992065429688</v>
      </c>
      <c r="P7" s="2">
        <v>50.6008110046387</v>
      </c>
      <c r="Q7" s="2">
        <v>49.552639007568402</v>
      </c>
      <c r="R7" s="2">
        <v>49.6144409179688</v>
      </c>
      <c r="S7" s="2">
        <v>49.633232116699197</v>
      </c>
      <c r="T7" s="2">
        <v>49.386756896972699</v>
      </c>
      <c r="U7" s="2">
        <v>49.203559875488303</v>
      </c>
      <c r="V7" s="2">
        <v>49.086738586425803</v>
      </c>
      <c r="W7" s="2">
        <v>48.904998779296903</v>
      </c>
      <c r="X7" s="2">
        <v>49.068820953369098</v>
      </c>
      <c r="Y7" s="2">
        <v>49.073577880859403</v>
      </c>
      <c r="Z7" s="2">
        <v>49.103435516357401</v>
      </c>
      <c r="AA7" s="2">
        <v>48.9887504577637</v>
      </c>
      <c r="AB7" s="2">
        <v>48.356929779052699</v>
      </c>
      <c r="AC7" s="2">
        <v>47.978435516357401</v>
      </c>
      <c r="AD7" s="2">
        <v>48.184680938720703</v>
      </c>
      <c r="AE7" s="2">
        <v>47.843742370605497</v>
      </c>
      <c r="AF7" s="2">
        <v>48.1294555664063</v>
      </c>
      <c r="AG7" s="2">
        <v>48.371566772460902</v>
      </c>
      <c r="AH7" s="2">
        <v>48.509956359863303</v>
      </c>
      <c r="AI7" s="2">
        <v>48.699024200439503</v>
      </c>
      <c r="AJ7" s="2">
        <v>48.914382934570298</v>
      </c>
      <c r="AK7" s="2">
        <v>49.056316375732401</v>
      </c>
      <c r="AL7" s="2">
        <v>49.101993560791001</v>
      </c>
      <c r="AM7" s="2">
        <v>49.159465789794901</v>
      </c>
      <c r="AN7" s="2">
        <v>49.053127288818402</v>
      </c>
      <c r="AO7" s="2">
        <v>48.843311309814503</v>
      </c>
      <c r="AP7" s="2">
        <v>48.053173065185497</v>
      </c>
      <c r="AQ7" s="2">
        <v>47.553634643554702</v>
      </c>
      <c r="AR7" s="2">
        <v>47.3715629577637</v>
      </c>
      <c r="AS7" s="2">
        <v>47.954856872558601</v>
      </c>
      <c r="AT7" s="2">
        <v>47.729160308837898</v>
      </c>
      <c r="AU7" s="2">
        <v>47.849308013916001</v>
      </c>
      <c r="AV7" s="2">
        <v>46.2185249328613</v>
      </c>
      <c r="AW7" s="2">
        <v>46.489509582519503</v>
      </c>
      <c r="AX7" s="2">
        <v>46.550399780273402</v>
      </c>
      <c r="AY7" s="2">
        <v>46.960380554199197</v>
      </c>
    </row>
    <row r="8" spans="1:51">
      <c r="A8" s="2" t="s">
        <v>12</v>
      </c>
      <c r="B8" s="2" t="s">
        <v>132</v>
      </c>
      <c r="C8" s="2" t="s">
        <v>87</v>
      </c>
      <c r="D8" s="2">
        <v>7472.3115234375</v>
      </c>
      <c r="E8" s="2">
        <v>7456.3388671875</v>
      </c>
      <c r="F8" s="2">
        <v>7496.3330078125</v>
      </c>
      <c r="G8" s="2">
        <v>7481.947265625</v>
      </c>
      <c r="H8" s="2">
        <v>7491.3583984375</v>
      </c>
      <c r="I8" s="2">
        <v>7492.63916015625</v>
      </c>
      <c r="J8" s="2">
        <v>7484.41796875</v>
      </c>
      <c r="K8" s="2">
        <v>7498.6875</v>
      </c>
      <c r="L8" s="2">
        <v>7488.56689453125</v>
      </c>
      <c r="M8" s="2">
        <v>7309.0517578125</v>
      </c>
      <c r="N8" s="2">
        <v>7268.72509765625</v>
      </c>
      <c r="O8" s="2">
        <v>7034.1611328125</v>
      </c>
      <c r="P8" s="2">
        <v>7041.890625</v>
      </c>
      <c r="Q8" s="2">
        <v>7048.2578125</v>
      </c>
      <c r="R8" s="2">
        <v>7010.693359375</v>
      </c>
      <c r="S8" s="2">
        <v>6985.88037109375</v>
      </c>
      <c r="T8" s="2">
        <v>6986.52978515625</v>
      </c>
      <c r="U8" s="2">
        <v>7040.64599609375</v>
      </c>
      <c r="V8" s="2">
        <v>7025.91357421875</v>
      </c>
      <c r="W8" s="2">
        <v>7012.041015625</v>
      </c>
      <c r="X8" s="2">
        <v>6993.37548828125</v>
      </c>
      <c r="Y8" s="2">
        <v>7012.18212890625</v>
      </c>
      <c r="Z8" s="2">
        <v>7005.44287109375</v>
      </c>
      <c r="AA8" s="2">
        <v>7013.37646484375</v>
      </c>
      <c r="AB8" s="2">
        <v>7041.28369140625</v>
      </c>
      <c r="AC8" s="2">
        <v>6992.26904296875</v>
      </c>
      <c r="AD8" s="2">
        <v>7012.74658203125</v>
      </c>
      <c r="AE8" s="2">
        <v>6991.78173828125</v>
      </c>
      <c r="AF8" s="2">
        <v>7011.29052734375</v>
      </c>
      <c r="AG8" s="2">
        <v>6963.2412109375</v>
      </c>
      <c r="AH8" s="2">
        <v>6996.31884765625</v>
      </c>
      <c r="AI8" s="2">
        <v>6978.96728515625</v>
      </c>
      <c r="AJ8" s="2">
        <v>6998.79296875</v>
      </c>
      <c r="AK8" s="2">
        <v>6995.22900390625</v>
      </c>
      <c r="AL8" s="2">
        <v>7004.912109375</v>
      </c>
      <c r="AM8" s="2">
        <v>7008.15869140625</v>
      </c>
      <c r="AN8" s="2">
        <v>7013.30908203125</v>
      </c>
      <c r="AO8" s="2">
        <v>7000.0078125</v>
      </c>
      <c r="AP8" s="2">
        <v>7033.63232421875</v>
      </c>
      <c r="AQ8" s="2">
        <v>7021.25390625</v>
      </c>
      <c r="AR8" s="2">
        <v>7088.4521484375</v>
      </c>
      <c r="AS8" s="2">
        <v>7280.48095703125</v>
      </c>
      <c r="AT8" s="2">
        <v>7483.71435546875</v>
      </c>
      <c r="AU8" s="2">
        <v>7609.89501953125</v>
      </c>
      <c r="AV8" s="2">
        <v>7766.20947265625</v>
      </c>
      <c r="AW8" s="2">
        <v>7748.91064453125</v>
      </c>
      <c r="AX8" s="2">
        <v>7718.83837890625</v>
      </c>
      <c r="AY8" s="2">
        <v>7703.07763671875</v>
      </c>
    </row>
    <row r="9" spans="1:51">
      <c r="A9" s="2" t="s">
        <v>13</v>
      </c>
      <c r="B9" s="2" t="s">
        <v>131</v>
      </c>
      <c r="C9" s="2" t="s">
        <v>86</v>
      </c>
      <c r="D9" s="2">
        <v>2269.2802734375</v>
      </c>
      <c r="E9" s="2">
        <v>2230.61401367188</v>
      </c>
      <c r="F9" s="2">
        <v>2252.03051757813</v>
      </c>
      <c r="G9" s="2">
        <v>2240.85522460938</v>
      </c>
      <c r="H9" s="2">
        <v>2249.16015625</v>
      </c>
      <c r="I9" s="2">
        <v>2244.79638671875</v>
      </c>
      <c r="J9" s="2">
        <v>2234.65380859375</v>
      </c>
      <c r="K9" s="2">
        <v>2240.22021484375</v>
      </c>
      <c r="L9" s="2">
        <v>2236.36450195313</v>
      </c>
      <c r="M9" s="2">
        <v>2262.9130859375</v>
      </c>
      <c r="N9" s="2">
        <v>2264.79150390625</v>
      </c>
      <c r="O9" s="2">
        <v>2269.93286132813</v>
      </c>
      <c r="P9" s="2">
        <v>2271.47021484375</v>
      </c>
      <c r="Q9" s="2">
        <v>2272.919921875</v>
      </c>
      <c r="R9" s="2">
        <v>2250.73681640625</v>
      </c>
      <c r="S9" s="2">
        <v>2257.931640625</v>
      </c>
      <c r="T9" s="2">
        <v>2261.74169921875</v>
      </c>
      <c r="U9" s="2">
        <v>2258.86596679688</v>
      </c>
      <c r="V9" s="2">
        <v>2264.07470703125</v>
      </c>
      <c r="W9" s="2">
        <v>2255.2177734375</v>
      </c>
      <c r="X9" s="2">
        <v>2256.328125</v>
      </c>
      <c r="Y9" s="2">
        <v>2266.158203125</v>
      </c>
      <c r="Z9" s="2">
        <v>2262.3349609375</v>
      </c>
      <c r="AA9" s="2">
        <v>2275.93774414063</v>
      </c>
      <c r="AB9" s="2">
        <v>2257.98217773438</v>
      </c>
      <c r="AC9" s="2">
        <v>2239.60986328125</v>
      </c>
      <c r="AD9" s="2">
        <v>2254.41528320313</v>
      </c>
      <c r="AE9" s="2">
        <v>2256.30737304688</v>
      </c>
      <c r="AF9" s="2">
        <v>2245.13842773438</v>
      </c>
      <c r="AG9" s="2">
        <v>2250.39794921875</v>
      </c>
      <c r="AH9" s="2">
        <v>2240.80200195313</v>
      </c>
      <c r="AI9" s="2">
        <v>2242.40893554688</v>
      </c>
      <c r="AJ9" s="2">
        <v>2236.75073242188</v>
      </c>
      <c r="AK9" s="2">
        <v>2238.15087890625</v>
      </c>
      <c r="AL9" s="2">
        <v>2237.88842773438</v>
      </c>
      <c r="AM9" s="2">
        <v>2252.09106445313</v>
      </c>
      <c r="AN9" s="2">
        <v>2260.46997070313</v>
      </c>
      <c r="AO9" s="2">
        <v>2260.45385742188</v>
      </c>
      <c r="AP9" s="2">
        <v>2270.55322265625</v>
      </c>
      <c r="AQ9" s="2">
        <v>2257.41796875</v>
      </c>
      <c r="AR9" s="2">
        <v>2247.65209960938</v>
      </c>
      <c r="AS9" s="2">
        <v>2231.55737304688</v>
      </c>
      <c r="AT9" s="2">
        <v>2252.37768554688</v>
      </c>
      <c r="AU9" s="2">
        <v>2246.65063476563</v>
      </c>
      <c r="AV9" s="2">
        <v>2243.91943359375</v>
      </c>
      <c r="AW9" s="2">
        <v>2244.142578125</v>
      </c>
      <c r="AX9" s="2">
        <v>2233.951171875</v>
      </c>
      <c r="AY9" s="2">
        <v>2233.08666992188</v>
      </c>
    </row>
    <row r="10" spans="1:51">
      <c r="A10" s="2" t="s">
        <v>6</v>
      </c>
      <c r="B10" s="2" t="s">
        <v>130</v>
      </c>
      <c r="C10" s="2" t="s">
        <v>85</v>
      </c>
      <c r="D10" s="2">
        <v>50.034908294677699</v>
      </c>
      <c r="E10" s="2">
        <v>50.421577453613303</v>
      </c>
      <c r="F10" s="2">
        <v>51.0555419921875</v>
      </c>
      <c r="G10" s="2">
        <v>51.065265655517599</v>
      </c>
      <c r="H10" s="2">
        <v>51.304908752441399</v>
      </c>
      <c r="I10" s="2">
        <v>51.4822387695313</v>
      </c>
      <c r="J10" s="2">
        <v>51.6851806640625</v>
      </c>
      <c r="K10" s="2">
        <v>52.510551452636697</v>
      </c>
      <c r="L10" s="2">
        <v>53.174610137939503</v>
      </c>
      <c r="M10" s="2">
        <v>53.600002288818402</v>
      </c>
      <c r="N10" s="2">
        <v>53.356159210205099</v>
      </c>
      <c r="O10" s="2">
        <v>52.730762481689503</v>
      </c>
      <c r="P10" s="2">
        <v>51.8344116210938</v>
      </c>
      <c r="Q10" s="2">
        <v>50.811943054199197</v>
      </c>
      <c r="R10" s="2">
        <v>50.771919250488303</v>
      </c>
      <c r="S10" s="2">
        <v>50.770351409912102</v>
      </c>
      <c r="T10" s="2">
        <v>50.493373870849602</v>
      </c>
      <c r="U10" s="2">
        <v>50.316066741943402</v>
      </c>
      <c r="V10" s="2">
        <v>50.193222045898402</v>
      </c>
      <c r="W10" s="2">
        <v>49.994274139404297</v>
      </c>
      <c r="X10" s="2">
        <v>50.170394897460902</v>
      </c>
      <c r="Y10" s="2">
        <v>50.169532775878899</v>
      </c>
      <c r="Z10" s="2">
        <v>50.181434631347699</v>
      </c>
      <c r="AA10" s="2">
        <v>50.066341400146499</v>
      </c>
      <c r="AB10" s="2">
        <v>49.504024505615199</v>
      </c>
      <c r="AC10" s="2">
        <v>49.148544311523402</v>
      </c>
      <c r="AD10" s="2">
        <v>49.321300506591797</v>
      </c>
      <c r="AE10" s="2">
        <v>48.9939575195313</v>
      </c>
      <c r="AF10" s="2">
        <v>49.284423828125</v>
      </c>
      <c r="AG10" s="2">
        <v>49.533481597900398</v>
      </c>
      <c r="AH10" s="2">
        <v>49.672958374023402</v>
      </c>
      <c r="AI10" s="2">
        <v>49.869712829589801</v>
      </c>
      <c r="AJ10" s="2">
        <v>50.094913482666001</v>
      </c>
      <c r="AK10" s="2">
        <v>50.2476997375488</v>
      </c>
      <c r="AL10" s="2">
        <v>50.308399200439503</v>
      </c>
      <c r="AM10" s="2">
        <v>50.372768402099602</v>
      </c>
      <c r="AN10" s="2">
        <v>50.2703247070313</v>
      </c>
      <c r="AO10" s="2">
        <v>50.073360443115199</v>
      </c>
      <c r="AP10" s="2">
        <v>49.299697875976598</v>
      </c>
      <c r="AQ10" s="2">
        <v>48.800647735595703</v>
      </c>
      <c r="AR10" s="2">
        <v>48.580135345458999</v>
      </c>
      <c r="AS10" s="2">
        <v>49.123466491699197</v>
      </c>
      <c r="AT10" s="2">
        <v>48.874183654785199</v>
      </c>
      <c r="AU10" s="2">
        <v>48.955524444580099</v>
      </c>
      <c r="AV10" s="2">
        <v>47.533390045166001</v>
      </c>
      <c r="AW10" s="2">
        <v>47.780052185058601</v>
      </c>
      <c r="AX10" s="2">
        <v>47.801349639892599</v>
      </c>
      <c r="AY10" s="2">
        <v>48.173530578613303</v>
      </c>
    </row>
    <row r="11" spans="1:51" ht="24">
      <c r="A11" s="2" t="s">
        <v>14</v>
      </c>
      <c r="B11" s="2" t="s">
        <v>129</v>
      </c>
      <c r="C11" s="2" t="s">
        <v>84</v>
      </c>
      <c r="D11" s="2">
        <v>2.09058666229248</v>
      </c>
      <c r="E11" s="2">
        <v>2.18751049041748</v>
      </c>
      <c r="F11" s="2">
        <v>2.3152167797088601</v>
      </c>
      <c r="G11" s="2">
        <v>2.4499342441558798</v>
      </c>
      <c r="H11" s="2">
        <v>2.5842936038970898</v>
      </c>
      <c r="I11" s="2">
        <v>2.72309374809265</v>
      </c>
      <c r="J11" s="2">
        <v>2.8588004112243701</v>
      </c>
      <c r="K11" s="2">
        <v>2.99618721008301</v>
      </c>
      <c r="L11" s="2">
        <v>3.1382319927215598</v>
      </c>
      <c r="M11" s="2">
        <v>3.2731807231903098</v>
      </c>
      <c r="N11" s="2">
        <v>3.4075226783752401</v>
      </c>
      <c r="O11" s="2">
        <v>3.5266926288604701</v>
      </c>
      <c r="P11" s="2">
        <v>3.6125688552856401</v>
      </c>
      <c r="Q11" s="2">
        <v>3.6515190601348899</v>
      </c>
      <c r="R11" s="2">
        <v>3.6628386974334699</v>
      </c>
      <c r="S11" s="2">
        <v>3.66282987594604</v>
      </c>
      <c r="T11" s="2">
        <v>3.6619565486907999</v>
      </c>
      <c r="U11" s="2">
        <v>3.6576595306396502</v>
      </c>
      <c r="V11" s="2">
        <v>3.6514759063720699</v>
      </c>
      <c r="W11" s="2">
        <v>3.6289806365966801</v>
      </c>
      <c r="X11" s="2">
        <v>3.5306124687194802</v>
      </c>
      <c r="Y11" s="2">
        <v>3.4328992366790798</v>
      </c>
      <c r="Z11" s="2">
        <v>3.3410885334014901</v>
      </c>
      <c r="AA11" s="2">
        <v>3.2570104598999001</v>
      </c>
      <c r="AB11" s="2">
        <v>3.16861796379089</v>
      </c>
      <c r="AC11" s="2">
        <v>3.0785644054412802</v>
      </c>
      <c r="AD11" s="2">
        <v>3.0067899227142298</v>
      </c>
      <c r="AE11" s="2">
        <v>3.0102050304412802</v>
      </c>
      <c r="AF11" s="2">
        <v>3.0354683399200399</v>
      </c>
      <c r="AG11" s="2">
        <v>3.07730317115784</v>
      </c>
      <c r="AH11" s="2">
        <v>3.1292448043823202</v>
      </c>
      <c r="AI11" s="2">
        <v>3.1823821067810099</v>
      </c>
      <c r="AJ11" s="2">
        <v>3.2284390926361102</v>
      </c>
      <c r="AK11" s="2">
        <v>3.25686454772949</v>
      </c>
      <c r="AL11" s="2">
        <v>3.2835884094238299</v>
      </c>
      <c r="AM11" s="2">
        <v>3.3085403442382799</v>
      </c>
      <c r="AN11" s="2">
        <v>3.31976389884949</v>
      </c>
      <c r="AO11" s="2">
        <v>3.3388509750366202</v>
      </c>
      <c r="AP11" s="2">
        <v>3.3334391117095898</v>
      </c>
      <c r="AQ11" s="2">
        <v>3.3068196773529102</v>
      </c>
      <c r="AR11" s="2">
        <v>3.2733318805694598</v>
      </c>
      <c r="AS11" s="2">
        <v>3.2172014713287398</v>
      </c>
      <c r="AT11" s="2">
        <v>3.0839707851409899</v>
      </c>
      <c r="AU11" s="2">
        <v>2.9374704360961901</v>
      </c>
      <c r="AV11" s="2">
        <v>2.8312220573425302</v>
      </c>
      <c r="AW11" s="2">
        <v>2.7257876396179199</v>
      </c>
      <c r="AX11" s="2">
        <v>2.6230726242065399</v>
      </c>
      <c r="AY11" s="2">
        <v>2.5382552146911599</v>
      </c>
    </row>
    <row r="12" spans="1:51">
      <c r="A12" s="2" t="s">
        <v>7</v>
      </c>
      <c r="B12" s="2" t="s">
        <v>128</v>
      </c>
      <c r="C12" s="2" t="s">
        <v>73</v>
      </c>
      <c r="D12" s="2">
        <v>28.829734802246101</v>
      </c>
      <c r="E12" s="2">
        <v>28.990047454833999</v>
      </c>
      <c r="F12" s="2">
        <v>29.053745269775401</v>
      </c>
      <c r="G12" s="2">
        <v>29.1414089202881</v>
      </c>
      <c r="H12" s="2">
        <v>29.3234748840332</v>
      </c>
      <c r="I12" s="2">
        <v>29.5341892242432</v>
      </c>
      <c r="J12" s="2">
        <v>29.635972976684599</v>
      </c>
      <c r="K12" s="2">
        <v>30.271944046020501</v>
      </c>
      <c r="L12" s="2">
        <v>30.842243194580099</v>
      </c>
      <c r="M12" s="2">
        <v>31.443403244018601</v>
      </c>
      <c r="N12" s="2">
        <v>31.7538738250732</v>
      </c>
      <c r="O12" s="2">
        <v>31.951551437377901</v>
      </c>
      <c r="P12" s="2">
        <v>31.710363388061499</v>
      </c>
      <c r="Q12" s="2">
        <v>31.001091003418001</v>
      </c>
      <c r="R12" s="2">
        <v>30.434061050415</v>
      </c>
      <c r="S12" s="2">
        <v>30.175064086914102</v>
      </c>
      <c r="T12" s="2">
        <v>29.950534820556602</v>
      </c>
      <c r="U12" s="2">
        <v>29.750280380248999</v>
      </c>
      <c r="V12" s="2">
        <v>29.5072631835938</v>
      </c>
      <c r="W12" s="2">
        <v>29.337797164916999</v>
      </c>
      <c r="X12" s="2">
        <v>29.5914115905762</v>
      </c>
      <c r="Y12" s="2">
        <v>29.575912475585898</v>
      </c>
      <c r="Z12" s="2">
        <v>29.554723739623999</v>
      </c>
      <c r="AA12" s="2">
        <v>29.400562286376999</v>
      </c>
      <c r="AB12" s="2">
        <v>29.247510910034201</v>
      </c>
      <c r="AC12" s="2">
        <v>28.992172241210898</v>
      </c>
      <c r="AD12" s="2">
        <v>28.999223709106399</v>
      </c>
      <c r="AE12" s="2">
        <v>28.881492614746101</v>
      </c>
      <c r="AF12" s="2">
        <v>29.011621475219702</v>
      </c>
      <c r="AG12" s="2">
        <v>29.180320739746101</v>
      </c>
      <c r="AH12" s="2">
        <v>29.323713302612301</v>
      </c>
      <c r="AI12" s="2">
        <v>29.515834808349599</v>
      </c>
      <c r="AJ12" s="2">
        <v>29.757255554199201</v>
      </c>
      <c r="AK12" s="2">
        <v>29.981439590454102</v>
      </c>
      <c r="AL12" s="2">
        <v>30.130895614623999</v>
      </c>
      <c r="AM12" s="2">
        <v>30.2191486358643</v>
      </c>
      <c r="AN12" s="2">
        <v>30.228687286376999</v>
      </c>
      <c r="AO12" s="2">
        <v>30.155302047729499</v>
      </c>
      <c r="AP12" s="2">
        <v>29.394271850585898</v>
      </c>
      <c r="AQ12" s="2">
        <v>28.948802947998001</v>
      </c>
      <c r="AR12" s="2">
        <v>28.67702293396</v>
      </c>
      <c r="AS12" s="2">
        <v>28.898120880126999</v>
      </c>
      <c r="AT12" s="2">
        <v>28.7672309875488</v>
      </c>
      <c r="AU12" s="2">
        <v>28.703708648681602</v>
      </c>
      <c r="AV12" s="2">
        <v>28.343856811523398</v>
      </c>
      <c r="AW12" s="2">
        <v>28.33518409729</v>
      </c>
      <c r="AX12" s="2">
        <v>28.1623210906982</v>
      </c>
      <c r="AY12" s="2">
        <v>28.266263961791999</v>
      </c>
    </row>
    <row r="13" spans="1:51">
      <c r="A13" s="2" t="s">
        <v>15</v>
      </c>
      <c r="B13" s="2" t="s">
        <v>128</v>
      </c>
      <c r="C13" s="2" t="s">
        <v>66</v>
      </c>
      <c r="D13" s="2">
        <v>661.54345703125</v>
      </c>
      <c r="E13" s="2">
        <v>662.10870361328102</v>
      </c>
      <c r="F13" s="2">
        <v>655.88494873046898</v>
      </c>
      <c r="G13" s="2">
        <v>658.791015625</v>
      </c>
      <c r="H13" s="2">
        <v>658.294921875</v>
      </c>
      <c r="I13" s="2">
        <v>659.12823486328102</v>
      </c>
      <c r="J13" s="2">
        <v>660.33630371093795</v>
      </c>
      <c r="K13" s="2">
        <v>678.56048583984398</v>
      </c>
      <c r="L13" s="2">
        <v>699.17803955078102</v>
      </c>
      <c r="M13" s="2">
        <v>709.0654296875</v>
      </c>
      <c r="N13" s="2">
        <v>717.09027099609398</v>
      </c>
      <c r="O13" s="2">
        <v>721.01239013671898</v>
      </c>
      <c r="P13" s="2">
        <v>707.13653564453102</v>
      </c>
      <c r="Q13" s="2">
        <v>689.01995849609398</v>
      </c>
      <c r="R13" s="2">
        <v>672.84765625</v>
      </c>
      <c r="S13" s="2">
        <v>668.97357177734398</v>
      </c>
      <c r="T13" s="2">
        <v>660.66729736328102</v>
      </c>
      <c r="U13" s="2">
        <v>653.74652099609398</v>
      </c>
      <c r="V13" s="2">
        <v>642.79876708984398</v>
      </c>
      <c r="W13" s="2">
        <v>650.18170166015602</v>
      </c>
      <c r="X13" s="2">
        <v>663.99969482421898</v>
      </c>
      <c r="Y13" s="2">
        <v>663.441650390625</v>
      </c>
      <c r="Z13" s="2">
        <v>666.64392089843795</v>
      </c>
      <c r="AA13" s="2">
        <v>664.21826171875</v>
      </c>
      <c r="AB13" s="2">
        <v>660.10650634765602</v>
      </c>
      <c r="AC13" s="2">
        <v>658.98937988281295</v>
      </c>
      <c r="AD13" s="2">
        <v>645.63421630859398</v>
      </c>
      <c r="AE13" s="2">
        <v>639.04962158203102</v>
      </c>
      <c r="AF13" s="2">
        <v>643.37005615234398</v>
      </c>
      <c r="AG13" s="2">
        <v>646.830078125</v>
      </c>
      <c r="AH13" s="2">
        <v>649.4287109375</v>
      </c>
      <c r="AI13" s="2">
        <v>655.70849609375</v>
      </c>
      <c r="AJ13" s="2">
        <v>548.51940917968795</v>
      </c>
      <c r="AK13" s="2">
        <v>556.31817626953102</v>
      </c>
      <c r="AL13" s="2">
        <v>560.648193359375</v>
      </c>
      <c r="AM13" s="2">
        <v>565.48828125</v>
      </c>
      <c r="AN13" s="2">
        <v>563.69757080078102</v>
      </c>
      <c r="AO13" s="2">
        <v>560.71185302734398</v>
      </c>
      <c r="AP13" s="2">
        <v>532.88873291015602</v>
      </c>
      <c r="AQ13" s="2">
        <v>514.343994140625</v>
      </c>
      <c r="AR13" s="2">
        <v>502.54455566406301</v>
      </c>
      <c r="AS13" s="2">
        <v>538.48614501953102</v>
      </c>
      <c r="AT13" s="2">
        <v>528.59710693359398</v>
      </c>
      <c r="AU13" s="2">
        <v>529.86981201171898</v>
      </c>
      <c r="AV13" s="2">
        <v>516.06921386718795</v>
      </c>
      <c r="AW13" s="2">
        <v>519.683837890625</v>
      </c>
      <c r="AX13" s="2">
        <v>515.50054931640602</v>
      </c>
      <c r="AY13" s="2">
        <v>525.87872314453102</v>
      </c>
    </row>
    <row r="14" spans="1:51">
      <c r="A14" s="2" t="s">
        <v>8</v>
      </c>
      <c r="B14" s="2" t="s">
        <v>127</v>
      </c>
      <c r="C14" s="2" t="s">
        <v>73</v>
      </c>
      <c r="D14" s="2">
        <v>44.8726806640625</v>
      </c>
      <c r="E14" s="2">
        <v>44.913215637207003</v>
      </c>
      <c r="F14" s="2">
        <v>44.659019470214801</v>
      </c>
      <c r="G14" s="2">
        <v>44.988224029541001</v>
      </c>
      <c r="H14" s="2">
        <v>45.168697357177699</v>
      </c>
      <c r="I14" s="2">
        <v>45.315074920654297</v>
      </c>
      <c r="J14" s="2">
        <v>45.5989990234375</v>
      </c>
      <c r="K14" s="2">
        <v>47.465545654296903</v>
      </c>
      <c r="L14" s="2">
        <v>47.921043395996101</v>
      </c>
      <c r="M14" s="2">
        <v>48.421054840087898</v>
      </c>
      <c r="N14" s="2">
        <v>48.418571472167997</v>
      </c>
      <c r="O14" s="2">
        <v>48.120899200439503</v>
      </c>
      <c r="P14" s="2">
        <v>47.454208374023402</v>
      </c>
      <c r="Q14" s="2">
        <v>46.571468353271499</v>
      </c>
      <c r="R14" s="2">
        <v>45.839633941650398</v>
      </c>
      <c r="S14" s="2">
        <v>45.661285400390597</v>
      </c>
      <c r="T14" s="2">
        <v>45.454906463622997</v>
      </c>
      <c r="U14" s="2">
        <v>45.2193794250488</v>
      </c>
      <c r="V14" s="2">
        <v>45.076236724853501</v>
      </c>
      <c r="W14" s="2">
        <v>44.966365814208999</v>
      </c>
      <c r="X14" s="2">
        <v>45.685302734375</v>
      </c>
      <c r="Y14" s="2">
        <v>45.696060180664098</v>
      </c>
      <c r="Z14" s="2">
        <v>45.662136077880902</v>
      </c>
      <c r="AA14" s="2">
        <v>45.186862945556598</v>
      </c>
      <c r="AB14" s="2">
        <v>45.025173187255902</v>
      </c>
      <c r="AC14" s="2">
        <v>44.897483825683601</v>
      </c>
      <c r="AD14" s="2">
        <v>44.872100830078097</v>
      </c>
      <c r="AE14" s="2">
        <v>44.727405548095703</v>
      </c>
      <c r="AF14" s="2">
        <v>44.7644653320313</v>
      </c>
      <c r="AG14" s="2">
        <v>44.991397857666001</v>
      </c>
      <c r="AH14" s="2">
        <v>45.169162750244098</v>
      </c>
      <c r="AI14" s="2">
        <v>45.459426879882798</v>
      </c>
      <c r="AJ14" s="2">
        <v>45.889537811279297</v>
      </c>
      <c r="AK14" s="2">
        <v>46.051715850830099</v>
      </c>
      <c r="AL14" s="2">
        <v>46.081893920898402</v>
      </c>
      <c r="AM14" s="2">
        <v>46.249519348144503</v>
      </c>
      <c r="AN14" s="2">
        <v>46.186183929443402</v>
      </c>
      <c r="AO14" s="2">
        <v>45.965446472167997</v>
      </c>
      <c r="AP14" s="2">
        <v>44.715309143066399</v>
      </c>
      <c r="AQ14" s="2">
        <v>44.255603790283203</v>
      </c>
      <c r="AR14" s="2">
        <v>44.011653900146499</v>
      </c>
      <c r="AS14" s="2">
        <v>44.416114807128899</v>
      </c>
      <c r="AT14" s="2">
        <v>44.318412780761697</v>
      </c>
      <c r="AU14" s="2">
        <v>44.3539009094238</v>
      </c>
      <c r="AV14" s="2">
        <v>43.645954132080099</v>
      </c>
      <c r="AW14" s="2">
        <v>43.898242950439503</v>
      </c>
      <c r="AX14" s="2">
        <v>43.856773376464801</v>
      </c>
      <c r="AY14" s="2">
        <v>44.204891204833999</v>
      </c>
    </row>
    <row r="15" spans="1:51">
      <c r="A15" s="2" t="s">
        <v>9</v>
      </c>
      <c r="B15" s="2" t="s">
        <v>126</v>
      </c>
      <c r="C15" s="2" t="s">
        <v>83</v>
      </c>
      <c r="D15" s="2">
        <v>14.042650222778301</v>
      </c>
      <c r="E15" s="2">
        <v>14.1509685516357</v>
      </c>
      <c r="F15" s="2">
        <v>3.7279832363128702</v>
      </c>
      <c r="G15" s="2">
        <v>3.4995455741882302</v>
      </c>
      <c r="H15" s="2">
        <v>4.0271940231323198</v>
      </c>
      <c r="I15" s="2">
        <v>4.5331134796142596</v>
      </c>
      <c r="J15" s="2">
        <v>5.5857005119323704</v>
      </c>
      <c r="K15" s="2">
        <v>16.386243820190401</v>
      </c>
      <c r="L15" s="2">
        <v>17.3398323059082</v>
      </c>
      <c r="M15" s="2">
        <v>17.820329666137699</v>
      </c>
      <c r="N15" s="2">
        <v>17.6116619110107</v>
      </c>
      <c r="O15" s="2">
        <v>16.903833389282202</v>
      </c>
      <c r="P15" s="2">
        <v>15.612226486206101</v>
      </c>
      <c r="Q15" s="2">
        <v>14.1873073577881</v>
      </c>
      <c r="R15" s="2">
        <v>12.093873977661101</v>
      </c>
      <c r="S15" s="2">
        <v>11.1824951171875</v>
      </c>
      <c r="T15" s="2">
        <v>11.321840286254901</v>
      </c>
      <c r="U15" s="2">
        <v>11.199143409729</v>
      </c>
      <c r="V15" s="2">
        <v>11.1799221038818</v>
      </c>
      <c r="W15" s="2">
        <v>11.241497039794901</v>
      </c>
      <c r="X15" s="2">
        <v>14.939547538757299</v>
      </c>
      <c r="Y15" s="2">
        <v>14.936221122741699</v>
      </c>
      <c r="Z15" s="2">
        <v>14.9305362701416</v>
      </c>
      <c r="AA15" s="2">
        <v>14.6482095718384</v>
      </c>
      <c r="AB15" s="2">
        <v>14.5498447418213</v>
      </c>
      <c r="AC15" s="2">
        <v>14.358741760253899</v>
      </c>
      <c r="AD15" s="2">
        <v>14.388874053955099</v>
      </c>
      <c r="AE15" s="2">
        <v>14.2404108047485</v>
      </c>
      <c r="AF15" s="2">
        <v>14.241549491882299</v>
      </c>
      <c r="AG15" s="2">
        <v>14.427656173706101</v>
      </c>
      <c r="AH15" s="2">
        <v>14.5928955078125</v>
      </c>
      <c r="AI15" s="2">
        <v>14.832394599914601</v>
      </c>
      <c r="AJ15" s="2">
        <v>15.1553001403809</v>
      </c>
      <c r="AK15" s="2">
        <v>15.262866973876999</v>
      </c>
      <c r="AL15" s="2">
        <v>15.3626899719238</v>
      </c>
      <c r="AM15" s="2">
        <v>15.416451454162599</v>
      </c>
      <c r="AN15" s="2">
        <v>15.264299392700201</v>
      </c>
      <c r="AO15" s="2">
        <v>15.084313392639199</v>
      </c>
      <c r="AP15" s="2">
        <v>9.8461351394653303</v>
      </c>
      <c r="AQ15" s="2">
        <v>9.1474342346191406</v>
      </c>
      <c r="AR15" s="2">
        <v>8.9988975524902308</v>
      </c>
      <c r="AS15" s="2">
        <v>9.8604269027709996</v>
      </c>
      <c r="AT15" s="2">
        <v>9.8784885406494105</v>
      </c>
      <c r="AU15" s="2">
        <v>10.217872619628899</v>
      </c>
      <c r="AV15" s="2">
        <v>10.0946207046509</v>
      </c>
      <c r="AW15" s="2">
        <v>10.808270454406699</v>
      </c>
      <c r="AX15" s="2">
        <v>11.1245880126953</v>
      </c>
      <c r="AY15" s="2">
        <v>12.469573020935099</v>
      </c>
    </row>
    <row r="16" spans="1:51">
      <c r="A16" s="2" t="s">
        <v>16</v>
      </c>
      <c r="B16" s="2" t="s">
        <v>126</v>
      </c>
      <c r="C16" s="2" t="s">
        <v>82</v>
      </c>
      <c r="D16" s="2">
        <v>271.69940185546898</v>
      </c>
      <c r="E16" s="2">
        <v>228.14404296875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60.374210357666001</v>
      </c>
      <c r="O16" s="2">
        <v>430.13333129882801</v>
      </c>
      <c r="P16" s="2">
        <v>624.21697998046898</v>
      </c>
      <c r="Q16" s="2">
        <v>706.92828369140602</v>
      </c>
      <c r="R16" s="2">
        <v>673.67919921875</v>
      </c>
      <c r="S16" s="2">
        <v>617.32067871093795</v>
      </c>
      <c r="T16" s="2">
        <v>547.18804931640602</v>
      </c>
      <c r="U16" s="2">
        <v>550.76409912109398</v>
      </c>
      <c r="V16" s="2">
        <v>523.19805908203102</v>
      </c>
      <c r="W16" s="2">
        <v>511.06604003906301</v>
      </c>
      <c r="X16" s="2">
        <v>507.37423706054699</v>
      </c>
      <c r="Y16" s="2">
        <v>532.72637939453102</v>
      </c>
      <c r="Z16" s="2">
        <v>523.97979736328102</v>
      </c>
      <c r="AA16" s="2">
        <v>533.77105712890602</v>
      </c>
      <c r="AB16" s="2">
        <v>539.90124511718795</v>
      </c>
      <c r="AC16" s="2">
        <v>560.49621582031295</v>
      </c>
      <c r="AD16" s="2">
        <v>524.77606201171898</v>
      </c>
      <c r="AE16" s="2">
        <v>519.18176269531295</v>
      </c>
      <c r="AF16" s="2">
        <v>496.18298339843801</v>
      </c>
      <c r="AG16" s="2">
        <v>505.86038208007801</v>
      </c>
      <c r="AH16" s="2">
        <v>503.46475219726602</v>
      </c>
      <c r="AI16" s="2">
        <v>443.04782104492199</v>
      </c>
      <c r="AJ16" s="2">
        <v>432.46728515625</v>
      </c>
      <c r="AK16" s="2">
        <v>462.76724243164102</v>
      </c>
      <c r="AL16" s="2">
        <v>489.93084716796898</v>
      </c>
      <c r="AM16" s="2">
        <v>510.70437622070301</v>
      </c>
      <c r="AN16" s="2">
        <v>561.16979980468795</v>
      </c>
      <c r="AO16" s="2">
        <v>605.41815185546898</v>
      </c>
      <c r="AP16" s="2">
        <v>715.45910644531295</v>
      </c>
      <c r="AQ16" s="2">
        <v>748.49060058593795</v>
      </c>
      <c r="AR16" s="2">
        <v>750.34289550781295</v>
      </c>
      <c r="AS16" s="2">
        <v>647.13525390625</v>
      </c>
      <c r="AT16" s="2">
        <v>678.37420654296898</v>
      </c>
      <c r="AU16" s="2">
        <v>639.025146484375</v>
      </c>
      <c r="AV16" s="2">
        <v>577.525146484375</v>
      </c>
      <c r="AW16" s="2">
        <v>480.73587036132801</v>
      </c>
      <c r="AX16" s="2">
        <v>421.99871826171898</v>
      </c>
      <c r="AY16" s="2">
        <v>334.15661621093801</v>
      </c>
    </row>
    <row r="17" spans="1:51">
      <c r="A17" s="2" t="s">
        <v>17</v>
      </c>
      <c r="B17" s="2" t="s">
        <v>125</v>
      </c>
      <c r="C17" s="2" t="s">
        <v>81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746.06805419921898</v>
      </c>
      <c r="S17" s="2">
        <v>746.98327636718795</v>
      </c>
      <c r="T17" s="2">
        <v>741.556640625</v>
      </c>
      <c r="U17" s="2">
        <v>731.79248046875</v>
      </c>
      <c r="V17" s="2">
        <v>727.36273193359398</v>
      </c>
      <c r="W17" s="2">
        <v>614.95599365234398</v>
      </c>
      <c r="X17" s="2">
        <v>540.02630615234398</v>
      </c>
      <c r="Y17" s="2">
        <v>524.01885986328102</v>
      </c>
      <c r="Z17" s="2">
        <v>516.111083984375</v>
      </c>
      <c r="AA17" s="2">
        <v>509.76412963867199</v>
      </c>
      <c r="AB17" s="2">
        <v>498.96960449218801</v>
      </c>
      <c r="AC17" s="2">
        <v>488.17193603515602</v>
      </c>
      <c r="AD17" s="2">
        <v>475.14465332031301</v>
      </c>
      <c r="AE17" s="2">
        <v>462.91516113281301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26.006288528442401</v>
      </c>
      <c r="AN17" s="2">
        <v>491.51467895507801</v>
      </c>
      <c r="AO17" s="2">
        <v>486.65090942382801</v>
      </c>
      <c r="AP17" s="2">
        <v>725.817626953125</v>
      </c>
      <c r="AQ17" s="2">
        <v>710.83337402343795</v>
      </c>
      <c r="AR17" s="2">
        <v>700.95910644531295</v>
      </c>
      <c r="AS17" s="2">
        <v>723.42236328125</v>
      </c>
      <c r="AT17" s="2">
        <v>709.38153076171898</v>
      </c>
      <c r="AU17" s="2">
        <v>708.81970214843795</v>
      </c>
      <c r="AV17" s="2">
        <v>701.34588623046898</v>
      </c>
      <c r="AW17" s="2">
        <v>703.96862792968795</v>
      </c>
      <c r="AX17" s="2">
        <v>700.13098144531295</v>
      </c>
      <c r="AY17" s="2">
        <v>218.843826293945</v>
      </c>
    </row>
    <row r="18" spans="1:51">
      <c r="A18" s="2" t="s">
        <v>10</v>
      </c>
      <c r="B18" s="2" t="s">
        <v>124</v>
      </c>
      <c r="C18" s="2" t="s">
        <v>74</v>
      </c>
      <c r="D18" s="2">
        <v>32.912666320800803</v>
      </c>
      <c r="E18" s="2">
        <v>32.887508392333999</v>
      </c>
      <c r="F18" s="2">
        <v>31.164939880371101</v>
      </c>
      <c r="G18" s="2">
        <v>31.4323616027832</v>
      </c>
      <c r="H18" s="2">
        <v>32.004295349121101</v>
      </c>
      <c r="I18" s="2">
        <v>32.1495552062988</v>
      </c>
      <c r="J18" s="2">
        <v>32.404445648193402</v>
      </c>
      <c r="K18" s="2">
        <v>32.423919677734403</v>
      </c>
      <c r="L18" s="2">
        <v>32.343021392822301</v>
      </c>
      <c r="M18" s="2">
        <v>32.0975952148438</v>
      </c>
      <c r="N18" s="2">
        <v>32.163501739502003</v>
      </c>
      <c r="O18" s="2">
        <v>33.645359039306598</v>
      </c>
      <c r="P18" s="2">
        <v>34.188316345214801</v>
      </c>
      <c r="Q18" s="2">
        <v>34.253452301025398</v>
      </c>
      <c r="R18" s="2">
        <v>33.771598815917997</v>
      </c>
      <c r="S18" s="2">
        <v>33.807838439941399</v>
      </c>
      <c r="T18" s="2">
        <v>32.990585327148402</v>
      </c>
      <c r="U18" s="2">
        <v>32.999553680419901</v>
      </c>
      <c r="V18" s="2">
        <v>32.909618377685497</v>
      </c>
      <c r="W18" s="2">
        <v>32.942188262939503</v>
      </c>
      <c r="X18" s="2">
        <v>32.335891723632798</v>
      </c>
      <c r="Y18" s="2">
        <v>32.344200134277301</v>
      </c>
      <c r="Z18" s="2">
        <v>32.374778747558601</v>
      </c>
      <c r="AA18" s="2">
        <v>32.322315216064503</v>
      </c>
      <c r="AB18" s="2">
        <v>32.350906372070298</v>
      </c>
      <c r="AC18" s="2">
        <v>32.3139839172363</v>
      </c>
      <c r="AD18" s="2">
        <v>32.218391418457003</v>
      </c>
      <c r="AE18" s="2">
        <v>32.280941009521499</v>
      </c>
      <c r="AF18" s="2">
        <v>32.191486358642599</v>
      </c>
      <c r="AG18" s="2">
        <v>32.1037406921387</v>
      </c>
      <c r="AH18" s="2">
        <v>32.045936584472699</v>
      </c>
      <c r="AI18" s="2">
        <v>32.021614074707003</v>
      </c>
      <c r="AJ18" s="2">
        <v>31.828241348266602</v>
      </c>
      <c r="AK18" s="2">
        <v>31.858110427856399</v>
      </c>
      <c r="AL18" s="2">
        <v>31.727470397949201</v>
      </c>
      <c r="AM18" s="2">
        <v>31.735233306884801</v>
      </c>
      <c r="AN18" s="2">
        <v>31.688800811767599</v>
      </c>
      <c r="AO18" s="2">
        <v>31.700160980224599</v>
      </c>
      <c r="AP18" s="2">
        <v>31.866981506347699</v>
      </c>
      <c r="AQ18" s="2">
        <v>31.8298950195313</v>
      </c>
      <c r="AR18" s="2">
        <v>31.965045928955099</v>
      </c>
      <c r="AS18" s="2">
        <v>31.963718414306602</v>
      </c>
      <c r="AT18" s="2">
        <v>32.013229370117202</v>
      </c>
      <c r="AU18" s="2">
        <v>32.102352142333999</v>
      </c>
      <c r="AV18" s="2">
        <v>32.158454895019503</v>
      </c>
      <c r="AW18" s="2">
        <v>32.155933380127003</v>
      </c>
      <c r="AX18" s="2">
        <v>32.310840606689503</v>
      </c>
      <c r="AY18" s="2">
        <v>32.326534271240199</v>
      </c>
    </row>
    <row r="19" spans="1:51" ht="24">
      <c r="A19" s="2" t="s">
        <v>18</v>
      </c>
      <c r="B19" s="2" t="s">
        <v>123</v>
      </c>
      <c r="C19" s="2" t="s">
        <v>80</v>
      </c>
      <c r="D19" s="2">
        <v>2.0812015533447301</v>
      </c>
      <c r="E19" s="2">
        <v>2.0847692489624001</v>
      </c>
      <c r="F19" s="2">
        <v>2.3290679454803498</v>
      </c>
      <c r="G19" s="2">
        <v>2.8974983692169198</v>
      </c>
      <c r="H19" s="2">
        <v>3.4635565280914302</v>
      </c>
      <c r="I19" s="2">
        <v>4.0204482078552202</v>
      </c>
      <c r="J19" s="2">
        <v>4.6152534484863299</v>
      </c>
      <c r="K19" s="2">
        <v>5.0772061347961399</v>
      </c>
      <c r="L19" s="2">
        <v>5.0855903625488299</v>
      </c>
      <c r="M19" s="2">
        <v>5.0890130996704102</v>
      </c>
      <c r="N19" s="2">
        <v>5.0932908058166504</v>
      </c>
      <c r="O19" s="2">
        <v>5.0978913307189897</v>
      </c>
      <c r="P19" s="2">
        <v>5.1029858589172399</v>
      </c>
      <c r="Q19" s="2">
        <v>5.1072511672973597</v>
      </c>
      <c r="R19" s="2">
        <v>5.11081790924072</v>
      </c>
      <c r="S19" s="2">
        <v>5.1148447990417498</v>
      </c>
      <c r="T19" s="2">
        <v>5.1172194480895996</v>
      </c>
      <c r="U19" s="2">
        <v>5.1201610565185502</v>
      </c>
      <c r="V19" s="2">
        <v>5.1236114501953098</v>
      </c>
      <c r="W19" s="2">
        <v>5.1304798126220703</v>
      </c>
      <c r="X19" s="2">
        <v>4.9658985137939498</v>
      </c>
      <c r="Y19" s="2">
        <v>4.6838469505310103</v>
      </c>
      <c r="Z19" s="2">
        <v>4.41925001144409</v>
      </c>
      <c r="AA19" s="2">
        <v>4.1670613288879403</v>
      </c>
      <c r="AB19" s="2">
        <v>3.9217338562011701</v>
      </c>
      <c r="AC19" s="2">
        <v>3.68172979354858</v>
      </c>
      <c r="AD19" s="2">
        <v>3.4471631050109899</v>
      </c>
      <c r="AE19" s="2">
        <v>3.2324526309967001</v>
      </c>
      <c r="AF19" s="2">
        <v>3.0779488086700399</v>
      </c>
      <c r="AG19" s="2">
        <v>3.01156425476074</v>
      </c>
      <c r="AH19" s="2">
        <v>2.9408209323883101</v>
      </c>
      <c r="AI19" s="2">
        <v>2.8769083023071298</v>
      </c>
      <c r="AJ19" s="2">
        <v>2.82123470306396</v>
      </c>
      <c r="AK19" s="2">
        <v>2.7577433586120601</v>
      </c>
      <c r="AL19" s="2">
        <v>2.6829235553741499</v>
      </c>
      <c r="AM19" s="2">
        <v>2.5982081890106201</v>
      </c>
      <c r="AN19" s="2">
        <v>2.4239861965179399</v>
      </c>
      <c r="AO19" s="2">
        <v>2.17292356491089</v>
      </c>
      <c r="AP19" s="2">
        <v>2.0402636528015101</v>
      </c>
      <c r="AQ19" s="2">
        <v>2.05129170417786</v>
      </c>
      <c r="AR19" s="2">
        <v>2.0549945831298801</v>
      </c>
      <c r="AS19" s="2">
        <v>2.05827784538269</v>
      </c>
      <c r="AT19" s="2">
        <v>2.0611319541931201</v>
      </c>
      <c r="AU19" s="2">
        <v>2.0654847621917698</v>
      </c>
      <c r="AV19" s="2">
        <v>2.06876921653748</v>
      </c>
      <c r="AW19" s="2">
        <v>2.0728719234466602</v>
      </c>
      <c r="AX19" s="2">
        <v>2.0767009258270299</v>
      </c>
      <c r="AY19" s="2">
        <v>2.0801568031311</v>
      </c>
    </row>
    <row r="20" spans="1:51">
      <c r="A20" s="2" t="s">
        <v>11</v>
      </c>
      <c r="B20" s="2" t="s">
        <v>122</v>
      </c>
      <c r="C20" s="2" t="s">
        <v>79</v>
      </c>
      <c r="D20" s="2">
        <v>3.29149222373962</v>
      </c>
      <c r="E20" s="2">
        <v>1.2971353717148301E-2</v>
      </c>
      <c r="F20" s="2">
        <v>8.3676080703735405</v>
      </c>
      <c r="G20" s="2">
        <v>8.9320173263549805</v>
      </c>
      <c r="H20" s="2">
        <v>9.0372037887573207</v>
      </c>
      <c r="I20" s="2">
        <v>9.1768579483032209</v>
      </c>
      <c r="J20" s="2">
        <v>9.2797422409057599</v>
      </c>
      <c r="K20" s="2">
        <v>9.9312543869018608</v>
      </c>
      <c r="L20" s="2">
        <v>10.205468177795399</v>
      </c>
      <c r="M20" s="2">
        <v>10.446830749511699</v>
      </c>
      <c r="N20" s="2">
        <v>10.426932334899901</v>
      </c>
      <c r="O20" s="2">
        <v>10.2641487121582</v>
      </c>
      <c r="P20" s="2">
        <v>9.1695508956909197</v>
      </c>
      <c r="Q20" s="2">
        <v>7.5884637832641602</v>
      </c>
      <c r="R20" s="2">
        <v>6.6589617729187003</v>
      </c>
      <c r="S20" s="2">
        <v>7.0212836265564</v>
      </c>
      <c r="T20" s="2">
        <v>6.5210671424865696</v>
      </c>
      <c r="U20" s="2">
        <v>6.4188599586486799</v>
      </c>
      <c r="V20" s="2">
        <v>6.1107654571533203</v>
      </c>
      <c r="W20" s="2">
        <v>6.2275738716125497</v>
      </c>
      <c r="X20" s="2">
        <v>9.1509237289428693</v>
      </c>
      <c r="Y20" s="2">
        <v>9.7101469039916992</v>
      </c>
      <c r="Z20" s="2">
        <v>9.7094297409057599</v>
      </c>
      <c r="AA20" s="2">
        <v>9.5455532073974592</v>
      </c>
      <c r="AB20" s="2">
        <v>9.4505205154418892</v>
      </c>
      <c r="AC20" s="2">
        <v>9.3080530166625994</v>
      </c>
      <c r="AD20" s="2">
        <v>9.3354339599609393</v>
      </c>
      <c r="AE20" s="2">
        <v>9.2459840774536097</v>
      </c>
      <c r="AF20" s="2">
        <v>7.9851388931274396</v>
      </c>
      <c r="AG20" s="2">
        <v>7.9597401618957502</v>
      </c>
      <c r="AH20" s="2">
        <v>8.1726140975952095</v>
      </c>
      <c r="AI20" s="2">
        <v>8.6476936340331996</v>
      </c>
      <c r="AJ20" s="2">
        <v>8.8483343124389595</v>
      </c>
      <c r="AK20" s="2">
        <v>8.8998975753784197</v>
      </c>
      <c r="AL20" s="2">
        <v>8.7896728515625</v>
      </c>
      <c r="AM20" s="2">
        <v>8.7881984710693395</v>
      </c>
      <c r="AN20" s="2">
        <v>8.5853948593139595</v>
      </c>
      <c r="AO20" s="2">
        <v>8.2151155471801793</v>
      </c>
      <c r="AP20" s="2">
        <v>7.0899243354797399</v>
      </c>
      <c r="AQ20" s="2">
        <v>6.4801077842712402</v>
      </c>
      <c r="AR20" s="2">
        <v>6.3567428588867196</v>
      </c>
      <c r="AS20" s="2">
        <v>7.0313997268676802</v>
      </c>
      <c r="AT20" s="2">
        <v>6.8252830505371103</v>
      </c>
      <c r="AU20" s="2">
        <v>7.0355472564697301</v>
      </c>
      <c r="AV20" s="2">
        <v>6.7079172134399396</v>
      </c>
      <c r="AW20" s="2">
        <v>7.4883494377136204</v>
      </c>
      <c r="AX20" s="2">
        <v>7.7581620216369602</v>
      </c>
      <c r="AY20" s="2">
        <v>8.0444803237915004</v>
      </c>
    </row>
    <row r="21" spans="1:51">
      <c r="A21" s="2" t="s">
        <v>23</v>
      </c>
      <c r="B21" s="2" t="s">
        <v>122</v>
      </c>
      <c r="C21" s="2" t="s">
        <v>74</v>
      </c>
      <c r="D21" s="2">
        <v>34.939411163330099</v>
      </c>
      <c r="E21" s="2">
        <v>35.0940551757813</v>
      </c>
      <c r="F21" s="2">
        <v>34.679893493652301</v>
      </c>
      <c r="G21" s="2">
        <v>34.677238464355497</v>
      </c>
      <c r="H21" s="2">
        <v>34.922515869140597</v>
      </c>
      <c r="I21" s="2">
        <v>35.107860565185497</v>
      </c>
      <c r="J21" s="2">
        <v>35.358299255371101</v>
      </c>
      <c r="K21" s="2">
        <v>35.459239959716797</v>
      </c>
      <c r="L21" s="2">
        <v>35.565807342529297</v>
      </c>
      <c r="M21" s="2">
        <v>35.525115966796903</v>
      </c>
      <c r="N21" s="2">
        <v>35.583278656005902</v>
      </c>
      <c r="O21" s="2">
        <v>35.481761932372997</v>
      </c>
      <c r="P21" s="2">
        <v>35.471187591552699</v>
      </c>
      <c r="Q21" s="2">
        <v>35.332530975341797</v>
      </c>
      <c r="R21" s="2">
        <v>35.034454345703097</v>
      </c>
      <c r="S21" s="2">
        <v>35.035652160644503</v>
      </c>
      <c r="T21" s="2">
        <v>34.938911437988303</v>
      </c>
      <c r="U21" s="2">
        <v>35.071834564208999</v>
      </c>
      <c r="V21" s="2">
        <v>35.032554626464801</v>
      </c>
      <c r="W21" s="2">
        <v>34.9351806640625</v>
      </c>
      <c r="X21" s="2">
        <v>34.205280303955099</v>
      </c>
      <c r="Y21" s="2">
        <v>34.229866027832003</v>
      </c>
      <c r="Z21" s="2">
        <v>33.997146606445298</v>
      </c>
      <c r="AA21" s="2">
        <v>33.903251647949197</v>
      </c>
      <c r="AB21" s="2">
        <v>33.642799377441399</v>
      </c>
      <c r="AC21" s="2">
        <v>33.371917724609403</v>
      </c>
      <c r="AD21" s="2">
        <v>33.462547302246101</v>
      </c>
      <c r="AE21" s="2">
        <v>33.585159301757798</v>
      </c>
      <c r="AF21" s="2">
        <v>33.485813140869098</v>
      </c>
      <c r="AG21" s="2">
        <v>33.326938629150398</v>
      </c>
      <c r="AH21" s="2">
        <v>33.322338104247997</v>
      </c>
      <c r="AI21" s="2">
        <v>33.279582977294901</v>
      </c>
      <c r="AJ21" s="2">
        <v>33.194629669189503</v>
      </c>
      <c r="AK21" s="2">
        <v>33.145336151122997</v>
      </c>
      <c r="AL21" s="2">
        <v>33.106273651122997</v>
      </c>
      <c r="AM21" s="2">
        <v>33.048606872558601</v>
      </c>
      <c r="AN21" s="2">
        <v>32.886363983154297</v>
      </c>
      <c r="AO21" s="2">
        <v>33.009063720703097</v>
      </c>
      <c r="AP21" s="2">
        <v>32.994186401367202</v>
      </c>
      <c r="AQ21" s="2">
        <v>33.064571380615199</v>
      </c>
      <c r="AR21" s="2">
        <v>33.250404357910199</v>
      </c>
      <c r="AS21" s="2">
        <v>33.184013366699197</v>
      </c>
      <c r="AT21" s="2">
        <v>33.389942169189503</v>
      </c>
      <c r="AU21" s="2">
        <v>33.340293884277301</v>
      </c>
      <c r="AV21" s="2">
        <v>33.385734558105497</v>
      </c>
      <c r="AW21" s="2">
        <v>33.4146118164063</v>
      </c>
      <c r="AX21" s="2">
        <v>33.763317108154297</v>
      </c>
      <c r="AY21" s="2">
        <v>33.748313903808601</v>
      </c>
    </row>
    <row r="22" spans="1:51">
      <c r="A22" s="2" t="s">
        <v>19</v>
      </c>
      <c r="B22" s="2" t="s">
        <v>121</v>
      </c>
      <c r="C22" s="2" t="s">
        <v>78</v>
      </c>
      <c r="D22" s="2">
        <v>401.96255493164102</v>
      </c>
      <c r="E22" s="2">
        <v>407.52655029296898</v>
      </c>
      <c r="F22" s="2">
        <v>322.00167846679699</v>
      </c>
      <c r="G22" s="2">
        <v>335.75378417968801</v>
      </c>
      <c r="H22" s="2">
        <v>327.02734375</v>
      </c>
      <c r="I22" s="2">
        <v>326.501953125</v>
      </c>
      <c r="J22" s="2">
        <v>332.98159790039102</v>
      </c>
      <c r="K22" s="2">
        <v>419.48913574218801</v>
      </c>
      <c r="L22" s="2">
        <v>446.37356567382801</v>
      </c>
      <c r="M22" s="2">
        <v>461.96813964843801</v>
      </c>
      <c r="N22" s="2">
        <v>462.94525146484398</v>
      </c>
      <c r="O22" s="2">
        <v>438.55111694335898</v>
      </c>
      <c r="P22" s="2">
        <v>634.935791015625</v>
      </c>
      <c r="Q22" s="2">
        <v>810.30432128906295</v>
      </c>
      <c r="R22" s="2">
        <v>826.301513671875</v>
      </c>
      <c r="S22" s="2">
        <v>752.17529296875</v>
      </c>
      <c r="T22" s="2">
        <v>851.41253662109398</v>
      </c>
      <c r="U22" s="2">
        <v>847.96484375</v>
      </c>
      <c r="V22" s="2">
        <v>884.08947753906295</v>
      </c>
      <c r="W22" s="2">
        <v>854.01672363281295</v>
      </c>
      <c r="X22" s="2">
        <v>782.92681884765602</v>
      </c>
      <c r="Y22" s="2">
        <v>802.46575927734398</v>
      </c>
      <c r="Z22" s="2">
        <v>766.97705078125</v>
      </c>
      <c r="AA22" s="2">
        <v>779.12841796875</v>
      </c>
      <c r="AB22" s="2">
        <v>608.45562744140602</v>
      </c>
      <c r="AC22" s="2">
        <v>753.27520751953102</v>
      </c>
      <c r="AD22" s="2">
        <v>584.49530029296898</v>
      </c>
      <c r="AE22" s="2">
        <v>585.82586669921898</v>
      </c>
      <c r="AF22" s="2">
        <v>567.27526855468795</v>
      </c>
      <c r="AG22" s="2">
        <v>591.90179443359398</v>
      </c>
      <c r="AH22" s="2">
        <v>543.50256347656295</v>
      </c>
      <c r="AI22" s="2">
        <v>497.90512084960898</v>
      </c>
      <c r="AJ22" s="2">
        <v>469.75653076171898</v>
      </c>
      <c r="AK22" s="2">
        <v>489.66943359375</v>
      </c>
      <c r="AL22" s="2">
        <v>521.14685058593795</v>
      </c>
      <c r="AM22" s="2">
        <v>555.7626953125</v>
      </c>
      <c r="AN22" s="2">
        <v>618.01226806640602</v>
      </c>
      <c r="AO22" s="2">
        <v>633.75604248046898</v>
      </c>
      <c r="AP22" s="2">
        <v>719.56622314453102</v>
      </c>
      <c r="AQ22" s="2">
        <v>739.729248046875</v>
      </c>
      <c r="AR22" s="2">
        <v>725.92907714843795</v>
      </c>
      <c r="AS22" s="2">
        <v>633.98089599609398</v>
      </c>
      <c r="AT22" s="2">
        <v>715.02728271484398</v>
      </c>
      <c r="AU22" s="2">
        <v>662.93414306640602</v>
      </c>
      <c r="AV22" s="2">
        <v>630.18212890625</v>
      </c>
      <c r="AW22" s="2">
        <v>487.24563598632801</v>
      </c>
      <c r="AX22" s="2">
        <v>438.10607910156301</v>
      </c>
      <c r="AY22" s="2">
        <v>454.67617797851602</v>
      </c>
    </row>
    <row r="23" spans="1:51" ht="24">
      <c r="A23" s="2" t="s">
        <v>20</v>
      </c>
      <c r="B23" s="2" t="s">
        <v>120</v>
      </c>
      <c r="C23" s="2" t="s">
        <v>65</v>
      </c>
      <c r="D23" s="2">
        <v>2.4884724617004399</v>
      </c>
      <c r="E23" s="2">
        <v>3.5042622089386</v>
      </c>
      <c r="F23" s="2">
        <v>4.09651899337769</v>
      </c>
      <c r="G23" s="2">
        <v>4.1164932250976598</v>
      </c>
      <c r="H23" s="2">
        <v>4.1254949569702104</v>
      </c>
      <c r="I23" s="2">
        <v>4.1444878578186</v>
      </c>
      <c r="J23" s="2">
        <v>4.15612840652466</v>
      </c>
      <c r="K23" s="2">
        <v>4.1686549186706499</v>
      </c>
      <c r="L23" s="2">
        <v>4.1898431777954102</v>
      </c>
      <c r="M23" s="2">
        <v>4.2021007537841797</v>
      </c>
      <c r="N23" s="2">
        <v>4.2143406867981001</v>
      </c>
      <c r="O23" s="2">
        <v>4.2337937355041504</v>
      </c>
      <c r="P23" s="2">
        <v>4.2434549331665004</v>
      </c>
      <c r="Q23" s="2">
        <v>4.2573523521423304</v>
      </c>
      <c r="R23" s="2">
        <v>4.2713470458984402</v>
      </c>
      <c r="S23" s="2">
        <v>4.2786808013915998</v>
      </c>
      <c r="T23" s="2">
        <v>4.2965526580810502</v>
      </c>
      <c r="U23" s="2">
        <v>4.3056683540344203</v>
      </c>
      <c r="V23" s="2">
        <v>4.3170590400695801</v>
      </c>
      <c r="W23" s="2">
        <v>4.3296651840209996</v>
      </c>
      <c r="X23" s="2">
        <v>4.3105635643005398</v>
      </c>
      <c r="Y23" s="2">
        <v>3.5628645420074498</v>
      </c>
      <c r="Z23" s="2">
        <v>2.5639197826385498</v>
      </c>
      <c r="AA23" s="2">
        <v>1.97093069553375</v>
      </c>
      <c r="AB23" s="2">
        <v>1.9781684875488299</v>
      </c>
      <c r="AC23" s="2">
        <v>1.9951978921890301</v>
      </c>
      <c r="AD23" s="2">
        <v>2.0077362060546902</v>
      </c>
      <c r="AE23" s="2">
        <v>2.0218245983123802</v>
      </c>
      <c r="AF23" s="2">
        <v>2.0344860553741499</v>
      </c>
      <c r="AG23" s="2">
        <v>2.0454185009002699</v>
      </c>
      <c r="AH23" s="2">
        <v>2.06622385978699</v>
      </c>
      <c r="AI23" s="2">
        <v>2.0777013301849401</v>
      </c>
      <c r="AJ23" s="2">
        <v>2.09020328521729</v>
      </c>
      <c r="AK23" s="2">
        <v>2.1060259342193599</v>
      </c>
      <c r="AL23" s="2">
        <v>2.1208178997039799</v>
      </c>
      <c r="AM23" s="2">
        <v>2.13407278060913</v>
      </c>
      <c r="AN23" s="2">
        <v>2.1474757194518999</v>
      </c>
      <c r="AO23" s="2">
        <v>2.1650364398956299</v>
      </c>
      <c r="AP23" s="2">
        <v>2.1726958751678498</v>
      </c>
      <c r="AQ23" s="2">
        <v>2.1946318149566699</v>
      </c>
      <c r="AR23" s="2">
        <v>2.2068819999694802</v>
      </c>
      <c r="AS23" s="2">
        <v>2.2210521697997998</v>
      </c>
      <c r="AT23" s="2">
        <v>2.2392916679382302</v>
      </c>
      <c r="AU23" s="2">
        <v>2.24815797805786</v>
      </c>
      <c r="AV23" s="2">
        <v>2.2629234790802002</v>
      </c>
      <c r="AW23" s="2">
        <v>2.27545118331909</v>
      </c>
      <c r="AX23" s="2">
        <v>2.28562355041504</v>
      </c>
      <c r="AY23" s="2">
        <v>2.3057343959808398</v>
      </c>
    </row>
    <row r="24" spans="1:51" ht="24">
      <c r="A24" s="2" t="s">
        <v>21</v>
      </c>
      <c r="B24" s="2" t="s">
        <v>119</v>
      </c>
      <c r="C24" s="2" t="s">
        <v>65</v>
      </c>
      <c r="D24" s="2">
        <v>2.7826564311981201</v>
      </c>
      <c r="E24" s="2">
        <v>2.7134637832641602</v>
      </c>
      <c r="F24" s="2">
        <v>2.6811285018920898</v>
      </c>
      <c r="G24" s="2">
        <v>2.6981074810028098</v>
      </c>
      <c r="H24" s="2">
        <v>2.7140188217163099</v>
      </c>
      <c r="I24" s="2">
        <v>2.7295138835907</v>
      </c>
      <c r="J24" s="2">
        <v>2.7416319847106898</v>
      </c>
      <c r="K24" s="2">
        <v>2.7527778148651101</v>
      </c>
      <c r="L24" s="2">
        <v>2.7642707824707</v>
      </c>
      <c r="M24" s="2">
        <v>2.7754254341125502</v>
      </c>
      <c r="N24" s="2">
        <v>2.7869966030120898</v>
      </c>
      <c r="O24" s="2">
        <v>2.7974739074707</v>
      </c>
      <c r="P24" s="2">
        <v>2.8082032203674299</v>
      </c>
      <c r="Q24" s="2">
        <v>2.8170142173767099</v>
      </c>
      <c r="R24" s="2">
        <v>2.8236160278320299</v>
      </c>
      <c r="S24" s="2">
        <v>2.8291442394256601</v>
      </c>
      <c r="T24" s="2">
        <v>2.8347623348236102</v>
      </c>
      <c r="U24" s="2">
        <v>2.8408784866332999</v>
      </c>
      <c r="V24" s="2">
        <v>2.8465847969055198</v>
      </c>
      <c r="W24" s="2">
        <v>2.8525800704956099</v>
      </c>
      <c r="X24" s="2">
        <v>2.8228075504303001</v>
      </c>
      <c r="Y24" s="2">
        <v>2.9443280696868901</v>
      </c>
      <c r="Z24" s="2">
        <v>3.1896543502807599</v>
      </c>
      <c r="AA24" s="2">
        <v>3.3378543853759801</v>
      </c>
      <c r="AB24" s="2">
        <v>3.25490474700928</v>
      </c>
      <c r="AC24" s="2">
        <v>3.1456997394561799</v>
      </c>
      <c r="AD24" s="2">
        <v>3.0055727958679199</v>
      </c>
      <c r="AE24" s="2">
        <v>2.8940765857696502</v>
      </c>
      <c r="AF24" s="2">
        <v>2.8145623207092298</v>
      </c>
      <c r="AG24" s="2">
        <v>2.8208353519439702</v>
      </c>
      <c r="AH24" s="2">
        <v>2.8297710418701199</v>
      </c>
      <c r="AI24" s="2">
        <v>2.8330490589141801</v>
      </c>
      <c r="AJ24" s="2">
        <v>2.8340141773223899</v>
      </c>
      <c r="AK24" s="2">
        <v>2.8345255851745601</v>
      </c>
      <c r="AL24" s="2">
        <v>2.8342239856720002</v>
      </c>
      <c r="AM24" s="2">
        <v>2.8339653015136701</v>
      </c>
      <c r="AN24" s="2">
        <v>2.8323888778686501</v>
      </c>
      <c r="AO24" s="2">
        <v>2.83324146270752</v>
      </c>
      <c r="AP24" s="2">
        <v>2.8331596851348899</v>
      </c>
      <c r="AQ24" s="2">
        <v>2.8315780162811302</v>
      </c>
      <c r="AR24" s="2">
        <v>2.8315174579620401</v>
      </c>
      <c r="AS24" s="2">
        <v>2.8309617042541499</v>
      </c>
      <c r="AT24" s="2">
        <v>2.83086109161377</v>
      </c>
      <c r="AU24" s="2">
        <v>2.8296251296997101</v>
      </c>
      <c r="AV24" s="2">
        <v>2.8293383121490501</v>
      </c>
      <c r="AW24" s="2">
        <v>2.8294653892517099</v>
      </c>
      <c r="AX24" s="2">
        <v>2.8288002014160201</v>
      </c>
      <c r="AY24" s="2">
        <v>2.82844114303589</v>
      </c>
    </row>
    <row r="25" spans="1:51">
      <c r="A25" s="2" t="s">
        <v>24</v>
      </c>
      <c r="B25" s="2" t="s">
        <v>118</v>
      </c>
      <c r="C25" s="2" t="s">
        <v>75</v>
      </c>
      <c r="D25" s="2">
        <v>44.247303009033203</v>
      </c>
      <c r="E25" s="2">
        <v>44.546798706054702</v>
      </c>
      <c r="F25" s="2">
        <v>44.691677093505902</v>
      </c>
      <c r="G25" s="2">
        <v>44.638153076171903</v>
      </c>
      <c r="H25" s="2">
        <v>44.753826141357401</v>
      </c>
      <c r="I25" s="2">
        <v>44.933750152587898</v>
      </c>
      <c r="J25" s="2">
        <v>45.111415863037102</v>
      </c>
      <c r="K25" s="2">
        <v>45.547176361083999</v>
      </c>
      <c r="L25" s="2">
        <v>46.591667175292997</v>
      </c>
      <c r="M25" s="2">
        <v>47.418094635009801</v>
      </c>
      <c r="N25" s="2">
        <v>47.653759002685497</v>
      </c>
      <c r="O25" s="2">
        <v>47.758472442627003</v>
      </c>
      <c r="P25" s="2">
        <v>47.389877319335902</v>
      </c>
      <c r="Q25" s="2">
        <v>46.7826957702637</v>
      </c>
      <c r="R25" s="2">
        <v>46.4515380859375</v>
      </c>
      <c r="S25" s="2">
        <v>46.198879241943402</v>
      </c>
      <c r="T25" s="2">
        <v>45.836872100830099</v>
      </c>
      <c r="U25" s="2">
        <v>45.615089416503899</v>
      </c>
      <c r="V25" s="2">
        <v>45.4441947937012</v>
      </c>
      <c r="W25" s="2">
        <v>45.079250335693402</v>
      </c>
      <c r="X25" s="2">
        <v>45.056591033935497</v>
      </c>
      <c r="Y25" s="2">
        <v>44.874992370605497</v>
      </c>
      <c r="Z25" s="2">
        <v>44.876434326171903</v>
      </c>
      <c r="AA25" s="2">
        <v>44.769500732421903</v>
      </c>
      <c r="AB25" s="2">
        <v>44.577674865722699</v>
      </c>
      <c r="AC25" s="2">
        <v>44.405937194824197</v>
      </c>
      <c r="AD25" s="2">
        <v>44.377079010009801</v>
      </c>
      <c r="AE25" s="2">
        <v>44.259243011474602</v>
      </c>
      <c r="AF25" s="2">
        <v>44.677623748779297</v>
      </c>
      <c r="AG25" s="2">
        <v>45.090389251708999</v>
      </c>
      <c r="AH25" s="2">
        <v>45.265869140625</v>
      </c>
      <c r="AI25" s="2">
        <v>45.415885925292997</v>
      </c>
      <c r="AJ25" s="2">
        <v>45.617404937744098</v>
      </c>
      <c r="AK25" s="2">
        <v>45.8893852233887</v>
      </c>
      <c r="AL25" s="2">
        <v>46.066211700439503</v>
      </c>
      <c r="AM25" s="2">
        <v>46.145946502685497</v>
      </c>
      <c r="AN25" s="2">
        <v>46.154998779296903</v>
      </c>
      <c r="AO25" s="2">
        <v>46.047779083252003</v>
      </c>
      <c r="AP25" s="2">
        <v>45.439903259277301</v>
      </c>
      <c r="AQ25" s="2">
        <v>44.858078002929702</v>
      </c>
      <c r="AR25" s="2">
        <v>44.540920257568402</v>
      </c>
      <c r="AS25" s="2">
        <v>44.81201171875</v>
      </c>
      <c r="AT25" s="2">
        <v>44.320671081542997</v>
      </c>
      <c r="AU25" s="2">
        <v>44.174644470214801</v>
      </c>
      <c r="AV25" s="2">
        <v>43.706699371337898</v>
      </c>
      <c r="AW25" s="2">
        <v>43.714706420898402</v>
      </c>
      <c r="AX25" s="2">
        <v>43.524993896484403</v>
      </c>
      <c r="AY25" s="2">
        <v>43.538120269775398</v>
      </c>
    </row>
    <row r="26" spans="1:51">
      <c r="A26" s="2" t="s">
        <v>62</v>
      </c>
      <c r="B26" s="2" t="s">
        <v>117</v>
      </c>
      <c r="C26" s="2" t="s">
        <v>77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</row>
    <row r="27" spans="1:51">
      <c r="A27" s="2" t="s">
        <v>25</v>
      </c>
      <c r="B27" s="2" t="s">
        <v>116</v>
      </c>
      <c r="C27" s="2" t="s">
        <v>74</v>
      </c>
      <c r="D27" s="2">
        <v>50.5730171203613</v>
      </c>
      <c r="E27" s="2">
        <v>50.870925903320298</v>
      </c>
      <c r="F27" s="2">
        <v>51.407958984375</v>
      </c>
      <c r="G27" s="2">
        <v>51.443572998046903</v>
      </c>
      <c r="H27" s="2">
        <v>51.664226531982401</v>
      </c>
      <c r="I27" s="2">
        <v>51.862705230712898</v>
      </c>
      <c r="J27" s="2">
        <v>52.059799194335902</v>
      </c>
      <c r="K27" s="2">
        <v>52.823741912841797</v>
      </c>
      <c r="L27" s="2">
        <v>53.481815338134801</v>
      </c>
      <c r="M27" s="2">
        <v>54.052177429199197</v>
      </c>
      <c r="N27" s="2">
        <v>53.974918365478501</v>
      </c>
      <c r="O27" s="2">
        <v>53.541301727294901</v>
      </c>
      <c r="P27" s="2">
        <v>52.824466705322301</v>
      </c>
      <c r="Q27" s="2">
        <v>51.926273345947301</v>
      </c>
      <c r="R27" s="2">
        <v>51.623458862304702</v>
      </c>
      <c r="S27" s="2">
        <v>51.492687225341797</v>
      </c>
      <c r="T27" s="2">
        <v>51.2791938781738</v>
      </c>
      <c r="U27" s="2">
        <v>51.0505981445313</v>
      </c>
      <c r="V27" s="2">
        <v>50.910530090332003</v>
      </c>
      <c r="W27" s="2">
        <v>50.649250030517599</v>
      </c>
      <c r="X27" s="2">
        <v>50.843986511230497</v>
      </c>
      <c r="Y27" s="2">
        <v>50.7751274108887</v>
      </c>
      <c r="Z27" s="2">
        <v>50.763267517089801</v>
      </c>
      <c r="AA27" s="2">
        <v>50.725082397460902</v>
      </c>
      <c r="AB27" s="2">
        <v>50.310523986816399</v>
      </c>
      <c r="AC27" s="2">
        <v>50.013168334960902</v>
      </c>
      <c r="AD27" s="2">
        <v>50.0779418945313</v>
      </c>
      <c r="AE27" s="2">
        <v>49.885684967041001</v>
      </c>
      <c r="AF27" s="2">
        <v>50.133308410644503</v>
      </c>
      <c r="AG27" s="2">
        <v>50.3882026672363</v>
      </c>
      <c r="AH27" s="2">
        <v>50.539093017578097</v>
      </c>
      <c r="AI27" s="2">
        <v>50.691680908203097</v>
      </c>
      <c r="AJ27" s="2">
        <v>50.938957214355497</v>
      </c>
      <c r="AK27" s="2">
        <v>51.077190399169901</v>
      </c>
      <c r="AL27" s="2">
        <v>51.179107666015597</v>
      </c>
      <c r="AM27" s="2">
        <v>51.3128471374512</v>
      </c>
      <c r="AN27" s="2">
        <v>51.248104095458999</v>
      </c>
      <c r="AO27" s="2">
        <v>51.051704406738303</v>
      </c>
      <c r="AP27" s="2">
        <v>50.418903350830099</v>
      </c>
      <c r="AQ27" s="2">
        <v>49.918540954589801</v>
      </c>
      <c r="AR27" s="2">
        <v>49.667079925537102</v>
      </c>
      <c r="AS27" s="2">
        <v>50.053077697753899</v>
      </c>
      <c r="AT27" s="2">
        <v>49.789131164550803</v>
      </c>
      <c r="AU27" s="2">
        <v>49.733619689941399</v>
      </c>
      <c r="AV27" s="2">
        <v>48.840129852294901</v>
      </c>
      <c r="AW27" s="2">
        <v>48.8876762390137</v>
      </c>
      <c r="AX27" s="2">
        <v>48.825527191162102</v>
      </c>
      <c r="AY27" s="2">
        <v>49.120197296142599</v>
      </c>
    </row>
    <row r="28" spans="1:51">
      <c r="A28" s="2" t="s">
        <v>63</v>
      </c>
      <c r="B28" s="2" t="s">
        <v>116</v>
      </c>
      <c r="C28" s="2" t="s">
        <v>76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</row>
    <row r="29" spans="1:51" ht="24">
      <c r="A29" s="2" t="s">
        <v>22</v>
      </c>
      <c r="B29" s="2" t="s">
        <v>115</v>
      </c>
      <c r="C29" s="2" t="s">
        <v>65</v>
      </c>
      <c r="D29" s="2">
        <v>2.5279510021209699</v>
      </c>
      <c r="E29" s="2">
        <v>2.6594099998474099</v>
      </c>
      <c r="F29" s="2">
        <v>2.7650692462921098</v>
      </c>
      <c r="G29" s="2">
        <v>2.8434114456176798</v>
      </c>
      <c r="H29" s="2">
        <v>2.96844577789307</v>
      </c>
      <c r="I29" s="2">
        <v>3.1281595230102499</v>
      </c>
      <c r="J29" s="2">
        <v>3.2909288406372101</v>
      </c>
      <c r="K29" s="2">
        <v>3.4478297233581499</v>
      </c>
      <c r="L29" s="2">
        <v>3.5888199806213401</v>
      </c>
      <c r="M29" s="2">
        <v>3.7149217128753702</v>
      </c>
      <c r="N29" s="2">
        <v>3.8178124427795401</v>
      </c>
      <c r="O29" s="2">
        <v>3.9080376625061</v>
      </c>
      <c r="P29" s="2">
        <v>3.9717879295349099</v>
      </c>
      <c r="Q29" s="2">
        <v>3.98644971847534</v>
      </c>
      <c r="R29" s="2">
        <v>3.9726648330688499</v>
      </c>
      <c r="S29" s="2">
        <v>3.9447324275970499</v>
      </c>
      <c r="T29" s="2">
        <v>3.91677045822144</v>
      </c>
      <c r="U29" s="2">
        <v>3.8809773921966602</v>
      </c>
      <c r="V29" s="2">
        <v>3.8381142616271999</v>
      </c>
      <c r="W29" s="2">
        <v>3.7882883548736599</v>
      </c>
      <c r="X29" s="2">
        <v>3.6840441226959202</v>
      </c>
      <c r="Y29" s="2">
        <v>3.5287783145904501</v>
      </c>
      <c r="Z29" s="2">
        <v>3.3743362426757799</v>
      </c>
      <c r="AA29" s="2">
        <v>3.2300677299499498</v>
      </c>
      <c r="AB29" s="2">
        <v>3.0941231250762899</v>
      </c>
      <c r="AC29" s="2">
        <v>2.96788883209229</v>
      </c>
      <c r="AD29" s="2">
        <v>2.8118646144866899</v>
      </c>
      <c r="AE29" s="2">
        <v>2.7458403110504199</v>
      </c>
      <c r="AF29" s="2">
        <v>2.71196508407593</v>
      </c>
      <c r="AG29" s="2">
        <v>2.6768994331359899</v>
      </c>
      <c r="AH29" s="2">
        <v>2.63936114311218</v>
      </c>
      <c r="AI29" s="2">
        <v>2.6185958385467498</v>
      </c>
      <c r="AJ29" s="2">
        <v>2.5910346508026101</v>
      </c>
      <c r="AK29" s="2">
        <v>2.5438191890716602</v>
      </c>
      <c r="AL29" s="2">
        <v>2.48869800567627</v>
      </c>
      <c r="AM29" s="2">
        <v>2.4281077384948699</v>
      </c>
      <c r="AN29" s="2">
        <v>2.3588714599609402</v>
      </c>
      <c r="AO29" s="2">
        <v>2.2781512737274201</v>
      </c>
      <c r="AP29" s="2">
        <v>2.19051194190979</v>
      </c>
      <c r="AQ29" s="2">
        <v>2.1014668941497798</v>
      </c>
      <c r="AR29" s="2">
        <v>2.0201041698455802</v>
      </c>
      <c r="AS29" s="2">
        <v>1.9823871850967401</v>
      </c>
      <c r="AT29" s="2">
        <v>1.9730294942855799</v>
      </c>
      <c r="AU29" s="2">
        <v>1.95541656017303</v>
      </c>
      <c r="AV29" s="2">
        <v>1.94672739505768</v>
      </c>
      <c r="AW29" s="2">
        <v>1.95585930347443</v>
      </c>
      <c r="AX29" s="2">
        <v>1.9686040878295901</v>
      </c>
      <c r="AY29" s="2">
        <v>1.98337161540985</v>
      </c>
    </row>
    <row r="30" spans="1:51">
      <c r="A30" s="2" t="s">
        <v>26</v>
      </c>
      <c r="B30" s="2" t="s">
        <v>114</v>
      </c>
      <c r="C30" s="2" t="s">
        <v>73</v>
      </c>
      <c r="D30" s="2">
        <v>34.320823669433601</v>
      </c>
      <c r="E30" s="2">
        <v>34.454700469970703</v>
      </c>
      <c r="F30" s="2">
        <v>34.296070098877003</v>
      </c>
      <c r="G30" s="2">
        <v>34.5283813476563</v>
      </c>
      <c r="H30" s="2">
        <v>35.265590667724602</v>
      </c>
      <c r="I30" s="2">
        <v>35.3991508483887</v>
      </c>
      <c r="J30" s="2">
        <v>35.5765380859375</v>
      </c>
      <c r="K30" s="2">
        <v>35.699680328369098</v>
      </c>
      <c r="L30" s="2">
        <v>35.7014350891113</v>
      </c>
      <c r="M30" s="2">
        <v>35.742179870605497</v>
      </c>
      <c r="N30" s="2">
        <v>35.718650817871101</v>
      </c>
      <c r="O30" s="2">
        <v>35.897682189941399</v>
      </c>
      <c r="P30" s="2">
        <v>35.645816802978501</v>
      </c>
      <c r="Q30" s="2">
        <v>35.152866363525398</v>
      </c>
      <c r="R30" s="2">
        <v>34.884681701660199</v>
      </c>
      <c r="S30" s="2">
        <v>35.2246704101563</v>
      </c>
      <c r="T30" s="2">
        <v>34.908760070800803</v>
      </c>
      <c r="U30" s="2">
        <v>34.790225982666001</v>
      </c>
      <c r="V30" s="2">
        <v>34.853633880615199</v>
      </c>
      <c r="W30" s="2">
        <v>34.903602600097699</v>
      </c>
      <c r="X30" s="2">
        <v>34.209815979003899</v>
      </c>
      <c r="Y30" s="2">
        <v>33.442764282226598</v>
      </c>
      <c r="Z30" s="2">
        <v>33.363784790039098</v>
      </c>
      <c r="AA30" s="2">
        <v>33.316158294677699</v>
      </c>
      <c r="AB30" s="2">
        <v>33.220001220703097</v>
      </c>
      <c r="AC30" s="2">
        <v>33.003578186035199</v>
      </c>
      <c r="AD30" s="2">
        <v>32.967090606689503</v>
      </c>
      <c r="AE30" s="2">
        <v>33.2535400390625</v>
      </c>
      <c r="AF30" s="2">
        <v>33.182853698730497</v>
      </c>
      <c r="AG30" s="2">
        <v>33.2144966125488</v>
      </c>
      <c r="AH30" s="2">
        <v>33.2740287780762</v>
      </c>
      <c r="AI30" s="2">
        <v>34.077987670898402</v>
      </c>
      <c r="AJ30" s="2">
        <v>33.924266815185497</v>
      </c>
      <c r="AK30" s="2">
        <v>33.843597412109403</v>
      </c>
      <c r="AL30" s="2">
        <v>33.582061767578097</v>
      </c>
      <c r="AM30" s="2">
        <v>33.520229339599602</v>
      </c>
      <c r="AN30" s="2">
        <v>33.327278137207003</v>
      </c>
      <c r="AO30" s="2">
        <v>33.138095855712898</v>
      </c>
      <c r="AP30" s="2">
        <v>32.847503662109403</v>
      </c>
      <c r="AQ30" s="2">
        <v>32.695091247558601</v>
      </c>
      <c r="AR30" s="2">
        <v>32.785190582275398</v>
      </c>
      <c r="AS30" s="2">
        <v>32.927936553955099</v>
      </c>
      <c r="AT30" s="2">
        <v>32.049461364746101</v>
      </c>
      <c r="AU30" s="2">
        <v>32.312808990478501</v>
      </c>
      <c r="AV30" s="2">
        <v>32.606105804443402</v>
      </c>
      <c r="AW30" s="2">
        <v>32.947803497314503</v>
      </c>
      <c r="AX30" s="2">
        <v>33.302082061767599</v>
      </c>
      <c r="AY30" s="2">
        <v>33.532745361328097</v>
      </c>
    </row>
    <row r="31" spans="1:51">
      <c r="A31" s="2" t="s">
        <v>27</v>
      </c>
      <c r="B31" s="2" t="s">
        <v>113</v>
      </c>
      <c r="C31" s="2" t="s">
        <v>73</v>
      </c>
      <c r="D31" s="2">
        <v>33.1185493469238</v>
      </c>
      <c r="E31" s="2">
        <v>33.212471008300803</v>
      </c>
      <c r="F31" s="2">
        <v>33.229896545410199</v>
      </c>
      <c r="G31" s="2">
        <v>33.273139953613303</v>
      </c>
      <c r="H31" s="2">
        <v>33.463973999023402</v>
      </c>
      <c r="I31" s="2">
        <v>33.631416320800803</v>
      </c>
      <c r="J31" s="2">
        <v>33.773788452148402</v>
      </c>
      <c r="K31" s="2">
        <v>33.911018371582003</v>
      </c>
      <c r="L31" s="2">
        <v>34.060081481933601</v>
      </c>
      <c r="M31" s="2">
        <v>34.115818023681598</v>
      </c>
      <c r="N31" s="2">
        <v>34.260475158691399</v>
      </c>
      <c r="O31" s="2">
        <v>34.302497863769503</v>
      </c>
      <c r="P31" s="2">
        <v>34.183238983154297</v>
      </c>
      <c r="Q31" s="2">
        <v>34.068958282470703</v>
      </c>
      <c r="R31" s="2">
        <v>33.898044586181598</v>
      </c>
      <c r="S31" s="2">
        <v>33.918289184570298</v>
      </c>
      <c r="T31" s="2">
        <v>33.833461761474602</v>
      </c>
      <c r="U31" s="2">
        <v>33.793205261230497</v>
      </c>
      <c r="V31" s="2">
        <v>33.660682678222699</v>
      </c>
      <c r="W31" s="2">
        <v>33.535312652587898</v>
      </c>
      <c r="X31" s="2">
        <v>33.209037780761697</v>
      </c>
      <c r="Y31" s="2">
        <v>33.0556831359863</v>
      </c>
      <c r="Z31" s="2">
        <v>32.925960540771499</v>
      </c>
      <c r="AA31" s="2">
        <v>32.863029479980497</v>
      </c>
      <c r="AB31" s="2">
        <v>32.667774200439503</v>
      </c>
      <c r="AC31" s="2">
        <v>32.527786254882798</v>
      </c>
      <c r="AD31" s="2">
        <v>32.480426788330099</v>
      </c>
      <c r="AE31" s="2">
        <v>32.728794097900398</v>
      </c>
      <c r="AF31" s="2">
        <v>32.609344482421903</v>
      </c>
      <c r="AG31" s="2">
        <v>32.627792358398402</v>
      </c>
      <c r="AH31" s="2">
        <v>32.5774955749512</v>
      </c>
      <c r="AI31" s="2">
        <v>32.551967620849602</v>
      </c>
      <c r="AJ31" s="2">
        <v>32.294242858886697</v>
      </c>
      <c r="AK31" s="2">
        <v>32.209690093994098</v>
      </c>
      <c r="AL31" s="2">
        <v>32.119697570800803</v>
      </c>
      <c r="AM31" s="2">
        <v>32.0765571594238</v>
      </c>
      <c r="AN31" s="2">
        <v>31.920045852661101</v>
      </c>
      <c r="AO31" s="2">
        <v>31.857097625732401</v>
      </c>
      <c r="AP31" s="2">
        <v>31.749467849731399</v>
      </c>
      <c r="AQ31" s="2">
        <v>31.730018615722699</v>
      </c>
      <c r="AR31" s="2">
        <v>31.865064620971701</v>
      </c>
      <c r="AS31" s="2">
        <v>32.027946472167997</v>
      </c>
      <c r="AT31" s="2">
        <v>32.046440124511697</v>
      </c>
      <c r="AU31" s="2">
        <v>32.040328979492202</v>
      </c>
      <c r="AV31" s="2">
        <v>32.100681304931598</v>
      </c>
      <c r="AW31" s="2">
        <v>32.108219146728501</v>
      </c>
      <c r="AX31" s="2">
        <v>31.870603561401399</v>
      </c>
      <c r="AY31" s="2">
        <v>31.928390502929702</v>
      </c>
    </row>
    <row r="32" spans="1:51">
      <c r="A32" s="2" t="s">
        <v>29</v>
      </c>
      <c r="B32" s="2" t="s">
        <v>112</v>
      </c>
      <c r="C32" s="2" t="s">
        <v>75</v>
      </c>
      <c r="D32" s="2">
        <v>12.584750175476101</v>
      </c>
      <c r="E32" s="2">
        <v>13.2478675842285</v>
      </c>
      <c r="F32" s="2">
        <v>13.8161573410034</v>
      </c>
      <c r="G32" s="2">
        <v>13.8260507583618</v>
      </c>
      <c r="H32" s="2">
        <v>14.0947151184082</v>
      </c>
      <c r="I32" s="2">
        <v>14.348875045776399</v>
      </c>
      <c r="J32" s="2">
        <v>14.5071411132813</v>
      </c>
      <c r="K32" s="2">
        <v>15.292804718017599</v>
      </c>
      <c r="L32" s="2">
        <v>15.900473594665501</v>
      </c>
      <c r="M32" s="2">
        <v>16.283847808837901</v>
      </c>
      <c r="N32" s="2">
        <v>15.9227752685547</v>
      </c>
      <c r="O32" s="2">
        <v>15.243761062622101</v>
      </c>
      <c r="P32" s="2">
        <v>14.2406625747681</v>
      </c>
      <c r="Q32" s="2">
        <v>13.143268585205099</v>
      </c>
      <c r="R32" s="2">
        <v>14.1400156021118</v>
      </c>
      <c r="S32" s="2">
        <v>14.228776931762701</v>
      </c>
      <c r="T32" s="2">
        <v>13.964632987976101</v>
      </c>
      <c r="U32" s="2">
        <v>13.828327178955099</v>
      </c>
      <c r="V32" s="2">
        <v>13.764502525329601</v>
      </c>
      <c r="W32" s="2">
        <v>13.538333892822299</v>
      </c>
      <c r="X32" s="2">
        <v>13.709734916686999</v>
      </c>
      <c r="Y32" s="2">
        <v>13.713935852050801</v>
      </c>
      <c r="Z32" s="2">
        <v>13.7175045013428</v>
      </c>
      <c r="AA32" s="2">
        <v>13.6699562072754</v>
      </c>
      <c r="AB32" s="2">
        <v>12.4366912841797</v>
      </c>
      <c r="AC32" s="2">
        <v>11.962800025939901</v>
      </c>
      <c r="AD32" s="2">
        <v>12.1606035232544</v>
      </c>
      <c r="AE32" s="2">
        <v>11.7749166488647</v>
      </c>
      <c r="AF32" s="2">
        <v>12.072080612182599</v>
      </c>
      <c r="AG32" s="2">
        <v>12.2730922698975</v>
      </c>
      <c r="AH32" s="2">
        <v>12.412600517272899</v>
      </c>
      <c r="AI32" s="2">
        <v>12.6354513168335</v>
      </c>
      <c r="AJ32" s="2">
        <v>12.841259002685501</v>
      </c>
      <c r="AK32" s="2">
        <v>12.888502120971699</v>
      </c>
      <c r="AL32" s="2">
        <v>12.901388168335</v>
      </c>
      <c r="AM32" s="2">
        <v>12.901826858520501</v>
      </c>
      <c r="AN32" s="2">
        <v>12.7572021484375</v>
      </c>
      <c r="AO32" s="2">
        <v>12.5149526596069</v>
      </c>
      <c r="AP32" s="2">
        <v>11.630552291870099</v>
      </c>
      <c r="AQ32" s="2">
        <v>11.1214752197266</v>
      </c>
      <c r="AR32" s="2">
        <v>10.9318838119507</v>
      </c>
      <c r="AS32" s="2">
        <v>11.559217453002899</v>
      </c>
      <c r="AT32" s="2">
        <v>11.340497016906699</v>
      </c>
      <c r="AU32" s="2">
        <v>11.4301300048828</v>
      </c>
      <c r="AV32" s="2">
        <v>6.8190231323242196</v>
      </c>
      <c r="AW32" s="2">
        <v>7.4577918052673304</v>
      </c>
      <c r="AX32" s="2">
        <v>7.7644424438476598</v>
      </c>
      <c r="AY32" s="2">
        <v>8.4809732437133807</v>
      </c>
    </row>
    <row r="33" spans="1:51">
      <c r="A33" s="2" t="s">
        <v>33</v>
      </c>
      <c r="B33" s="2" t="s">
        <v>112</v>
      </c>
      <c r="C33" s="2" t="s">
        <v>74</v>
      </c>
      <c r="D33" s="2">
        <v>32.000068664550803</v>
      </c>
      <c r="E33" s="2">
        <v>31.881799697876001</v>
      </c>
      <c r="F33" s="2">
        <v>31.712631225585898</v>
      </c>
      <c r="G33" s="2">
        <v>31.70139503479</v>
      </c>
      <c r="H33" s="2">
        <v>31.930801391601602</v>
      </c>
      <c r="I33" s="2">
        <v>32.077907562255902</v>
      </c>
      <c r="J33" s="2">
        <v>32.284183502197301</v>
      </c>
      <c r="K33" s="2">
        <v>32.236995697021499</v>
      </c>
      <c r="L33" s="2">
        <v>32.4083061218262</v>
      </c>
      <c r="M33" s="2">
        <v>32.395118713378899</v>
      </c>
      <c r="N33" s="2">
        <v>32.66650390625</v>
      </c>
      <c r="O33" s="2">
        <v>32.702659606933601</v>
      </c>
      <c r="P33" s="2">
        <v>32.368907928466797</v>
      </c>
      <c r="Q33" s="2">
        <v>32.115486145019503</v>
      </c>
      <c r="R33" s="2">
        <v>31.817144393920898</v>
      </c>
      <c r="S33" s="2">
        <v>31.9849033355713</v>
      </c>
      <c r="T33" s="2">
        <v>31.6576232910156</v>
      </c>
      <c r="U33" s="2">
        <v>31.703416824340799</v>
      </c>
      <c r="V33" s="2">
        <v>31.352607727050799</v>
      </c>
      <c r="W33" s="2">
        <v>31.315111160278299</v>
      </c>
      <c r="X33" s="2">
        <v>30.936586380004901</v>
      </c>
      <c r="Y33" s="2">
        <v>30.816627502441399</v>
      </c>
      <c r="Z33" s="2">
        <v>30.7626037597656</v>
      </c>
      <c r="AA33" s="2">
        <v>30.773130416870099</v>
      </c>
      <c r="AB33" s="2">
        <v>30.7301025390625</v>
      </c>
      <c r="AC33" s="2">
        <v>30.144443511962901</v>
      </c>
      <c r="AD33" s="2">
        <v>29.856227874755898</v>
      </c>
      <c r="AE33" s="2">
        <v>30.5832633972168</v>
      </c>
      <c r="AF33" s="2">
        <v>30.383445739746101</v>
      </c>
      <c r="AG33" s="2">
        <v>30.393417358398398</v>
      </c>
      <c r="AH33" s="2">
        <v>30.2681980133057</v>
      </c>
      <c r="AI33" s="2">
        <v>30.3109245300293</v>
      </c>
      <c r="AJ33" s="2">
        <v>30.259668350219702</v>
      </c>
      <c r="AK33" s="2">
        <v>30.238862991333001</v>
      </c>
      <c r="AL33" s="2">
        <v>30.111040115356399</v>
      </c>
      <c r="AM33" s="2">
        <v>30.128128051757798</v>
      </c>
      <c r="AN33" s="2">
        <v>29.936832427978501</v>
      </c>
      <c r="AO33" s="2">
        <v>29.911718368530298</v>
      </c>
      <c r="AP33" s="2">
        <v>30.108156204223601</v>
      </c>
      <c r="AQ33" s="2">
        <v>30.0902309417725</v>
      </c>
      <c r="AR33" s="2">
        <v>30.188514709472699</v>
      </c>
      <c r="AS33" s="2">
        <v>30.2454128265381</v>
      </c>
      <c r="AT33" s="2">
        <v>30.298984527587901</v>
      </c>
      <c r="AU33" s="2">
        <v>30.281309127807599</v>
      </c>
      <c r="AV33" s="2">
        <v>30.372800827026399</v>
      </c>
      <c r="AW33" s="2">
        <v>30.3492126464844</v>
      </c>
      <c r="AX33" s="2">
        <v>30.705307006835898</v>
      </c>
      <c r="AY33" s="2">
        <v>30.706089019775401</v>
      </c>
    </row>
    <row r="34" spans="1:51">
      <c r="A34" s="2" t="s">
        <v>28</v>
      </c>
      <c r="B34" s="2" t="s">
        <v>112</v>
      </c>
      <c r="C34" s="2" t="s">
        <v>66</v>
      </c>
      <c r="D34" s="2">
        <v>1304.17004394531</v>
      </c>
      <c r="E34" s="2">
        <v>1207.09655761719</v>
      </c>
      <c r="F34" s="2">
        <v>1266.50427246094</v>
      </c>
      <c r="G34" s="2">
        <v>1189.79528808594</v>
      </c>
      <c r="H34" s="2">
        <v>1161.39892578125</v>
      </c>
      <c r="I34" s="2">
        <v>1151.64294433594</v>
      </c>
      <c r="J34" s="2">
        <v>1170.8154296875</v>
      </c>
      <c r="K34" s="2">
        <v>1056.06909179688</v>
      </c>
      <c r="L34" s="2">
        <v>1098.56311035156</v>
      </c>
      <c r="M34" s="2">
        <v>1152.87939453125</v>
      </c>
      <c r="N34" s="2">
        <v>1345.06103515625</v>
      </c>
      <c r="O34" s="2">
        <v>1447.71594238281</v>
      </c>
      <c r="P34" s="2">
        <v>1512.12390136719</v>
      </c>
      <c r="Q34" s="2">
        <v>1487.66040039063</v>
      </c>
      <c r="R34" s="2">
        <v>1384.65454101563</v>
      </c>
      <c r="S34" s="2">
        <v>1343.26623535156</v>
      </c>
      <c r="T34" s="2">
        <v>1211.50842285156</v>
      </c>
      <c r="U34" s="2">
        <v>1225.80725097656</v>
      </c>
      <c r="V34" s="2">
        <v>1070.44189453125</v>
      </c>
      <c r="W34" s="2">
        <v>1122.00793457031</v>
      </c>
      <c r="X34" s="2">
        <v>1103.84106445313</v>
      </c>
      <c r="Y34" s="2">
        <v>1127.08325195313</v>
      </c>
      <c r="Z34" s="2">
        <v>1117.61926269531</v>
      </c>
      <c r="AA34" s="2">
        <v>1167.78796386719</v>
      </c>
      <c r="AB34" s="2">
        <v>1377.37634277344</v>
      </c>
      <c r="AC34" s="2">
        <v>1005.75799560547</v>
      </c>
      <c r="AD34" s="2">
        <v>1350.55871582031</v>
      </c>
      <c r="AE34" s="2">
        <v>1362.34448242188</v>
      </c>
      <c r="AF34" s="2">
        <v>1276.78039550781</v>
      </c>
      <c r="AG34" s="2">
        <v>1308.55590820313</v>
      </c>
      <c r="AH34" s="2">
        <v>1283.00512695313</v>
      </c>
      <c r="AI34" s="2">
        <v>1278.53173828125</v>
      </c>
      <c r="AJ34" s="2">
        <v>1314.81066894531</v>
      </c>
      <c r="AK34" s="2">
        <v>1360.00109863281</v>
      </c>
      <c r="AL34" s="2">
        <v>1404.66088867188</v>
      </c>
      <c r="AM34" s="2">
        <v>1433.07580566406</v>
      </c>
      <c r="AN34" s="2">
        <v>1438.38977050781</v>
      </c>
      <c r="AO34" s="2">
        <v>1485.27331542969</v>
      </c>
      <c r="AP34" s="2">
        <v>1670.21142578125</v>
      </c>
      <c r="AQ34" s="2">
        <v>1667.05517578125</v>
      </c>
      <c r="AR34" s="2">
        <v>1637.81420898438</v>
      </c>
      <c r="AS34" s="2">
        <v>1527.11804199219</v>
      </c>
      <c r="AT34" s="2">
        <v>1575.97448730469</v>
      </c>
      <c r="AU34" s="2">
        <v>1553.84020996094</v>
      </c>
      <c r="AV34" s="2">
        <v>1491.66149902344</v>
      </c>
      <c r="AW34" s="2">
        <v>1401.60900878906</v>
      </c>
      <c r="AX34" s="2">
        <v>1403.09655761719</v>
      </c>
      <c r="AY34" s="2">
        <v>1264.193359375</v>
      </c>
    </row>
    <row r="35" spans="1:51" ht="24">
      <c r="A35" s="2" t="s">
        <v>30</v>
      </c>
      <c r="B35" s="2" t="s">
        <v>111</v>
      </c>
      <c r="C35" s="2" t="s">
        <v>65</v>
      </c>
      <c r="D35" s="2">
        <v>5.0089573860168501</v>
      </c>
      <c r="E35" s="2">
        <v>5.0192952156066903</v>
      </c>
      <c r="F35" s="2">
        <v>5.0153551101684597</v>
      </c>
      <c r="G35" s="2">
        <v>5.0136570930481001</v>
      </c>
      <c r="H35" s="2">
        <v>5.0145106315612802</v>
      </c>
      <c r="I35" s="2">
        <v>5.01963233947754</v>
      </c>
      <c r="J35" s="2">
        <v>5.0172038078308097</v>
      </c>
      <c r="K35" s="2">
        <v>5.0153369903564498</v>
      </c>
      <c r="L35" s="2">
        <v>5.0132889747619602</v>
      </c>
      <c r="M35" s="2">
        <v>5.0169978141784703</v>
      </c>
      <c r="N35" s="2">
        <v>5.0180907249450701</v>
      </c>
      <c r="O35" s="2">
        <v>5.0172653198242196</v>
      </c>
      <c r="P35" s="2">
        <v>5.01910400390625</v>
      </c>
      <c r="Q35" s="2">
        <v>5.0214142799377397</v>
      </c>
      <c r="R35" s="2">
        <v>4.9261999130248997</v>
      </c>
      <c r="S35" s="2">
        <v>4.5555777549743697</v>
      </c>
      <c r="T35" s="2">
        <v>4.1931681632995597</v>
      </c>
      <c r="U35" s="2">
        <v>3.85276579856873</v>
      </c>
      <c r="V35" s="2">
        <v>3.5227062702178999</v>
      </c>
      <c r="W35" s="2">
        <v>3.22627830505371</v>
      </c>
      <c r="X35" s="2">
        <v>2.91570019721985</v>
      </c>
      <c r="Y35" s="2">
        <v>2.6095943450927699</v>
      </c>
      <c r="Z35" s="2">
        <v>2.29865598678589</v>
      </c>
      <c r="AA35" s="2">
        <v>1.9780200719833401</v>
      </c>
      <c r="AB35" s="2">
        <v>1.69648432731628</v>
      </c>
      <c r="AC35" s="2">
        <v>1.6572294235229501</v>
      </c>
      <c r="AD35" s="2">
        <v>1.65152776241302</v>
      </c>
      <c r="AE35" s="2">
        <v>1.65819644927979</v>
      </c>
      <c r="AF35" s="2">
        <v>1.6566810607910201</v>
      </c>
      <c r="AG35" s="2">
        <v>1.65155708789825</v>
      </c>
      <c r="AH35" s="2">
        <v>1.6563570499420199</v>
      </c>
      <c r="AI35" s="2">
        <v>1.65665423870087</v>
      </c>
      <c r="AJ35" s="2">
        <v>1.6547002792358401</v>
      </c>
      <c r="AK35" s="2">
        <v>1.65456831455231</v>
      </c>
      <c r="AL35" s="2">
        <v>1.65435743331909</v>
      </c>
      <c r="AM35" s="2">
        <v>1.66007912158966</v>
      </c>
      <c r="AN35" s="2">
        <v>1.65700972080231</v>
      </c>
      <c r="AO35" s="2">
        <v>1.65472960472107</v>
      </c>
      <c r="AP35" s="2">
        <v>1.65743708610535</v>
      </c>
      <c r="AQ35" s="2">
        <v>1.65940237045288</v>
      </c>
      <c r="AR35" s="2">
        <v>1.6570177078247099</v>
      </c>
      <c r="AS35" s="2">
        <v>1.6648081541061399</v>
      </c>
      <c r="AT35" s="2">
        <v>1.6654917001724201</v>
      </c>
      <c r="AU35" s="2">
        <v>1.66318655014038</v>
      </c>
      <c r="AV35" s="2">
        <v>2.05482721328735</v>
      </c>
      <c r="AW35" s="2">
        <v>2.90965056419373</v>
      </c>
      <c r="AX35" s="2">
        <v>3.7256562709808398</v>
      </c>
      <c r="AY35" s="2">
        <v>4.51784324645996</v>
      </c>
    </row>
    <row r="36" spans="1:51">
      <c r="A36" s="2" t="s">
        <v>37</v>
      </c>
      <c r="B36" s="2" t="s">
        <v>110</v>
      </c>
      <c r="C36" s="2" t="s">
        <v>73</v>
      </c>
      <c r="D36" s="2">
        <v>46.636680603027301</v>
      </c>
      <c r="E36" s="2">
        <v>47.001167297363303</v>
      </c>
      <c r="F36" s="2">
        <v>47.629592895507798</v>
      </c>
      <c r="G36" s="2">
        <v>47.616306304931598</v>
      </c>
      <c r="H36" s="2">
        <v>47.863716125488303</v>
      </c>
      <c r="I36" s="2">
        <v>48.040950775146499</v>
      </c>
      <c r="J36" s="2">
        <v>48.2539672851563</v>
      </c>
      <c r="K36" s="2">
        <v>49.040634155273402</v>
      </c>
      <c r="L36" s="2">
        <v>49.713474273681598</v>
      </c>
      <c r="M36" s="2">
        <v>50.208381652832003</v>
      </c>
      <c r="N36" s="2">
        <v>50.019950866699197</v>
      </c>
      <c r="O36" s="2">
        <v>49.518714904785199</v>
      </c>
      <c r="P36" s="2">
        <v>48.719291687011697</v>
      </c>
      <c r="Q36" s="2">
        <v>47.743019104003899</v>
      </c>
      <c r="R36" s="2">
        <v>47.551074981689503</v>
      </c>
      <c r="S36" s="2">
        <v>47.482833862304702</v>
      </c>
      <c r="T36" s="2">
        <v>47.191001892089801</v>
      </c>
      <c r="U36" s="2">
        <v>47.013301849365199</v>
      </c>
      <c r="V36" s="2">
        <v>46.853645324707003</v>
      </c>
      <c r="W36" s="2">
        <v>46.701572418212898</v>
      </c>
      <c r="X36" s="2">
        <v>46.830123901367202</v>
      </c>
      <c r="Y36" s="2">
        <v>46.847686767578097</v>
      </c>
      <c r="Z36" s="2">
        <v>46.850074768066399</v>
      </c>
      <c r="AA36" s="2">
        <v>46.722873687744098</v>
      </c>
      <c r="AB36" s="2">
        <v>46.308094024658203</v>
      </c>
      <c r="AC36" s="2">
        <v>45.927459716796903</v>
      </c>
      <c r="AD36" s="2">
        <v>46.085968017578097</v>
      </c>
      <c r="AE36" s="2">
        <v>45.833339691162102</v>
      </c>
      <c r="AF36" s="2">
        <v>46.0988159179688</v>
      </c>
      <c r="AG36" s="2">
        <v>46.366851806640597</v>
      </c>
      <c r="AH36" s="2">
        <v>46.512992858886697</v>
      </c>
      <c r="AI36" s="2">
        <v>46.685794830322301</v>
      </c>
      <c r="AJ36" s="2">
        <v>46.905792236328097</v>
      </c>
      <c r="AK36" s="2">
        <v>47.084140777587898</v>
      </c>
      <c r="AL36" s="2">
        <v>47.144683837890597</v>
      </c>
      <c r="AM36" s="2">
        <v>47.2112846374512</v>
      </c>
      <c r="AN36" s="2">
        <v>47.151947021484403</v>
      </c>
      <c r="AO36" s="2">
        <v>46.984004974365199</v>
      </c>
      <c r="AP36" s="2">
        <v>46.273044586181598</v>
      </c>
      <c r="AQ36" s="2">
        <v>45.786174774169901</v>
      </c>
      <c r="AR36" s="2">
        <v>45.526069641113303</v>
      </c>
      <c r="AS36" s="2">
        <v>45.9885063171387</v>
      </c>
      <c r="AT36" s="2">
        <v>45.701515197753899</v>
      </c>
      <c r="AU36" s="2">
        <v>45.712940216064503</v>
      </c>
      <c r="AV36" s="2">
        <v>44.610065460205099</v>
      </c>
      <c r="AW36" s="2">
        <v>44.800712585449197</v>
      </c>
      <c r="AX36" s="2">
        <v>44.757453918457003</v>
      </c>
      <c r="AY36" s="2">
        <v>45.064723968505902</v>
      </c>
    </row>
    <row r="37" spans="1:51">
      <c r="A37" s="2" t="s">
        <v>31</v>
      </c>
      <c r="B37" s="2" t="s">
        <v>109</v>
      </c>
      <c r="C37" s="2" t="s">
        <v>72</v>
      </c>
      <c r="D37" s="2">
        <v>790.09320068359398</v>
      </c>
      <c r="E37" s="2">
        <v>662.12835693359398</v>
      </c>
      <c r="F37" s="2">
        <v>644.649658203125</v>
      </c>
      <c r="G37" s="2">
        <v>590.22314453125</v>
      </c>
      <c r="H37" s="2">
        <v>609.799072265625</v>
      </c>
      <c r="I37" s="2">
        <v>616.327880859375</v>
      </c>
      <c r="J37" s="2">
        <v>618.46099853515602</v>
      </c>
      <c r="K37" s="2">
        <v>662.166748046875</v>
      </c>
      <c r="L37" s="2">
        <v>769.76593017578102</v>
      </c>
      <c r="M37" s="2">
        <v>848.18054199218795</v>
      </c>
      <c r="N37" s="2">
        <v>1049.25329589844</v>
      </c>
      <c r="O37" s="2">
        <v>1343.85900878906</v>
      </c>
      <c r="P37" s="2">
        <v>1961.68273925781</v>
      </c>
      <c r="Q37" s="2">
        <v>2200.65698242188</v>
      </c>
      <c r="R37" s="2">
        <v>2309.00463867188</v>
      </c>
      <c r="S37" s="2">
        <v>2014.83850097656</v>
      </c>
      <c r="T37" s="2">
        <v>1997.99816894531</v>
      </c>
      <c r="U37" s="2">
        <v>2026.65209960938</v>
      </c>
      <c r="V37" s="2">
        <v>1949.42517089844</v>
      </c>
      <c r="W37" s="2">
        <v>1769.7939453125</v>
      </c>
      <c r="X37" s="2">
        <v>1678.49291992188</v>
      </c>
      <c r="Y37" s="2">
        <v>1689.60766601563</v>
      </c>
      <c r="Z37" s="2">
        <v>1589.80871582031</v>
      </c>
      <c r="AA37" s="2">
        <v>1607.73193359375</v>
      </c>
      <c r="AB37" s="2">
        <v>1563.46655273438</v>
      </c>
      <c r="AC37" s="2">
        <v>1706.03955078125</v>
      </c>
      <c r="AD37" s="2">
        <v>1759.11010742188</v>
      </c>
      <c r="AE37" s="2">
        <v>1621.47570800781</v>
      </c>
      <c r="AF37" s="2">
        <v>1588.06408691406</v>
      </c>
      <c r="AG37" s="2">
        <v>1549.94189453125</v>
      </c>
      <c r="AH37" s="2">
        <v>1558.09350585938</v>
      </c>
      <c r="AI37" s="2">
        <v>1521.21545410156</v>
      </c>
      <c r="AJ37" s="2">
        <v>1493.34033203125</v>
      </c>
      <c r="AK37" s="2">
        <v>1541.369140625</v>
      </c>
      <c r="AL37" s="2">
        <v>1646.55944824219</v>
      </c>
      <c r="AM37" s="2">
        <v>1750.06481933594</v>
      </c>
      <c r="AN37" s="2">
        <v>1863.703125</v>
      </c>
      <c r="AO37" s="2">
        <v>1861.26147460938</v>
      </c>
      <c r="AP37" s="2">
        <v>2171.20825195313</v>
      </c>
      <c r="AQ37" s="2">
        <v>2243.52954101563</v>
      </c>
      <c r="AR37" s="2">
        <v>2334.84619140625</v>
      </c>
      <c r="AS37" s="2">
        <v>1965.20153808594</v>
      </c>
      <c r="AT37" s="2">
        <v>1923.62072753906</v>
      </c>
      <c r="AU37" s="2">
        <v>1747.30151367188</v>
      </c>
      <c r="AV37" s="2">
        <v>1745.13488769531</v>
      </c>
      <c r="AW37" s="2">
        <v>1395.3134765625</v>
      </c>
      <c r="AX37" s="2">
        <v>1117.42980957031</v>
      </c>
      <c r="AY37" s="2">
        <v>921.04931640625</v>
      </c>
    </row>
    <row r="38" spans="1:51">
      <c r="A38" s="2" t="s">
        <v>64</v>
      </c>
      <c r="B38" s="2" t="s">
        <v>109</v>
      </c>
      <c r="C38" s="2" t="s">
        <v>71</v>
      </c>
      <c r="D38" s="2">
        <v>750.81689453125</v>
      </c>
      <c r="E38" s="2">
        <v>720.92413330078102</v>
      </c>
      <c r="F38" s="2">
        <v>696.775146484375</v>
      </c>
      <c r="G38" s="2">
        <v>592.41876220703102</v>
      </c>
      <c r="H38" s="2">
        <v>323.26730346679699</v>
      </c>
      <c r="I38" s="2">
        <v>330.35458374023398</v>
      </c>
      <c r="J38" s="2">
        <v>330.31185913085898</v>
      </c>
      <c r="K38" s="2">
        <v>344.34216308593801</v>
      </c>
      <c r="L38" s="2">
        <v>387.78121948242199</v>
      </c>
      <c r="M38" s="2">
        <v>423.57116699218801</v>
      </c>
      <c r="N38" s="2">
        <v>499.72991943359398</v>
      </c>
      <c r="O38" s="2">
        <v>601.13671875</v>
      </c>
      <c r="P38" s="2">
        <v>758.65057373046898</v>
      </c>
      <c r="Q38" s="2">
        <v>832.99426269531295</v>
      </c>
      <c r="R38" s="2">
        <v>807.90545654296898</v>
      </c>
      <c r="S38" s="2">
        <v>752.2958984375</v>
      </c>
      <c r="T38" s="2">
        <v>748.48052978515602</v>
      </c>
      <c r="U38" s="2">
        <v>745.98577880859398</v>
      </c>
      <c r="V38" s="2">
        <v>723.68634033203102</v>
      </c>
      <c r="W38" s="2">
        <v>1032.41162109375</v>
      </c>
      <c r="X38" s="2">
        <v>1208.68713378906</v>
      </c>
      <c r="Y38" s="2">
        <v>1364.00170898438</v>
      </c>
      <c r="Z38" s="2">
        <v>1329.583984375</v>
      </c>
      <c r="AA38" s="2">
        <v>1328.5830078125</v>
      </c>
      <c r="AB38" s="2">
        <v>1301.130859375</v>
      </c>
      <c r="AC38" s="2">
        <v>1215.88464355469</v>
      </c>
      <c r="AD38" s="2">
        <v>974.81884765625</v>
      </c>
      <c r="AE38" s="2">
        <v>961.893310546875</v>
      </c>
      <c r="AF38" s="2">
        <v>939.70935058593795</v>
      </c>
      <c r="AG38" s="2">
        <v>951.13812255859398</v>
      </c>
      <c r="AH38" s="2">
        <v>870.861572265625</v>
      </c>
      <c r="AI38" s="2">
        <v>731.70812988281295</v>
      </c>
      <c r="AJ38" s="2">
        <v>903.243408203125</v>
      </c>
      <c r="AK38" s="2">
        <v>925.83605957031295</v>
      </c>
      <c r="AL38" s="2">
        <v>990.02685546875</v>
      </c>
      <c r="AM38" s="2">
        <v>990.88555908203102</v>
      </c>
      <c r="AN38" s="2">
        <v>1029.56091308594</v>
      </c>
      <c r="AO38" s="2">
        <v>1086.90588378906</v>
      </c>
      <c r="AP38" s="2">
        <v>1171.77453613281</v>
      </c>
      <c r="AQ38" s="2">
        <v>1163.30639648438</v>
      </c>
      <c r="AR38" s="2">
        <v>894.97204589843795</v>
      </c>
      <c r="AS38" s="2">
        <v>810.75427246093795</v>
      </c>
      <c r="AT38" s="2">
        <v>1132.97863769531</v>
      </c>
      <c r="AU38" s="2">
        <v>1080.73217773438</v>
      </c>
      <c r="AV38" s="2">
        <v>998.94781494140602</v>
      </c>
      <c r="AW38" s="2">
        <v>933.84649658203102</v>
      </c>
      <c r="AX38" s="2">
        <v>1124.10168457031</v>
      </c>
      <c r="AY38" s="2">
        <v>1033.47473144531</v>
      </c>
    </row>
    <row r="39" spans="1:51">
      <c r="A39" s="2" t="s">
        <v>32</v>
      </c>
      <c r="B39" s="2" t="s">
        <v>108</v>
      </c>
      <c r="C39" s="2" t="s">
        <v>72</v>
      </c>
      <c r="D39" s="2">
        <v>5719.23828125</v>
      </c>
      <c r="E39" s="2">
        <v>5131.06689453125</v>
      </c>
      <c r="F39" s="2">
        <v>4233.93115234375</v>
      </c>
      <c r="G39" s="2">
        <v>3736.69116210938</v>
      </c>
      <c r="H39" s="2">
        <v>2678.51635742188</v>
      </c>
      <c r="I39" s="2">
        <v>3095.29809570313</v>
      </c>
      <c r="J39" s="2">
        <v>3607.66015625</v>
      </c>
      <c r="K39" s="2">
        <v>4007.7998046875</v>
      </c>
      <c r="L39" s="2">
        <v>6365.62646484375</v>
      </c>
      <c r="M39" s="2">
        <v>6692.27685546875</v>
      </c>
      <c r="N39" s="2">
        <v>7657.99853515625</v>
      </c>
      <c r="O39" s="2">
        <v>8406.2490234375</v>
      </c>
      <c r="P39" s="2">
        <v>10876.1416015625</v>
      </c>
      <c r="Q39" s="2">
        <v>12521.994140625</v>
      </c>
      <c r="R39" s="2">
        <v>12830.30078125</v>
      </c>
      <c r="S39" s="2">
        <v>13367.513671875</v>
      </c>
      <c r="T39" s="2">
        <v>13418.021484375</v>
      </c>
      <c r="U39" s="2">
        <v>13400.8515625</v>
      </c>
      <c r="V39" s="2">
        <v>12936.4404296875</v>
      </c>
      <c r="W39" s="2">
        <v>11407.787109375</v>
      </c>
      <c r="X39" s="2">
        <v>11393.2119140625</v>
      </c>
      <c r="Y39" s="2">
        <v>10772.4921875</v>
      </c>
      <c r="Z39" s="2">
        <v>10534.107421875</v>
      </c>
      <c r="AA39" s="2">
        <v>10817.6787109375</v>
      </c>
      <c r="AB39" s="2">
        <v>10978.6572265625</v>
      </c>
      <c r="AC39" s="2">
        <v>10688.443359375</v>
      </c>
      <c r="AD39" s="2">
        <v>10227.3955078125</v>
      </c>
      <c r="AE39" s="2">
        <v>10705.9560546875</v>
      </c>
      <c r="AF39" s="2">
        <v>11431.876953125</v>
      </c>
      <c r="AG39" s="2">
        <v>11184.5751953125</v>
      </c>
      <c r="AH39" s="2">
        <v>11769.8671875</v>
      </c>
      <c r="AI39" s="2">
        <v>11145.8310546875</v>
      </c>
      <c r="AJ39" s="2">
        <v>11730.71484375</v>
      </c>
      <c r="AK39" s="2">
        <v>11576.048828125</v>
      </c>
      <c r="AL39" s="2">
        <v>11960.552734375</v>
      </c>
      <c r="AM39" s="2">
        <v>12227.8642578125</v>
      </c>
      <c r="AN39" s="2">
        <v>12324.7001953125</v>
      </c>
      <c r="AO39" s="2">
        <v>12829.1796875</v>
      </c>
      <c r="AP39" s="2">
        <v>12563.30859375</v>
      </c>
      <c r="AQ39" s="2">
        <v>12688.8505859375</v>
      </c>
      <c r="AR39" s="2">
        <v>12770.20703125</v>
      </c>
      <c r="AS39" s="2">
        <v>11951.48828125</v>
      </c>
      <c r="AT39" s="2">
        <v>9889.599609375</v>
      </c>
      <c r="AU39" s="2">
        <v>9442.35546875</v>
      </c>
      <c r="AV39" s="2">
        <v>7949.35498046875</v>
      </c>
      <c r="AW39" s="2">
        <v>7936.95849609375</v>
      </c>
      <c r="AX39" s="2">
        <v>7892.7041015625</v>
      </c>
      <c r="AY39" s="2">
        <v>6155.2001953125</v>
      </c>
    </row>
    <row r="40" spans="1:51">
      <c r="A40" s="2" t="s">
        <v>50</v>
      </c>
      <c r="B40" s="2" t="s">
        <v>107</v>
      </c>
      <c r="C40" s="2" t="s">
        <v>71</v>
      </c>
      <c r="D40" s="2">
        <v>7128.99560546875</v>
      </c>
      <c r="E40" s="2">
        <v>6476.8466796875</v>
      </c>
      <c r="F40" s="2">
        <v>5492.53515625</v>
      </c>
      <c r="G40" s="2">
        <v>4801.0927734375</v>
      </c>
      <c r="H40" s="2">
        <v>5031.67626953125</v>
      </c>
      <c r="I40" s="2">
        <v>4609.40673828125</v>
      </c>
      <c r="J40" s="2">
        <v>4642.5009765625</v>
      </c>
      <c r="K40" s="2">
        <v>4680.21875</v>
      </c>
      <c r="L40" s="2">
        <v>4384.82275390625</v>
      </c>
      <c r="M40" s="2">
        <v>4811.17578125</v>
      </c>
      <c r="N40" s="2">
        <v>4928.91357421875</v>
      </c>
      <c r="O40" s="2">
        <v>5289.42919921875</v>
      </c>
      <c r="P40" s="2">
        <v>6084.82666015625</v>
      </c>
      <c r="Q40" s="2">
        <v>6611.0791015625</v>
      </c>
      <c r="R40" s="2">
        <v>7213.73681640625</v>
      </c>
      <c r="S40" s="2">
        <v>6918.57080078125</v>
      </c>
      <c r="T40" s="2">
        <v>6966.20947265625</v>
      </c>
      <c r="U40" s="2">
        <v>6943.8984375</v>
      </c>
      <c r="V40" s="2">
        <v>6742.16259765625</v>
      </c>
      <c r="W40" s="2">
        <v>7720.765625</v>
      </c>
      <c r="X40" s="2">
        <v>7336.93603515625</v>
      </c>
      <c r="Y40" s="2">
        <v>8192.7509765625</v>
      </c>
      <c r="Z40" s="2">
        <v>8086.34521484375</v>
      </c>
      <c r="AA40" s="2">
        <v>8517.8154296875</v>
      </c>
      <c r="AB40" s="2">
        <v>8413.990234375</v>
      </c>
      <c r="AC40" s="2">
        <v>8162.4111328125</v>
      </c>
      <c r="AD40" s="2">
        <v>8067.05419921875</v>
      </c>
      <c r="AE40" s="2">
        <v>7889.0595703125</v>
      </c>
      <c r="AF40" s="2">
        <v>7075.10205078125</v>
      </c>
      <c r="AG40" s="2">
        <v>6613.08203125</v>
      </c>
      <c r="AH40" s="2">
        <v>6518.181640625</v>
      </c>
      <c r="AI40" s="2">
        <v>6037.4892578125</v>
      </c>
      <c r="AJ40" s="2">
        <v>5829.71337890625</v>
      </c>
      <c r="AK40" s="2">
        <v>5776.3515625</v>
      </c>
      <c r="AL40" s="2">
        <v>5851.3359375</v>
      </c>
      <c r="AM40" s="2">
        <v>5999.14013671875</v>
      </c>
      <c r="AN40" s="2">
        <v>6625.62939453125</v>
      </c>
      <c r="AO40" s="2">
        <v>6886.60595703125</v>
      </c>
      <c r="AP40" s="2">
        <v>8057.56982421875</v>
      </c>
      <c r="AQ40" s="2">
        <v>8316.2802734375</v>
      </c>
      <c r="AR40" s="2">
        <v>8161.51416015625</v>
      </c>
      <c r="AS40" s="2">
        <v>7727.2734375</v>
      </c>
      <c r="AT40" s="2">
        <v>9072.037109375</v>
      </c>
      <c r="AU40" s="2">
        <v>8907.865234375</v>
      </c>
      <c r="AV40" s="2">
        <v>8803.69140625</v>
      </c>
      <c r="AW40" s="2">
        <v>8016.73583984375</v>
      </c>
      <c r="AX40" s="2">
        <v>7794.3212890625</v>
      </c>
      <c r="AY40" s="2">
        <v>7380.91259765625</v>
      </c>
    </row>
    <row r="41" spans="1:51" ht="24">
      <c r="A41" s="2" t="s">
        <v>34</v>
      </c>
      <c r="B41" s="2" t="s">
        <v>106</v>
      </c>
      <c r="C41" s="2" t="s">
        <v>65</v>
      </c>
      <c r="D41" s="2">
        <v>2.8321683406829798</v>
      </c>
      <c r="E41" s="2">
        <v>2.8319549560546902</v>
      </c>
      <c r="F41" s="2">
        <v>2.8328716754913299</v>
      </c>
      <c r="G41" s="2">
        <v>2.8332290649414098</v>
      </c>
      <c r="H41" s="2">
        <v>2.8319928646087602</v>
      </c>
      <c r="I41" s="2">
        <v>2.8329496383667001</v>
      </c>
      <c r="J41" s="2">
        <v>2.8326473236084002</v>
      </c>
      <c r="K41" s="2">
        <v>2.8316459655761701</v>
      </c>
      <c r="L41" s="2">
        <v>2.81137323379517</v>
      </c>
      <c r="M41" s="2">
        <v>2.7544493675231898</v>
      </c>
      <c r="N41" s="2">
        <v>2.68929886817932</v>
      </c>
      <c r="O41" s="2">
        <v>2.6137275695800799</v>
      </c>
      <c r="P41" s="2">
        <v>2.50117158889771</v>
      </c>
      <c r="Q41" s="2">
        <v>2.3407464027404798</v>
      </c>
      <c r="R41" s="2">
        <v>2.1345279216766402</v>
      </c>
      <c r="S41" s="2">
        <v>1.90915095806122</v>
      </c>
      <c r="T41" s="2">
        <v>1.70176041126251</v>
      </c>
      <c r="U41" s="2">
        <v>1.4997100830078101</v>
      </c>
      <c r="V41" s="2">
        <v>1.31327605247498</v>
      </c>
      <c r="W41" s="2">
        <v>1.1918905973434399</v>
      </c>
      <c r="X41" s="2">
        <v>1.1862326860427901</v>
      </c>
      <c r="Y41" s="2">
        <v>1.1883680820465099</v>
      </c>
      <c r="Z41" s="2">
        <v>1.1886285543441799</v>
      </c>
      <c r="AA41" s="2">
        <v>1.1870417594909699</v>
      </c>
      <c r="AB41" s="2">
        <v>1.1898002624511701</v>
      </c>
      <c r="AC41" s="2">
        <v>1.1831613779068</v>
      </c>
      <c r="AD41" s="2">
        <v>1.1891944408416699</v>
      </c>
      <c r="AE41" s="2">
        <v>1.2497690916061399</v>
      </c>
      <c r="AF41" s="2">
        <v>1.6328489780426001</v>
      </c>
      <c r="AG41" s="2">
        <v>2.0661892890930198</v>
      </c>
      <c r="AH41" s="2">
        <v>2.49117875099182</v>
      </c>
      <c r="AI41" s="2">
        <v>2.81061983108521</v>
      </c>
      <c r="AJ41" s="2">
        <v>2.8330729007720898</v>
      </c>
      <c r="AK41" s="2">
        <v>2.8329026699066202</v>
      </c>
      <c r="AL41" s="2">
        <v>2.8336560726165798</v>
      </c>
      <c r="AM41" s="2">
        <v>2.8336477279663099</v>
      </c>
      <c r="AN41" s="2">
        <v>2.8335919380188002</v>
      </c>
      <c r="AO41" s="2">
        <v>2.8340971469879199</v>
      </c>
      <c r="AP41" s="2">
        <v>2.8352344036102299</v>
      </c>
      <c r="AQ41" s="2">
        <v>2.8367345333099401</v>
      </c>
      <c r="AR41" s="2">
        <v>2.8346617221832302</v>
      </c>
      <c r="AS41" s="2">
        <v>2.8325989246368399</v>
      </c>
      <c r="AT41" s="2">
        <v>2.8349344730377202</v>
      </c>
      <c r="AU41" s="2">
        <v>2.8333559036254901</v>
      </c>
      <c r="AV41" s="2">
        <v>2.8329095840454102</v>
      </c>
      <c r="AW41" s="2">
        <v>2.8331820964813201</v>
      </c>
      <c r="AX41" s="2">
        <v>2.83349633216858</v>
      </c>
      <c r="AY41" s="2">
        <v>2.8336095809936501</v>
      </c>
    </row>
    <row r="42" spans="1:51" ht="24">
      <c r="A42" s="2" t="s">
        <v>35</v>
      </c>
      <c r="B42" s="2" t="s">
        <v>105</v>
      </c>
      <c r="C42" s="2" t="s">
        <v>65</v>
      </c>
      <c r="D42" s="2">
        <v>2.5923631191253702</v>
      </c>
      <c r="E42" s="2">
        <v>2.8407745361328098</v>
      </c>
      <c r="F42" s="2">
        <v>3.1106770038604701</v>
      </c>
      <c r="G42" s="2">
        <v>3.3423280715942401</v>
      </c>
      <c r="H42" s="2">
        <v>3.3117189407348602</v>
      </c>
      <c r="I42" s="2">
        <v>3.2274425029754599</v>
      </c>
      <c r="J42" s="2">
        <v>3.1741149425506601</v>
      </c>
      <c r="K42" s="2">
        <v>3.3697915077209499</v>
      </c>
      <c r="L42" s="2">
        <v>3.51110911369324</v>
      </c>
      <c r="M42" s="2">
        <v>3.4688141345977801</v>
      </c>
      <c r="N42" s="2">
        <v>3.42961454391479</v>
      </c>
      <c r="O42" s="2">
        <v>3.3858518600463898</v>
      </c>
      <c r="P42" s="2">
        <v>3.34047555923462</v>
      </c>
      <c r="Q42" s="2">
        <v>3.2956197261810298</v>
      </c>
      <c r="R42" s="2">
        <v>3.2246563434600799</v>
      </c>
      <c r="S42" s="2">
        <v>3.1383213996887198</v>
      </c>
      <c r="T42" s="2">
        <v>2.9230935573577899</v>
      </c>
      <c r="U42" s="2">
        <v>2.4427156448364298</v>
      </c>
      <c r="V42" s="2">
        <v>1.8921250104904199</v>
      </c>
      <c r="W42" s="2">
        <v>1.4617898464202901</v>
      </c>
      <c r="X42" s="2">
        <v>1.3094011545181301</v>
      </c>
      <c r="Y42" s="2">
        <v>1.31728291511536</v>
      </c>
      <c r="Z42" s="2">
        <v>1.556640625</v>
      </c>
      <c r="AA42" s="2">
        <v>1.8042917251586901</v>
      </c>
      <c r="AB42" s="2">
        <v>2.0376892089843799</v>
      </c>
      <c r="AC42" s="2">
        <v>2.1833767890930198</v>
      </c>
      <c r="AD42" s="2">
        <v>2.3426129817962602</v>
      </c>
      <c r="AE42" s="2">
        <v>2.5318367481231698</v>
      </c>
      <c r="AF42" s="2">
        <v>2.4715433120727499</v>
      </c>
      <c r="AG42" s="2">
        <v>2.3690228462219198</v>
      </c>
      <c r="AH42" s="2">
        <v>2.0296893119811998</v>
      </c>
      <c r="AI42" s="2">
        <v>1.6958141326904299</v>
      </c>
      <c r="AJ42" s="2">
        <v>1.6371717453002901</v>
      </c>
      <c r="AK42" s="2">
        <v>1.62913370132446</v>
      </c>
      <c r="AL42" s="2">
        <v>1.8642048835754399</v>
      </c>
      <c r="AM42" s="2">
        <v>2.1571736335754399</v>
      </c>
      <c r="AN42" s="2">
        <v>2.43118071556091</v>
      </c>
      <c r="AO42" s="2">
        <v>2.6130504608154301</v>
      </c>
      <c r="AP42" s="2">
        <v>2.7330417633056601</v>
      </c>
      <c r="AQ42" s="2">
        <v>2.8393001556396502</v>
      </c>
      <c r="AR42" s="2">
        <v>2.93929195404053</v>
      </c>
      <c r="AS42" s="2">
        <v>2.9863643646240199</v>
      </c>
      <c r="AT42" s="2">
        <v>2.69997239112854</v>
      </c>
      <c r="AU42" s="2">
        <v>2.37659859657288</v>
      </c>
      <c r="AV42" s="2">
        <v>2.05369973182678</v>
      </c>
      <c r="AW42" s="2">
        <v>1.7757935523986801</v>
      </c>
      <c r="AX42" s="2">
        <v>1.73704349994659</v>
      </c>
      <c r="AY42" s="2">
        <v>1.8284776210784901</v>
      </c>
    </row>
    <row r="43" spans="1:51" ht="24">
      <c r="A43" s="2" t="s">
        <v>36</v>
      </c>
      <c r="B43" s="2" t="s">
        <v>104</v>
      </c>
      <c r="C43" s="2" t="s">
        <v>65</v>
      </c>
      <c r="D43" s="2">
        <v>3.0069048404693599</v>
      </c>
      <c r="E43" s="2">
        <v>2.9581148624420202</v>
      </c>
      <c r="F43" s="2">
        <v>2.95902442932129</v>
      </c>
      <c r="G43" s="2">
        <v>2.9597623348236102</v>
      </c>
      <c r="H43" s="2">
        <v>2.9592084884643599</v>
      </c>
      <c r="I43" s="2">
        <v>2.96085429191589</v>
      </c>
      <c r="J43" s="2">
        <v>2.9596354961395299</v>
      </c>
      <c r="K43" s="2">
        <v>2.9634828567504901</v>
      </c>
      <c r="L43" s="2">
        <v>2.9603228569030802</v>
      </c>
      <c r="M43" s="2">
        <v>2.9632933139800999</v>
      </c>
      <c r="N43" s="2">
        <v>2.9675452709197998</v>
      </c>
      <c r="O43" s="2">
        <v>2.96653485298157</v>
      </c>
      <c r="P43" s="2">
        <v>2.9679791927337602</v>
      </c>
      <c r="Q43" s="2">
        <v>2.9721040725707999</v>
      </c>
      <c r="R43" s="2">
        <v>2.9758143424987802</v>
      </c>
      <c r="S43" s="2">
        <v>2.9770536422729501</v>
      </c>
      <c r="T43" s="2">
        <v>2.9767396450042698</v>
      </c>
      <c r="U43" s="2">
        <v>2.98010206222534</v>
      </c>
      <c r="V43" s="2">
        <v>2.98068404197693</v>
      </c>
      <c r="W43" s="2">
        <v>2.9857950210571298</v>
      </c>
      <c r="X43" s="2">
        <v>2.9823698997497599</v>
      </c>
      <c r="Y43" s="2">
        <v>2.9893715381622301</v>
      </c>
      <c r="Z43" s="2">
        <v>2.98722219467163</v>
      </c>
      <c r="AA43" s="2">
        <v>2.9823660850524898</v>
      </c>
      <c r="AB43" s="2">
        <v>2.9809601306915301</v>
      </c>
      <c r="AC43" s="2">
        <v>2.9796597957611102</v>
      </c>
      <c r="AD43" s="2">
        <v>2.9765882492065399</v>
      </c>
      <c r="AE43" s="2">
        <v>2.9746301174163801</v>
      </c>
      <c r="AF43" s="2">
        <v>2.9659512042999299</v>
      </c>
      <c r="AG43" s="2">
        <v>2.96895480155945</v>
      </c>
      <c r="AH43" s="2">
        <v>2.9698956012725799</v>
      </c>
      <c r="AI43" s="2">
        <v>2.9662795066833501</v>
      </c>
      <c r="AJ43" s="2">
        <v>2.96511626243591</v>
      </c>
      <c r="AK43" s="2">
        <v>2.9605691432952899</v>
      </c>
      <c r="AL43" s="2">
        <v>2.9583644866943399</v>
      </c>
      <c r="AM43" s="2">
        <v>2.95834183692932</v>
      </c>
      <c r="AN43" s="2">
        <v>2.9583368301391602</v>
      </c>
      <c r="AO43" s="2">
        <v>2.9553663730621298</v>
      </c>
      <c r="AP43" s="2">
        <v>2.95073437690735</v>
      </c>
      <c r="AQ43" s="2">
        <v>2.9507603645324698</v>
      </c>
      <c r="AR43" s="2">
        <v>2.94992876052856</v>
      </c>
      <c r="AS43" s="2">
        <v>2.8263053894043</v>
      </c>
      <c r="AT43" s="2">
        <v>2.63373947143555</v>
      </c>
      <c r="AU43" s="2">
        <v>2.4344999790191699</v>
      </c>
      <c r="AV43" s="2">
        <v>2.2377414703369101</v>
      </c>
      <c r="AW43" s="2">
        <v>2.0544028282165501</v>
      </c>
      <c r="AX43" s="2">
        <v>2.0129859447479199</v>
      </c>
      <c r="AY43" s="2">
        <v>2.0126023292541499</v>
      </c>
    </row>
    <row r="44" spans="1:51">
      <c r="A44" s="2" t="s">
        <v>41</v>
      </c>
      <c r="B44" s="2" t="s">
        <v>103</v>
      </c>
      <c r="C44" s="2" t="s">
        <v>70</v>
      </c>
      <c r="D44" s="2">
        <v>18.626348495483398</v>
      </c>
      <c r="E44" s="2">
        <v>18.7275505065918</v>
      </c>
      <c r="F44" s="2">
        <v>18.9740390777588</v>
      </c>
      <c r="G44" s="2">
        <v>18.987266540527301</v>
      </c>
      <c r="H44" s="2">
        <v>19.138156890869102</v>
      </c>
      <c r="I44" s="2">
        <v>19.2597045898438</v>
      </c>
      <c r="J44" s="2">
        <v>19.427015304565401</v>
      </c>
      <c r="K44" s="2">
        <v>19.909254074096701</v>
      </c>
      <c r="L44" s="2">
        <v>20.542387008666999</v>
      </c>
      <c r="M44" s="2">
        <v>21.247566223144499</v>
      </c>
      <c r="N44" s="2">
        <v>21.571628570556602</v>
      </c>
      <c r="O44" s="2">
        <v>21.798357009887699</v>
      </c>
      <c r="P44" s="2">
        <v>21.661527633666999</v>
      </c>
      <c r="Q44" s="2">
        <v>21.152666091918899</v>
      </c>
      <c r="R44" s="2">
        <v>20.7196865081787</v>
      </c>
      <c r="S44" s="2">
        <v>20.4698486328125</v>
      </c>
      <c r="T44" s="2">
        <v>20.183198928833001</v>
      </c>
      <c r="U44" s="2">
        <v>19.953737258911101</v>
      </c>
      <c r="V44" s="2">
        <v>19.624660491943398</v>
      </c>
      <c r="W44" s="2">
        <v>19.459335327148398</v>
      </c>
      <c r="X44" s="2">
        <v>19.387107849121101</v>
      </c>
      <c r="Y44" s="2">
        <v>19.3394660949707</v>
      </c>
      <c r="Z44" s="2">
        <v>19.282728195190401</v>
      </c>
      <c r="AA44" s="2">
        <v>19.204687118530298</v>
      </c>
      <c r="AB44" s="2">
        <v>19.033676147460898</v>
      </c>
      <c r="AC44" s="2">
        <v>18.818881988525401</v>
      </c>
      <c r="AD44" s="2">
        <v>18.818788528442401</v>
      </c>
      <c r="AE44" s="2">
        <v>18.638120651245099</v>
      </c>
      <c r="AF44" s="2">
        <v>18.805315017700199</v>
      </c>
      <c r="AG44" s="2">
        <v>19.004415512085</v>
      </c>
      <c r="AH44" s="2">
        <v>19.1195259094238</v>
      </c>
      <c r="AI44" s="2">
        <v>19.306421279907202</v>
      </c>
      <c r="AJ44" s="2">
        <v>19.5148601531982</v>
      </c>
      <c r="AK44" s="2">
        <v>19.685703277587901</v>
      </c>
      <c r="AL44" s="2">
        <v>19.823890686035199</v>
      </c>
      <c r="AM44" s="2">
        <v>19.9594326019287</v>
      </c>
      <c r="AN44" s="2">
        <v>20.0147705078125</v>
      </c>
      <c r="AO44" s="2">
        <v>19.976202011108398</v>
      </c>
      <c r="AP44" s="2">
        <v>19.549150466918899</v>
      </c>
      <c r="AQ44" s="2">
        <v>19.184860229492202</v>
      </c>
      <c r="AR44" s="2">
        <v>18.925355911254901</v>
      </c>
      <c r="AS44" s="2">
        <v>19.13916015625</v>
      </c>
      <c r="AT44" s="2">
        <v>18.964061737060501</v>
      </c>
      <c r="AU44" s="2">
        <v>18.804933547973601</v>
      </c>
      <c r="AV44" s="2">
        <v>18.427064895629901</v>
      </c>
      <c r="AW44" s="2">
        <v>18.2112636566162</v>
      </c>
      <c r="AX44" s="2">
        <v>17.902542114257798</v>
      </c>
      <c r="AY44" s="2">
        <v>17.9232578277588</v>
      </c>
    </row>
    <row r="45" spans="1:51">
      <c r="A45" s="2" t="s">
        <v>42</v>
      </c>
      <c r="B45" s="2" t="s">
        <v>102</v>
      </c>
      <c r="C45" s="2" t="s">
        <v>67</v>
      </c>
      <c r="D45" s="2">
        <v>179.35044860839801</v>
      </c>
      <c r="E45" s="2">
        <v>179.65661621093801</v>
      </c>
      <c r="F45" s="2">
        <v>179.92245483398401</v>
      </c>
      <c r="G45" s="2">
        <v>180.06637573242199</v>
      </c>
      <c r="H45" s="2">
        <v>179.94606018066401</v>
      </c>
      <c r="I45" s="2">
        <v>179.891525268555</v>
      </c>
      <c r="J45" s="2">
        <v>179.97200012207</v>
      </c>
      <c r="K45" s="2">
        <v>180.19076538085901</v>
      </c>
      <c r="L45" s="2">
        <v>172.26188659668</v>
      </c>
      <c r="M45" s="2">
        <v>171.53607177734401</v>
      </c>
      <c r="N45" s="2">
        <v>171.46731567382801</v>
      </c>
      <c r="O45" s="2">
        <v>171.39221191406301</v>
      </c>
      <c r="P45" s="2">
        <v>171.185302734375</v>
      </c>
      <c r="Q45" s="2">
        <v>170.77697753906301</v>
      </c>
      <c r="R45" s="2">
        <v>170.69125366210901</v>
      </c>
      <c r="S45" s="2">
        <v>170.39888000488301</v>
      </c>
      <c r="T45" s="2">
        <v>170.2021484375</v>
      </c>
      <c r="U45" s="2">
        <v>170.03977966308599</v>
      </c>
      <c r="V45" s="2">
        <v>169.91778564453099</v>
      </c>
      <c r="W45" s="2">
        <v>176.699295043945</v>
      </c>
      <c r="X45" s="2">
        <v>178.58528137207</v>
      </c>
      <c r="Y45" s="2">
        <v>178.93881225585901</v>
      </c>
      <c r="Z45" s="2">
        <v>179.14794921875</v>
      </c>
      <c r="AA45" s="2">
        <v>179.39443969726599</v>
      </c>
      <c r="AB45" s="2">
        <v>179.07823181152301</v>
      </c>
      <c r="AC45" s="2">
        <v>179.25645446777301</v>
      </c>
      <c r="AD45" s="2">
        <v>179.55245971679699</v>
      </c>
      <c r="AE45" s="2">
        <v>175.575927734375</v>
      </c>
      <c r="AF45" s="2">
        <v>172.05545043945301</v>
      </c>
      <c r="AG45" s="2">
        <v>172.48448181152301</v>
      </c>
      <c r="AH45" s="2">
        <v>172.84617614746099</v>
      </c>
      <c r="AI45" s="2">
        <v>176.87913513183599</v>
      </c>
      <c r="AJ45" s="2">
        <v>178.67181396484401</v>
      </c>
      <c r="AK45" s="2">
        <v>178.832107543945</v>
      </c>
      <c r="AL45" s="2">
        <v>179.10173034668</v>
      </c>
      <c r="AM45" s="2">
        <v>179.23707580566401</v>
      </c>
      <c r="AN45" s="2">
        <v>179.41567993164099</v>
      </c>
      <c r="AO45" s="2">
        <v>179.25083923339801</v>
      </c>
      <c r="AP45" s="2">
        <v>179.27581787109401</v>
      </c>
      <c r="AQ45" s="2">
        <v>179.33807373046901</v>
      </c>
      <c r="AR45" s="2">
        <v>179.42810058593801</v>
      </c>
      <c r="AS45" s="2">
        <v>179.45951843261699</v>
      </c>
      <c r="AT45" s="2">
        <v>179.00929260253901</v>
      </c>
      <c r="AU45" s="2">
        <v>178.71940612793</v>
      </c>
      <c r="AV45" s="2">
        <v>178.47932434082</v>
      </c>
      <c r="AW45" s="2">
        <v>178.22596740722699</v>
      </c>
      <c r="AX45" s="2">
        <v>178.39375305175801</v>
      </c>
      <c r="AY45" s="2">
        <v>178.51107788085901</v>
      </c>
    </row>
    <row r="46" spans="1:51">
      <c r="A46" s="2" t="s">
        <v>38</v>
      </c>
      <c r="B46" s="2" t="s">
        <v>102</v>
      </c>
      <c r="C46" s="2" t="s">
        <v>66</v>
      </c>
      <c r="D46" s="2">
        <v>288.13995361328102</v>
      </c>
      <c r="E46" s="2">
        <v>288.51037597656301</v>
      </c>
      <c r="F46" s="2">
        <v>274.395751953125</v>
      </c>
      <c r="G46" s="2">
        <v>275.32333374023398</v>
      </c>
      <c r="H46" s="2">
        <v>277.42449951171898</v>
      </c>
      <c r="I46" s="2">
        <v>280.24905395507801</v>
      </c>
      <c r="J46" s="2">
        <v>281.24325561523398</v>
      </c>
      <c r="K46" s="2">
        <v>281.42642211914102</v>
      </c>
      <c r="L46" s="2">
        <v>1.9163192510604901</v>
      </c>
      <c r="M46" s="2">
        <v>1.3409723043441799</v>
      </c>
      <c r="N46" s="2">
        <v>1.6361112594604501</v>
      </c>
      <c r="O46" s="2">
        <v>1.3496527671814</v>
      </c>
      <c r="P46" s="2">
        <v>1.84444439411163</v>
      </c>
      <c r="Q46" s="2">
        <v>2.0013887882232702</v>
      </c>
      <c r="R46" s="2">
        <v>1.6187500953674301</v>
      </c>
      <c r="S46" s="2">
        <v>2.0833332538604701</v>
      </c>
      <c r="T46" s="2">
        <v>1.7440972328186</v>
      </c>
      <c r="U46" s="2">
        <v>1.69479155540466</v>
      </c>
      <c r="V46" s="2">
        <v>2.1944446563720699</v>
      </c>
      <c r="W46" s="2">
        <v>441.32305908203102</v>
      </c>
      <c r="X46" s="2">
        <v>384.06237792968801</v>
      </c>
      <c r="Y46" s="2">
        <v>462.25332641601602</v>
      </c>
      <c r="Z46" s="2">
        <v>459.68713378906301</v>
      </c>
      <c r="AA46" s="2">
        <v>459.07278442382801</v>
      </c>
      <c r="AB46" s="2">
        <v>384.39663696289102</v>
      </c>
      <c r="AC46" s="2">
        <v>384.34640502929699</v>
      </c>
      <c r="AD46" s="2">
        <v>382.49697875976602</v>
      </c>
      <c r="AE46" s="2">
        <v>414.05679321289102</v>
      </c>
      <c r="AF46" s="2">
        <v>404.51312255859398</v>
      </c>
      <c r="AG46" s="2">
        <v>402.52691650390602</v>
      </c>
      <c r="AH46" s="2">
        <v>399.73098754882801</v>
      </c>
      <c r="AI46" s="2">
        <v>375.95379638671898</v>
      </c>
      <c r="AJ46" s="2">
        <v>375.39938354492199</v>
      </c>
      <c r="AK46" s="2">
        <v>373.789794921875</v>
      </c>
      <c r="AL46" s="2">
        <v>371.74636840820301</v>
      </c>
      <c r="AM46" s="2">
        <v>369.69818115234398</v>
      </c>
      <c r="AN46" s="2">
        <v>328.38629150390602</v>
      </c>
      <c r="AO46" s="2">
        <v>273.76330566406301</v>
      </c>
      <c r="AP46" s="2">
        <v>272.42471313476602</v>
      </c>
      <c r="AQ46" s="2">
        <v>271.41949462890602</v>
      </c>
      <c r="AR46" s="2">
        <v>270.75537109375</v>
      </c>
      <c r="AS46" s="2">
        <v>271.46456909179699</v>
      </c>
      <c r="AT46" s="2">
        <v>289.66275024414102</v>
      </c>
      <c r="AU46" s="2">
        <v>291.64602661132801</v>
      </c>
      <c r="AV46" s="2">
        <v>290.14892578125</v>
      </c>
      <c r="AW46" s="2">
        <v>290.413818359375</v>
      </c>
      <c r="AX46" s="2">
        <v>289.47222900390602</v>
      </c>
      <c r="AY46" s="2">
        <v>289.36837768554699</v>
      </c>
    </row>
    <row r="47" spans="1:51">
      <c r="A47" s="2" t="s">
        <v>43</v>
      </c>
      <c r="B47" s="2" t="s">
        <v>101</v>
      </c>
      <c r="C47" s="2" t="s">
        <v>69</v>
      </c>
      <c r="D47" s="2">
        <v>12.393672943115201</v>
      </c>
      <c r="E47" s="2">
        <v>12.6452751159668</v>
      </c>
      <c r="F47" s="2">
        <v>11.427019119262701</v>
      </c>
      <c r="G47" s="2">
        <v>9.9764432907104492</v>
      </c>
      <c r="H47" s="2">
        <v>10.3112850189209</v>
      </c>
      <c r="I47" s="2">
        <v>10.7647972106934</v>
      </c>
      <c r="J47" s="2">
        <v>11.1614217758179</v>
      </c>
      <c r="K47" s="2">
        <v>11.5761604309082</v>
      </c>
      <c r="L47" s="2">
        <v>13.819180488586399</v>
      </c>
      <c r="M47" s="2">
        <v>15.8319387435913</v>
      </c>
      <c r="N47" s="2">
        <v>16.067670822143601</v>
      </c>
      <c r="O47" s="2">
        <v>16.1927680969238</v>
      </c>
      <c r="P47" s="2">
        <v>15.8845024108887</v>
      </c>
      <c r="Q47" s="2">
        <v>15.2301425933838</v>
      </c>
      <c r="R47" s="2">
        <v>14.900805473327599</v>
      </c>
      <c r="S47" s="2">
        <v>14.699099540710399</v>
      </c>
      <c r="T47" s="2">
        <v>14.374804496765099</v>
      </c>
      <c r="U47" s="2">
        <v>14.111665725708001</v>
      </c>
      <c r="V47" s="2">
        <v>13.946617126464799</v>
      </c>
      <c r="W47" s="2">
        <v>13.1709852218628</v>
      </c>
      <c r="X47" s="2">
        <v>13.027036666870099</v>
      </c>
      <c r="Y47" s="2">
        <v>12.9864358901978</v>
      </c>
      <c r="Z47" s="2">
        <v>12.902427673339799</v>
      </c>
      <c r="AA47" s="2">
        <v>12.840900421142599</v>
      </c>
      <c r="AB47" s="2">
        <v>12.687518119811999</v>
      </c>
      <c r="AC47" s="2">
        <v>12.5459861755371</v>
      </c>
      <c r="AD47" s="2">
        <v>12.4819240570068</v>
      </c>
      <c r="AE47" s="2">
        <v>12.354651451110801</v>
      </c>
      <c r="AF47" s="2">
        <v>13.3786172866821</v>
      </c>
      <c r="AG47" s="2">
        <v>13.674800872802701</v>
      </c>
      <c r="AH47" s="2">
        <v>13.7904653549194</v>
      </c>
      <c r="AI47" s="2">
        <v>14.013134956359901</v>
      </c>
      <c r="AJ47" s="2">
        <v>14.226840019226101</v>
      </c>
      <c r="AK47" s="2">
        <v>14.4012804031372</v>
      </c>
      <c r="AL47" s="2">
        <v>14.5386772155762</v>
      </c>
      <c r="AM47" s="2">
        <v>14.593579292297401</v>
      </c>
      <c r="AN47" s="2">
        <v>14.612506866455099</v>
      </c>
      <c r="AO47" s="2">
        <v>14.4962110519409</v>
      </c>
      <c r="AP47" s="2">
        <v>13.954342842102101</v>
      </c>
      <c r="AQ47" s="2">
        <v>13.466310501098601</v>
      </c>
      <c r="AR47" s="2">
        <v>13.224123001098601</v>
      </c>
      <c r="AS47" s="2">
        <v>13.4374027252197</v>
      </c>
      <c r="AT47" s="2">
        <v>12.659639358520501</v>
      </c>
      <c r="AU47" s="2">
        <v>12.369987487793001</v>
      </c>
      <c r="AV47" s="2">
        <v>11.8064308166504</v>
      </c>
      <c r="AW47" s="2">
        <v>11.8435468673706</v>
      </c>
      <c r="AX47" s="2">
        <v>11.6715278625488</v>
      </c>
      <c r="AY47" s="2">
        <v>11.715338706970201</v>
      </c>
    </row>
    <row r="48" spans="1:51">
      <c r="A48" s="2" t="s">
        <v>39</v>
      </c>
      <c r="B48" s="2" t="s">
        <v>101</v>
      </c>
      <c r="C48" s="2" t="s">
        <v>68</v>
      </c>
      <c r="D48" s="2">
        <v>853.95471191406295</v>
      </c>
      <c r="E48" s="2">
        <v>858.51873779296898</v>
      </c>
      <c r="F48" s="2">
        <v>781.82843017578102</v>
      </c>
      <c r="G48" s="2">
        <v>762.57141113281295</v>
      </c>
      <c r="H48" s="2">
        <v>767.309326171875</v>
      </c>
      <c r="I48" s="2">
        <v>754.15802001953102</v>
      </c>
      <c r="J48" s="2">
        <v>761.18609619140602</v>
      </c>
      <c r="K48" s="2">
        <v>767.63781738281295</v>
      </c>
      <c r="L48" s="2">
        <v>796.65478515625</v>
      </c>
      <c r="M48" s="2">
        <v>796.99554443359398</v>
      </c>
      <c r="N48" s="2">
        <v>803.47912597656295</v>
      </c>
      <c r="O48" s="2">
        <v>763.80279541015602</v>
      </c>
      <c r="P48" s="2">
        <v>754.34899902343795</v>
      </c>
      <c r="Q48" s="2">
        <v>749.89569091796898</v>
      </c>
      <c r="R48" s="2">
        <v>790.3154296875</v>
      </c>
      <c r="S48" s="2">
        <v>784.35870361328102</v>
      </c>
      <c r="T48" s="2">
        <v>772.838623046875</v>
      </c>
      <c r="U48" s="2">
        <v>767.63800048828102</v>
      </c>
      <c r="V48" s="2">
        <v>765.26745605468795</v>
      </c>
      <c r="W48" s="2">
        <v>702.59466552734398</v>
      </c>
      <c r="X48" s="2">
        <v>603.86004638671898</v>
      </c>
      <c r="Y48" s="2">
        <v>767.77484130859398</v>
      </c>
      <c r="Z48" s="2">
        <v>767.75433349609398</v>
      </c>
      <c r="AA48" s="2">
        <v>766.079833984375</v>
      </c>
      <c r="AB48" s="2">
        <v>762.04351806640602</v>
      </c>
      <c r="AC48" s="2">
        <v>760.953369140625</v>
      </c>
      <c r="AD48" s="2">
        <v>759.80908203125</v>
      </c>
      <c r="AE48" s="2">
        <v>757.49072265625</v>
      </c>
      <c r="AF48" s="2">
        <v>724.586669921875</v>
      </c>
      <c r="AG48" s="2">
        <v>722.94024658203102</v>
      </c>
      <c r="AH48" s="2">
        <v>716.669189453125</v>
      </c>
      <c r="AI48" s="2">
        <v>712.74755859375</v>
      </c>
      <c r="AJ48" s="2">
        <v>708.96575927734398</v>
      </c>
      <c r="AK48" s="2">
        <v>708.54718017578102</v>
      </c>
      <c r="AL48" s="2">
        <v>703.235107421875</v>
      </c>
      <c r="AM48" s="2">
        <v>701.48779296875</v>
      </c>
      <c r="AN48" s="2">
        <v>698.4833984375</v>
      </c>
      <c r="AO48" s="2">
        <v>698.51641845703102</v>
      </c>
      <c r="AP48" s="2">
        <v>697.468994140625</v>
      </c>
      <c r="AQ48" s="2">
        <v>696.14727783203102</v>
      </c>
      <c r="AR48" s="2">
        <v>696.16632080078102</v>
      </c>
      <c r="AS48" s="2">
        <v>691.94671630859398</v>
      </c>
      <c r="AT48" s="2">
        <v>769.64727783203102</v>
      </c>
      <c r="AU48" s="2">
        <v>809.474365234375</v>
      </c>
      <c r="AV48" s="2">
        <v>798.43218994140602</v>
      </c>
      <c r="AW48" s="2">
        <v>798.09832763671898</v>
      </c>
      <c r="AX48" s="2">
        <v>794.7802734375</v>
      </c>
      <c r="AY48" s="2">
        <v>785.31170654296898</v>
      </c>
    </row>
    <row r="49" spans="1:51">
      <c r="A49" s="2" t="s">
        <v>45</v>
      </c>
      <c r="B49" s="2" t="s">
        <v>100</v>
      </c>
      <c r="C49" s="2" t="s">
        <v>67</v>
      </c>
      <c r="D49" s="2">
        <v>105.396591186523</v>
      </c>
      <c r="E49" s="2">
        <v>105.54946136474599</v>
      </c>
      <c r="F49" s="2">
        <v>105.55490875244099</v>
      </c>
      <c r="G49" s="2">
        <v>105.35772705078099</v>
      </c>
      <c r="H49" s="2">
        <v>105.50302124023401</v>
      </c>
      <c r="I49" s="2">
        <v>105.580726623535</v>
      </c>
      <c r="J49" s="2">
        <v>105.63743591308599</v>
      </c>
      <c r="K49" s="2">
        <v>105.60390472412099</v>
      </c>
      <c r="L49" s="2">
        <v>105.74723815918</v>
      </c>
      <c r="M49" s="2">
        <v>105.84299468994099</v>
      </c>
      <c r="N49" s="2">
        <v>105.91066741943401</v>
      </c>
      <c r="O49" s="2">
        <v>105.749031066895</v>
      </c>
      <c r="P49" s="2">
        <v>105.54615783691401</v>
      </c>
      <c r="Q49" s="2">
        <v>105.324813842773</v>
      </c>
      <c r="R49" s="2">
        <v>105.120483398438</v>
      </c>
      <c r="S49" s="2">
        <v>105.14040374755901</v>
      </c>
      <c r="T49" s="2">
        <v>105.25481414794901</v>
      </c>
      <c r="U49" s="2">
        <v>105.462112426758</v>
      </c>
      <c r="V49" s="2">
        <v>105.410026550293</v>
      </c>
      <c r="W49" s="2">
        <v>105.25090789794901</v>
      </c>
      <c r="X49" s="2">
        <v>105.38889312744099</v>
      </c>
      <c r="Y49" s="2">
        <v>105.405303955078</v>
      </c>
      <c r="Z49" s="2">
        <v>105.304634094238</v>
      </c>
      <c r="AA49" s="2">
        <v>105.444053649902</v>
      </c>
      <c r="AB49" s="2">
        <v>105.374160766602</v>
      </c>
      <c r="AC49" s="2">
        <v>105.242477416992</v>
      </c>
      <c r="AD49" s="2">
        <v>105.30491638183599</v>
      </c>
      <c r="AE49" s="2">
        <v>105.480987548828</v>
      </c>
      <c r="AF49" s="2">
        <v>105.20359802246099</v>
      </c>
      <c r="AG49" s="2">
        <v>105.17519378662099</v>
      </c>
      <c r="AH49" s="2">
        <v>105.227104187012</v>
      </c>
      <c r="AI49" s="2">
        <v>105.33242034912099</v>
      </c>
      <c r="AJ49" s="2">
        <v>105.23942565918</v>
      </c>
      <c r="AK49" s="2">
        <v>105.155403137207</v>
      </c>
      <c r="AL49" s="2">
        <v>105.046195983887</v>
      </c>
      <c r="AM49" s="2">
        <v>105.085906982422</v>
      </c>
      <c r="AN49" s="2">
        <v>105.113655090332</v>
      </c>
      <c r="AO49" s="2">
        <v>105.031173706055</v>
      </c>
      <c r="AP49" s="2">
        <v>104.87965393066401</v>
      </c>
      <c r="AQ49" s="2">
        <v>104.74301147460901</v>
      </c>
      <c r="AR49" s="2">
        <v>104.59928894043</v>
      </c>
      <c r="AS49" s="2">
        <v>104.495712280273</v>
      </c>
      <c r="AT49" s="2">
        <v>104.80014038085901</v>
      </c>
      <c r="AU49" s="2">
        <v>104.937576293945</v>
      </c>
      <c r="AV49" s="2">
        <v>104.98365783691401</v>
      </c>
      <c r="AW49" s="2">
        <v>105.15452575683599</v>
      </c>
      <c r="AX49" s="2">
        <v>105.20858001709</v>
      </c>
      <c r="AY49" s="2">
        <v>105.337478637695</v>
      </c>
    </row>
    <row r="50" spans="1:51" ht="24">
      <c r="A50" s="2" t="s">
        <v>40</v>
      </c>
      <c r="B50" s="2" t="s">
        <v>99</v>
      </c>
      <c r="C50" s="2" t="s">
        <v>65</v>
      </c>
      <c r="D50" s="2">
        <v>1.84724652767181</v>
      </c>
      <c r="E50" s="2">
        <v>1.8476493358612101</v>
      </c>
      <c r="F50" s="2">
        <v>1.89470994472504</v>
      </c>
      <c r="G50" s="2">
        <v>2.2990851402282702</v>
      </c>
      <c r="H50" s="2">
        <v>2.74959373474121</v>
      </c>
      <c r="I50" s="2">
        <v>3.1811792850494398</v>
      </c>
      <c r="J50" s="2">
        <v>3.6209809780120898</v>
      </c>
      <c r="K50" s="2">
        <v>4.04569435119629</v>
      </c>
      <c r="L50" s="2">
        <v>4.44136714935303</v>
      </c>
      <c r="M50" s="2">
        <v>4.5139408111572301</v>
      </c>
      <c r="N50" s="2">
        <v>4.5124268531799299</v>
      </c>
      <c r="O50" s="2">
        <v>4.5131063461303702</v>
      </c>
      <c r="P50" s="2">
        <v>4.5137782096862802</v>
      </c>
      <c r="Q50" s="2">
        <v>4.5130071640014604</v>
      </c>
      <c r="R50" s="2">
        <v>4.5129375457763699</v>
      </c>
      <c r="S50" s="2">
        <v>4.5132379531860396</v>
      </c>
      <c r="T50" s="2">
        <v>4.5127711296081499</v>
      </c>
      <c r="U50" s="2">
        <v>4.5128989219665501</v>
      </c>
      <c r="V50" s="2">
        <v>4.5116305351257298</v>
      </c>
      <c r="W50" s="2">
        <v>4.5135622024536097</v>
      </c>
      <c r="X50" s="2">
        <v>4.5123872756957999</v>
      </c>
      <c r="Y50" s="2">
        <v>4.5140552520751998</v>
      </c>
      <c r="Z50" s="2">
        <v>4.5140037536621103</v>
      </c>
      <c r="AA50" s="2">
        <v>4.5129494667053196</v>
      </c>
      <c r="AB50" s="2">
        <v>4.5129652023315403</v>
      </c>
      <c r="AC50" s="2">
        <v>4.51340627670288</v>
      </c>
      <c r="AD50" s="2">
        <v>4.5136818885803196</v>
      </c>
      <c r="AE50" s="2">
        <v>4.5128073692321804</v>
      </c>
      <c r="AF50" s="2">
        <v>4.43025875091553</v>
      </c>
      <c r="AG50" s="2">
        <v>4.1589670181274396</v>
      </c>
      <c r="AH50" s="2">
        <v>3.8947899341583301</v>
      </c>
      <c r="AI50" s="2">
        <v>3.64311647415161</v>
      </c>
      <c r="AJ50" s="2">
        <v>3.3999722003936799</v>
      </c>
      <c r="AK50" s="2">
        <v>3.1878783702850302</v>
      </c>
      <c r="AL50" s="2">
        <v>2.9998071193695099</v>
      </c>
      <c r="AM50" s="2">
        <v>2.82798099517822</v>
      </c>
      <c r="AN50" s="2">
        <v>2.6595675945282</v>
      </c>
      <c r="AO50" s="2">
        <v>2.5015921592712398</v>
      </c>
      <c r="AP50" s="2">
        <v>2.34868240356445</v>
      </c>
      <c r="AQ50" s="2">
        <v>2.1956112384796098</v>
      </c>
      <c r="AR50" s="2">
        <v>2.0446648597717298</v>
      </c>
      <c r="AS50" s="2">
        <v>1.90340948104858</v>
      </c>
      <c r="AT50" s="2">
        <v>1.8365519046783401</v>
      </c>
      <c r="AU50" s="2">
        <v>1.84033679962158</v>
      </c>
      <c r="AV50" s="2">
        <v>1.83987152576447</v>
      </c>
      <c r="AW50" s="2">
        <v>1.83864593505859</v>
      </c>
      <c r="AX50" s="2">
        <v>1.84113729000092</v>
      </c>
      <c r="AY50" s="2">
        <v>1.84073781967163</v>
      </c>
    </row>
    <row r="51" spans="1:51">
      <c r="A51" s="2" t="s">
        <v>49</v>
      </c>
      <c r="B51" s="2" t="s">
        <v>98</v>
      </c>
      <c r="C51" s="2" t="s">
        <v>67</v>
      </c>
      <c r="D51" s="2">
        <v>58.261528015136697</v>
      </c>
      <c r="E51" s="2">
        <v>58.513076782226598</v>
      </c>
      <c r="F51" s="2">
        <v>58.457775115966797</v>
      </c>
      <c r="G51" s="2">
        <v>58.258621215820298</v>
      </c>
      <c r="H51" s="2">
        <v>58.45458984375</v>
      </c>
      <c r="I51" s="2">
        <v>58.330833435058601</v>
      </c>
      <c r="J51" s="2">
        <v>58.136985778808601</v>
      </c>
      <c r="K51" s="2">
        <v>58.101764678955099</v>
      </c>
      <c r="L51" s="2">
        <v>58.050399780273402</v>
      </c>
      <c r="M51" s="2">
        <v>58.024345397949197</v>
      </c>
      <c r="N51" s="2">
        <v>57.9600639343262</v>
      </c>
      <c r="O51" s="2">
        <v>57.819747924804702</v>
      </c>
      <c r="P51" s="2">
        <v>57.557785034179702</v>
      </c>
      <c r="Q51" s="2">
        <v>56.970310211181598</v>
      </c>
      <c r="R51" s="2">
        <v>56.410514831542997</v>
      </c>
      <c r="S51" s="2">
        <v>56.178592681884801</v>
      </c>
      <c r="T51" s="2">
        <v>55.940540313720703</v>
      </c>
      <c r="U51" s="2">
        <v>55.755260467529297</v>
      </c>
      <c r="V51" s="2">
        <v>55.560653686523402</v>
      </c>
      <c r="W51" s="2">
        <v>56.477951049804702</v>
      </c>
      <c r="X51" s="2">
        <v>57.067478179931598</v>
      </c>
      <c r="Y51" s="2">
        <v>57.155223846435497</v>
      </c>
      <c r="Z51" s="2">
        <v>57.190090179443402</v>
      </c>
      <c r="AA51" s="2">
        <v>57.3219604492188</v>
      </c>
      <c r="AB51" s="2">
        <v>57.3757934570313</v>
      </c>
      <c r="AC51" s="2">
        <v>57.4065551757813</v>
      </c>
      <c r="AD51" s="2">
        <v>57.474437713622997</v>
      </c>
      <c r="AE51" s="2">
        <v>57.552452087402301</v>
      </c>
      <c r="AF51" s="2">
        <v>57.398872375488303</v>
      </c>
      <c r="AG51" s="2">
        <v>57.4539794921875</v>
      </c>
      <c r="AH51" s="2">
        <v>57.454601287841797</v>
      </c>
      <c r="AI51" s="2">
        <v>57.512680053710902</v>
      </c>
      <c r="AJ51" s="2">
        <v>57.5247192382813</v>
      </c>
      <c r="AK51" s="2">
        <v>57.527614593505902</v>
      </c>
      <c r="AL51" s="2">
        <v>57.471687316894503</v>
      </c>
      <c r="AM51" s="2">
        <v>57.3737983703613</v>
      </c>
      <c r="AN51" s="2">
        <v>57.397987365722699</v>
      </c>
      <c r="AO51" s="2">
        <v>57.354816436767599</v>
      </c>
      <c r="AP51" s="2">
        <v>57.235641479492202</v>
      </c>
      <c r="AQ51" s="2">
        <v>57.174983978271499</v>
      </c>
      <c r="AR51" s="2">
        <v>57.076736450195298</v>
      </c>
      <c r="AS51" s="2">
        <v>57.0527954101563</v>
      </c>
      <c r="AT51" s="2">
        <v>57.514472961425803</v>
      </c>
      <c r="AU51" s="2">
        <v>57.5929565429688</v>
      </c>
      <c r="AV51" s="2">
        <v>57.587291717529297</v>
      </c>
      <c r="AW51" s="2">
        <v>57.659217834472699</v>
      </c>
      <c r="AX51" s="2">
        <v>57.828426361083999</v>
      </c>
      <c r="AY51" s="2">
        <v>58.039863586425803</v>
      </c>
    </row>
    <row r="52" spans="1:51">
      <c r="A52" s="2" t="s">
        <v>44</v>
      </c>
      <c r="B52" s="2" t="s">
        <v>98</v>
      </c>
      <c r="C52" s="2" t="s">
        <v>66</v>
      </c>
      <c r="D52" s="2">
        <v>593.15911865234398</v>
      </c>
      <c r="E52" s="2">
        <v>601.94000244140602</v>
      </c>
      <c r="F52" s="2">
        <v>339.96713256835898</v>
      </c>
      <c r="G52" s="2">
        <v>360.12893676757801</v>
      </c>
      <c r="H52" s="2">
        <v>381.15130615234398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760.808837890625</v>
      </c>
      <c r="X52" s="2">
        <v>752.81115722656295</v>
      </c>
      <c r="Y52" s="2">
        <v>739.36639404296898</v>
      </c>
      <c r="Z52" s="2">
        <v>733.99200439453102</v>
      </c>
      <c r="AA52" s="2">
        <v>715.687255859375</v>
      </c>
      <c r="AB52" s="2">
        <v>695.541259765625</v>
      </c>
      <c r="AC52" s="2">
        <v>690.49475097656295</v>
      </c>
      <c r="AD52" s="2">
        <v>674.22790527343795</v>
      </c>
      <c r="AE52" s="2">
        <v>658.07427978515602</v>
      </c>
      <c r="AF52" s="2">
        <v>545.68200683593795</v>
      </c>
      <c r="AG52" s="2">
        <v>519.368408203125</v>
      </c>
      <c r="AH52" s="2">
        <v>498.76223754882801</v>
      </c>
      <c r="AI52" s="2">
        <v>480.95739746093801</v>
      </c>
      <c r="AJ52" s="2">
        <v>463.98239135742199</v>
      </c>
      <c r="AK52" s="2">
        <v>438.03302001953102</v>
      </c>
      <c r="AL52" s="2">
        <v>414.74914550781301</v>
      </c>
      <c r="AM52" s="2">
        <v>389.62701416015602</v>
      </c>
      <c r="AN52" s="2">
        <v>371.36056518554699</v>
      </c>
      <c r="AO52" s="2">
        <v>362.83352661132801</v>
      </c>
      <c r="AP52" s="2">
        <v>355.839599609375</v>
      </c>
      <c r="AQ52" s="2">
        <v>346.37228393554699</v>
      </c>
      <c r="AR52" s="2">
        <v>335.46749877929699</v>
      </c>
      <c r="AS52" s="2">
        <v>310.74212646484398</v>
      </c>
      <c r="AT52" s="2">
        <v>667.017333984375</v>
      </c>
      <c r="AU52" s="2">
        <v>657.02160644531295</v>
      </c>
      <c r="AV52" s="2">
        <v>610.24353027343795</v>
      </c>
      <c r="AW52" s="2">
        <v>593.78143310546898</v>
      </c>
      <c r="AX52" s="2">
        <v>578.44512939453102</v>
      </c>
      <c r="AY52" s="2">
        <v>574.88433837890602</v>
      </c>
    </row>
    <row r="53" spans="1:51" ht="24">
      <c r="A53" s="2" t="s">
        <v>46</v>
      </c>
      <c r="B53" s="2" t="s">
        <v>97</v>
      </c>
      <c r="C53" s="2" t="s">
        <v>65</v>
      </c>
      <c r="D53" s="2">
        <v>1.9237760305404701</v>
      </c>
      <c r="E53" s="2">
        <v>1.9513124227523799</v>
      </c>
      <c r="F53" s="2">
        <v>1.97997403144836</v>
      </c>
      <c r="G53" s="2">
        <v>2.0081007480621298</v>
      </c>
      <c r="H53" s="2">
        <v>2.0367166996002202</v>
      </c>
      <c r="I53" s="2">
        <v>2.0693576335907</v>
      </c>
      <c r="J53" s="2">
        <v>2.1039061546325701</v>
      </c>
      <c r="K53" s="2">
        <v>2.1407918930053702</v>
      </c>
      <c r="L53" s="2">
        <v>2.18262839317322</v>
      </c>
      <c r="M53" s="2">
        <v>2.22393751144409</v>
      </c>
      <c r="N53" s="2">
        <v>2.2646996974945099</v>
      </c>
      <c r="O53" s="2">
        <v>2.30026030540466</v>
      </c>
      <c r="P53" s="2">
        <v>2.3234009742736799</v>
      </c>
      <c r="Q53" s="2">
        <v>2.3207988739013699</v>
      </c>
      <c r="R53" s="2">
        <v>2.2929668426513699</v>
      </c>
      <c r="S53" s="2">
        <v>2.26955223083496</v>
      </c>
      <c r="T53" s="2">
        <v>2.2366786003112802</v>
      </c>
      <c r="U53" s="2">
        <v>2.19223976135254</v>
      </c>
      <c r="V53" s="2">
        <v>2.1468541622161901</v>
      </c>
      <c r="W53" s="2">
        <v>2.10185575485229</v>
      </c>
      <c r="X53" s="2">
        <v>2.0647656917571999</v>
      </c>
      <c r="Y53" s="2">
        <v>2.0360245704650901</v>
      </c>
      <c r="Z53" s="2">
        <v>2.0059342384338401</v>
      </c>
      <c r="AA53" s="2">
        <v>1.9745451211929299</v>
      </c>
      <c r="AB53" s="2">
        <v>1.943519115448</v>
      </c>
      <c r="AC53" s="2">
        <v>1.9181942939758301</v>
      </c>
      <c r="AD53" s="2">
        <v>1.89921522140503</v>
      </c>
      <c r="AE53" s="2">
        <v>1.88681244850159</v>
      </c>
      <c r="AF53" s="2">
        <v>1.8777083158493</v>
      </c>
      <c r="AG53" s="2">
        <v>1.8725850582122801</v>
      </c>
      <c r="AH53" s="2">
        <v>1.8700695037841799</v>
      </c>
      <c r="AI53" s="2">
        <v>1.8768784999847401</v>
      </c>
      <c r="AJ53" s="2">
        <v>1.88630211353302</v>
      </c>
      <c r="AK53" s="2">
        <v>1.8939132690429701</v>
      </c>
      <c r="AL53" s="2">
        <v>1.8984392881393399</v>
      </c>
      <c r="AM53" s="2">
        <v>1.90207636356354</v>
      </c>
      <c r="AN53" s="2">
        <v>1.8971874713897701</v>
      </c>
      <c r="AO53" s="2">
        <v>1.89459729194641</v>
      </c>
      <c r="AP53" s="2">
        <v>1.8819878101348899</v>
      </c>
      <c r="AQ53" s="2">
        <v>1.8680014610290501</v>
      </c>
      <c r="AR53" s="2">
        <v>1.8513422012329099</v>
      </c>
      <c r="AS53" s="2">
        <v>1.8312516212463399</v>
      </c>
      <c r="AT53" s="2">
        <v>1.80039405822754</v>
      </c>
      <c r="AU53" s="2">
        <v>1.7706769704818699</v>
      </c>
      <c r="AV53" s="2">
        <v>1.7359912395477299</v>
      </c>
      <c r="AW53" s="2">
        <v>1.7094877958297701</v>
      </c>
      <c r="AX53" s="2">
        <v>1.69071173667908</v>
      </c>
      <c r="AY53" s="2">
        <v>1.6820660829544101</v>
      </c>
    </row>
    <row r="54" spans="1:51" ht="24">
      <c r="A54" s="2" t="s">
        <v>47</v>
      </c>
      <c r="B54" s="2" t="s">
        <v>96</v>
      </c>
      <c r="C54" s="2" t="s">
        <v>65</v>
      </c>
      <c r="D54" s="2">
        <v>2.8913700580596902</v>
      </c>
      <c r="E54" s="2">
        <v>3.0706441402435298</v>
      </c>
      <c r="F54" s="2">
        <v>3.2804534435272199</v>
      </c>
      <c r="G54" s="2">
        <v>3.3424377441406299</v>
      </c>
      <c r="H54" s="2">
        <v>3.4320712089538601</v>
      </c>
      <c r="I54" s="2">
        <v>3.5480294227600102</v>
      </c>
      <c r="J54" s="2">
        <v>3.69843721389771</v>
      </c>
      <c r="K54" s="2">
        <v>3.9692568778991699</v>
      </c>
      <c r="L54" s="2">
        <v>4.4147691726684597</v>
      </c>
      <c r="M54" s="2">
        <v>5.0369319915771502</v>
      </c>
      <c r="N54" s="2">
        <v>5.6125464439392099</v>
      </c>
      <c r="O54" s="2">
        <v>6.0238313674926802</v>
      </c>
      <c r="P54" s="2">
        <v>6.1897726058959996</v>
      </c>
      <c r="Q54" s="2">
        <v>6.0170364379882804</v>
      </c>
      <c r="R54" s="2">
        <v>5.6335396766662598</v>
      </c>
      <c r="S54" s="2">
        <v>5.2913489341735804</v>
      </c>
      <c r="T54" s="2">
        <v>4.9978523254394496</v>
      </c>
      <c r="U54" s="2">
        <v>4.7160692214965803</v>
      </c>
      <c r="V54" s="2">
        <v>4.4650835990905797</v>
      </c>
      <c r="W54" s="2">
        <v>4.2329444885253897</v>
      </c>
      <c r="X54" s="2">
        <v>4.0460462570190403</v>
      </c>
      <c r="Y54" s="2">
        <v>4.0052952766418501</v>
      </c>
      <c r="Z54" s="2">
        <v>3.9518785476684601</v>
      </c>
      <c r="AA54" s="2">
        <v>3.8989791870117201</v>
      </c>
      <c r="AB54" s="2">
        <v>3.8093922138214098</v>
      </c>
      <c r="AC54" s="2">
        <v>3.6159753799438499</v>
      </c>
      <c r="AD54" s="2">
        <v>3.4965867996215798</v>
      </c>
      <c r="AE54" s="2">
        <v>3.3932049274444598</v>
      </c>
      <c r="AF54" s="2">
        <v>3.3302030563354501</v>
      </c>
      <c r="AG54" s="2">
        <v>3.4051494598388699</v>
      </c>
      <c r="AH54" s="2">
        <v>3.52164578437805</v>
      </c>
      <c r="AI54" s="2">
        <v>3.65768218040466</v>
      </c>
      <c r="AJ54" s="2">
        <v>3.8402636051178001</v>
      </c>
      <c r="AK54" s="2">
        <v>4.0407590866088903</v>
      </c>
      <c r="AL54" s="2">
        <v>4.22204494476318</v>
      </c>
      <c r="AM54" s="2">
        <v>4.3741164207458496</v>
      </c>
      <c r="AN54" s="2">
        <v>4.4808015823364302</v>
      </c>
      <c r="AO54" s="2">
        <v>4.5190486907959002</v>
      </c>
      <c r="AP54" s="2">
        <v>4.4134659767150897</v>
      </c>
      <c r="AQ54" s="2">
        <v>4.0692319869995099</v>
      </c>
      <c r="AR54" s="2">
        <v>3.7132081985473602</v>
      </c>
      <c r="AS54" s="2">
        <v>3.5611667633056601</v>
      </c>
      <c r="AT54" s="2">
        <v>3.5415244102478001</v>
      </c>
      <c r="AU54" s="2">
        <v>3.3955225944518999</v>
      </c>
      <c r="AV54" s="2">
        <v>3.2010395526886</v>
      </c>
      <c r="AW54" s="2">
        <v>2.9647049903869598</v>
      </c>
      <c r="AX54" s="2">
        <v>2.7195055484771702</v>
      </c>
      <c r="AY54" s="2">
        <v>2.5853211879730198</v>
      </c>
    </row>
    <row r="55" spans="1:51" ht="24">
      <c r="A55" s="2" t="s">
        <v>48</v>
      </c>
      <c r="B55" s="2" t="s">
        <v>95</v>
      </c>
      <c r="C55" s="2" t="s">
        <v>65</v>
      </c>
      <c r="D55" s="2">
        <v>2.6620540618896502</v>
      </c>
      <c r="E55" s="2">
        <v>2.84327173233032</v>
      </c>
      <c r="F55" s="2">
        <v>3.0283010005950901</v>
      </c>
      <c r="G55" s="2">
        <v>3.13878345489502</v>
      </c>
      <c r="H55" s="2">
        <v>3.25800609588623</v>
      </c>
      <c r="I55" s="2">
        <v>3.3473608493804901</v>
      </c>
      <c r="J55" s="2">
        <v>3.32011151313782</v>
      </c>
      <c r="K55" s="2">
        <v>3.2944204807281499</v>
      </c>
      <c r="L55" s="2">
        <v>3.2624056339263898</v>
      </c>
      <c r="M55" s="2">
        <v>3.2249915599822998</v>
      </c>
      <c r="N55" s="2">
        <v>3.17755222320557</v>
      </c>
      <c r="O55" s="2">
        <v>3.1102983951568599</v>
      </c>
      <c r="P55" s="2">
        <v>2.9976537227630602</v>
      </c>
      <c r="Q55" s="2">
        <v>2.8106846809387198</v>
      </c>
      <c r="R55" s="2">
        <v>2.5638592243194598</v>
      </c>
      <c r="S55" s="2">
        <v>2.2901194095611599</v>
      </c>
      <c r="T55" s="2">
        <v>2.0231025218963601</v>
      </c>
      <c r="U55" s="2">
        <v>1.75915467739105</v>
      </c>
      <c r="V55" s="2">
        <v>1.50960004329681</v>
      </c>
      <c r="W55" s="2">
        <v>1.3536112308502199</v>
      </c>
      <c r="X55" s="2">
        <v>1.4355566501617401</v>
      </c>
      <c r="Y55" s="2">
        <v>1.54426765441895</v>
      </c>
      <c r="Z55" s="2">
        <v>1.64835548400879</v>
      </c>
      <c r="AA55" s="2">
        <v>1.7579381465911901</v>
      </c>
      <c r="AB55" s="2">
        <v>1.86059641838074</v>
      </c>
      <c r="AC55" s="2">
        <v>1.95060133934021</v>
      </c>
      <c r="AD55" s="2">
        <v>2.0401349067688002</v>
      </c>
      <c r="AE55" s="2">
        <v>2.1338427066803001</v>
      </c>
      <c r="AF55" s="2">
        <v>2.2110037803649898</v>
      </c>
      <c r="AG55" s="2">
        <v>2.2652561664581299</v>
      </c>
      <c r="AH55" s="2">
        <v>2.31390428543091</v>
      </c>
      <c r="AI55" s="2">
        <v>2.3505806922912602</v>
      </c>
      <c r="AJ55" s="2">
        <v>2.3880865573883101</v>
      </c>
      <c r="AK55" s="2">
        <v>2.41972875595093</v>
      </c>
      <c r="AL55" s="2">
        <v>2.43633985519409</v>
      </c>
      <c r="AM55" s="2">
        <v>2.44856858253479</v>
      </c>
      <c r="AN55" s="2">
        <v>2.4339330196380602</v>
      </c>
      <c r="AO55" s="2">
        <v>2.4090056419372599</v>
      </c>
      <c r="AP55" s="2">
        <v>2.3631558418273899</v>
      </c>
      <c r="AQ55" s="2">
        <v>2.2980141639709499</v>
      </c>
      <c r="AR55" s="2">
        <v>2.22632908821106</v>
      </c>
      <c r="AS55" s="2">
        <v>2.1559696197509801</v>
      </c>
      <c r="AT55" s="2">
        <v>2.1392354965210001</v>
      </c>
      <c r="AU55" s="2">
        <v>2.21685886383057</v>
      </c>
      <c r="AV55" s="2">
        <v>2.2844750881195099</v>
      </c>
      <c r="AW55" s="2">
        <v>2.3500554561614999</v>
      </c>
      <c r="AX55" s="2">
        <v>2.4487333297729501</v>
      </c>
      <c r="AY55" s="2">
        <v>2.57212138175964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"/>
  <sheetViews>
    <sheetView workbookViewId="0">
      <pane xSplit="3" ySplit="1" topLeftCell="D2" activePane="bottomRight" state="frozen"/>
      <selection sqref="A1:AY29"/>
      <selection pane="topRight" sqref="A1:AY29"/>
      <selection pane="bottomLeft" sqref="A1:AY29"/>
      <selection pane="bottomRight" sqref="A1:AY29"/>
    </sheetView>
  </sheetViews>
  <sheetFormatPr baseColWidth="10" defaultColWidth="8.83203125" defaultRowHeight="14" x14ac:dyDescent="0"/>
  <cols>
    <col min="1" max="1" width="20.6640625" bestFit="1" customWidth="1"/>
    <col min="2" max="2" width="46.5" style="1" customWidth="1"/>
    <col min="3" max="3" width="21.5" bestFit="1" customWidth="1"/>
    <col min="4" max="22" width="17.6640625" bestFit="1" customWidth="1"/>
    <col min="23" max="50" width="18.6640625" bestFit="1" customWidth="1"/>
    <col min="51" max="51" width="17.6640625" bestFit="1" customWidth="1"/>
  </cols>
  <sheetData>
    <row r="1" spans="1:51">
      <c r="A1" t="s">
        <v>151</v>
      </c>
      <c r="B1" s="1" t="s">
        <v>150</v>
      </c>
      <c r="C1" t="s">
        <v>157</v>
      </c>
      <c r="D1" s="3">
        <v>41277.020833333299</v>
      </c>
      <c r="E1" s="3">
        <v>41277.041666666701</v>
      </c>
      <c r="F1" s="3">
        <v>41277.0625</v>
      </c>
      <c r="G1" s="3">
        <v>41277.083333333299</v>
      </c>
      <c r="H1" s="3">
        <v>41277.104166666701</v>
      </c>
      <c r="I1" s="3">
        <v>41277.125</v>
      </c>
      <c r="J1" s="3">
        <v>41277.145833333299</v>
      </c>
      <c r="K1" s="3">
        <v>41277.166666666701</v>
      </c>
      <c r="L1" s="3">
        <v>41277.1875</v>
      </c>
      <c r="M1" s="3">
        <v>41277.208333333299</v>
      </c>
      <c r="N1" s="3">
        <v>41277.229166666701</v>
      </c>
      <c r="O1" s="3">
        <v>41277.25</v>
      </c>
      <c r="P1" s="3">
        <v>41277.270833333299</v>
      </c>
      <c r="Q1" s="3">
        <v>41277.291666666701</v>
      </c>
      <c r="R1" s="3">
        <v>41277.3125</v>
      </c>
      <c r="S1" s="3">
        <v>41277.333333333299</v>
      </c>
      <c r="T1" s="3">
        <v>41277.354166666701</v>
      </c>
      <c r="U1" s="3">
        <v>41277.375</v>
      </c>
      <c r="V1" s="3">
        <v>41277.395833333299</v>
      </c>
      <c r="W1" s="3">
        <v>41277.416666666701</v>
      </c>
      <c r="X1" s="3">
        <v>41277.4375</v>
      </c>
      <c r="Y1" s="3">
        <v>41277.458333333299</v>
      </c>
      <c r="Z1" s="3">
        <v>41277.479166666701</v>
      </c>
      <c r="AA1" s="3">
        <v>41277.5</v>
      </c>
      <c r="AB1" s="3">
        <v>41277.520833333299</v>
      </c>
      <c r="AC1" s="3">
        <v>41277.541666666701</v>
      </c>
      <c r="AD1" s="3">
        <v>41277.5625</v>
      </c>
      <c r="AE1" s="3">
        <v>41277.583333333299</v>
      </c>
      <c r="AF1" s="3">
        <v>41277.604166666701</v>
      </c>
      <c r="AG1" s="3">
        <v>41277.625</v>
      </c>
      <c r="AH1" s="3">
        <v>41277.645833333299</v>
      </c>
      <c r="AI1" s="3">
        <v>41277.666666666701</v>
      </c>
      <c r="AJ1" s="3">
        <v>41277.6875</v>
      </c>
      <c r="AK1" s="3">
        <v>41277.708333333299</v>
      </c>
      <c r="AL1" s="3">
        <v>41277.729166666701</v>
      </c>
      <c r="AM1" s="3">
        <v>41277.75</v>
      </c>
      <c r="AN1" s="3">
        <v>41277.770833333299</v>
      </c>
      <c r="AO1" s="3">
        <v>41277.791666666701</v>
      </c>
      <c r="AP1" s="3">
        <v>41277.8125</v>
      </c>
      <c r="AQ1" s="3">
        <v>41277.833333333299</v>
      </c>
      <c r="AR1" s="3">
        <v>41277.854166666701</v>
      </c>
      <c r="AS1" s="3">
        <v>41277.875</v>
      </c>
      <c r="AT1" s="3">
        <v>41277.895833333299</v>
      </c>
      <c r="AU1" s="3">
        <v>41277.916666666701</v>
      </c>
      <c r="AV1" s="3">
        <v>41277.9375</v>
      </c>
      <c r="AW1" s="3">
        <v>41277.958333333299</v>
      </c>
      <c r="AX1" s="3">
        <v>41277.979166666701</v>
      </c>
      <c r="AY1" s="3">
        <v>41278</v>
      </c>
    </row>
    <row r="2" spans="1:51">
      <c r="A2" s="4" t="s">
        <v>141</v>
      </c>
      <c r="B2" s="1" t="s">
        <v>36</v>
      </c>
      <c r="C2" s="1" t="s">
        <v>139</v>
      </c>
      <c r="D2" s="7">
        <f>VLOOKUP($B2,Sablon!$A:$AZ,4,0)</f>
        <v>3.0069048404693599</v>
      </c>
      <c r="E2" s="7">
        <f>VLOOKUP($B2,Sablon!$A:$AZ,5,0)</f>
        <v>2.9581148624420202</v>
      </c>
      <c r="F2" s="7">
        <f>VLOOKUP($B2,Sablon!$A:$AZ,6,0)</f>
        <v>2.95902442932129</v>
      </c>
      <c r="G2" s="7">
        <f>VLOOKUP($B2,Sablon!$A:$AZ,7,0)</f>
        <v>2.9597623348236102</v>
      </c>
      <c r="H2" s="7">
        <f>VLOOKUP($B2,Sablon!$A:$AZ,8,0)</f>
        <v>2.9592084884643599</v>
      </c>
      <c r="I2" s="7">
        <f>VLOOKUP($B2,Sablon!$A:$AZ,9,0)</f>
        <v>2.96085429191589</v>
      </c>
      <c r="J2" s="7">
        <f>VLOOKUP($B2,Sablon!$A:$AZ,10,0)</f>
        <v>2.9596354961395299</v>
      </c>
      <c r="K2" s="7">
        <f>VLOOKUP($B2,Sablon!$A:$AZ,11,0)</f>
        <v>2.9634828567504901</v>
      </c>
      <c r="L2" s="7">
        <f>VLOOKUP($B2,Sablon!$A:$AZ,12,0)</f>
        <v>2.9603228569030802</v>
      </c>
      <c r="M2" s="7">
        <f>VLOOKUP($B2,Sablon!$A:$AZ,13,0)</f>
        <v>2.9632933139800999</v>
      </c>
      <c r="N2" s="7">
        <f>VLOOKUP($B2,Sablon!$A:$AZ,14,0)</f>
        <v>2.9675452709197998</v>
      </c>
      <c r="O2" s="7">
        <f>VLOOKUP($B2,Sablon!$A:$AZ,15,0)</f>
        <v>2.96653485298157</v>
      </c>
      <c r="P2" s="7">
        <f>VLOOKUP($B2,Sablon!$A:$AZ,16,0)</f>
        <v>2.9679791927337602</v>
      </c>
      <c r="Q2" s="7">
        <f>VLOOKUP($B2,Sablon!$A:$AZ,17,0)</f>
        <v>2.9721040725707999</v>
      </c>
      <c r="R2" s="7">
        <f>VLOOKUP($B2,Sablon!$A:$AZ,18,0)</f>
        <v>2.9758143424987802</v>
      </c>
      <c r="S2" s="7">
        <f>VLOOKUP($B2,Sablon!$A:$AZ,19,0)</f>
        <v>2.9770536422729501</v>
      </c>
      <c r="T2" s="7">
        <f>VLOOKUP($B2,Sablon!$A:$AZ,20,0)</f>
        <v>2.9767396450042698</v>
      </c>
      <c r="U2" s="7">
        <f>VLOOKUP($B2,Sablon!$A:$AZ,21,0)</f>
        <v>2.98010206222534</v>
      </c>
      <c r="V2" s="7">
        <f>VLOOKUP($B2,Sablon!$A:$AZ,22,0)</f>
        <v>2.98068404197693</v>
      </c>
      <c r="W2" s="7">
        <f>VLOOKUP($B2,Sablon!$A:$AZ,23,0)</f>
        <v>2.9857950210571298</v>
      </c>
      <c r="X2" s="7">
        <f>VLOOKUP($B2,Sablon!$A:$AZ,24,0)</f>
        <v>2.9823698997497599</v>
      </c>
      <c r="Y2" s="7">
        <f>VLOOKUP($B2,Sablon!$A:$AZ,25,0)</f>
        <v>2.9893715381622301</v>
      </c>
      <c r="Z2" s="7">
        <f>VLOOKUP($B2,Sablon!$A:$AZ,26,0)</f>
        <v>2.98722219467163</v>
      </c>
      <c r="AA2" s="7">
        <f>VLOOKUP($B2,Sablon!$A:$AZ,27,0)</f>
        <v>2.9823660850524898</v>
      </c>
      <c r="AB2" s="7">
        <f>VLOOKUP($B2,Sablon!$A:$AZ,28,0)</f>
        <v>2.9809601306915301</v>
      </c>
      <c r="AC2" s="7">
        <f>VLOOKUP($B2,Sablon!$A:$AZ,29,0)</f>
        <v>2.9796597957611102</v>
      </c>
      <c r="AD2" s="7">
        <f>VLOOKUP($B2,Sablon!$A:$AZ,30,0)</f>
        <v>2.9765882492065399</v>
      </c>
      <c r="AE2" s="7">
        <f>VLOOKUP($B2,Sablon!$A:$AZ,31,0)</f>
        <v>2.9746301174163801</v>
      </c>
      <c r="AF2" s="7">
        <f>VLOOKUP($B2,Sablon!$A:$AZ,32,0)</f>
        <v>2.9659512042999299</v>
      </c>
      <c r="AG2" s="7">
        <f>VLOOKUP($B2,Sablon!$A:$AZ,33,0)</f>
        <v>2.96895480155945</v>
      </c>
      <c r="AH2" s="7">
        <f>VLOOKUP($B2,Sablon!$A:$AZ,34,0)</f>
        <v>2.9698956012725799</v>
      </c>
      <c r="AI2" s="7">
        <f>VLOOKUP($B2,Sablon!$A:$AZ,35,0)</f>
        <v>2.9662795066833501</v>
      </c>
      <c r="AJ2" s="7">
        <f>VLOOKUP($B2,Sablon!$A:$AZ,36,0)</f>
        <v>2.96511626243591</v>
      </c>
      <c r="AK2" s="7">
        <f>VLOOKUP($B2,Sablon!$A:$AZ,37,0)</f>
        <v>2.9605691432952899</v>
      </c>
      <c r="AL2" s="7">
        <f>VLOOKUP($B2,Sablon!$A:$AZ,38,0)</f>
        <v>2.9583644866943399</v>
      </c>
      <c r="AM2" s="7">
        <f>VLOOKUP($B2,Sablon!$A:$AZ,39,0)</f>
        <v>2.95834183692932</v>
      </c>
      <c r="AN2" s="7">
        <f>VLOOKUP($B2,Sablon!$A:$AZ,40,0)</f>
        <v>2.9583368301391602</v>
      </c>
      <c r="AO2" s="7">
        <f>VLOOKUP($B2,Sablon!$A:$AZ,41,0)</f>
        <v>2.9553663730621298</v>
      </c>
      <c r="AP2" s="7">
        <f>VLOOKUP($B2,Sablon!$A:$AZ,42,0)</f>
        <v>2.95073437690735</v>
      </c>
      <c r="AQ2" s="7">
        <f>VLOOKUP($B2,Sablon!$A:$AZ,43,0)</f>
        <v>2.9507603645324698</v>
      </c>
      <c r="AR2" s="7">
        <f>VLOOKUP($B2,Sablon!$A:$AZ,44,0)</f>
        <v>2.94992876052856</v>
      </c>
      <c r="AS2" s="7">
        <f>VLOOKUP($B2,Sablon!$A:$AZ,45,0)</f>
        <v>2.8263053894043</v>
      </c>
      <c r="AT2" s="7">
        <f>VLOOKUP($B2,Sablon!$A:$AZ,46,0)</f>
        <v>2.63373947143555</v>
      </c>
      <c r="AU2" s="7">
        <f>VLOOKUP($B2,Sablon!$A:$AZ,47,0)</f>
        <v>2.4344999790191699</v>
      </c>
      <c r="AV2" s="7">
        <f>VLOOKUP($B2,Sablon!$A:$AZ,48,0)</f>
        <v>2.2377414703369101</v>
      </c>
      <c r="AW2" s="7">
        <f>VLOOKUP($B2,Sablon!$A:$AZ,49,0)</f>
        <v>2.0544028282165501</v>
      </c>
      <c r="AX2" s="7">
        <f>VLOOKUP($B2,Sablon!$A:$AZ,50,0)</f>
        <v>2.0129859447479199</v>
      </c>
      <c r="AY2" s="7">
        <f>VLOOKUP($B2,Sablon!$A:$AZ,51,0)</f>
        <v>2.0126023292541499</v>
      </c>
    </row>
    <row r="3" spans="1:51">
      <c r="A3" s="4" t="s">
        <v>141</v>
      </c>
      <c r="B3" s="5" t="s">
        <v>152</v>
      </c>
      <c r="C3" s="1" t="s">
        <v>149</v>
      </c>
    </row>
    <row r="4" spans="1:51">
      <c r="A4" s="1" t="s">
        <v>142</v>
      </c>
      <c r="B4" s="1" t="s">
        <v>22</v>
      </c>
      <c r="C4" s="1" t="s">
        <v>139</v>
      </c>
      <c r="D4" s="7">
        <f>VLOOKUP($B4,Sablon!$A:$AZ,4,0)</f>
        <v>2.5279510021209699</v>
      </c>
      <c r="E4" s="7">
        <f>VLOOKUP($B4,Sablon!$A:$AZ,5,0)</f>
        <v>2.6594099998474099</v>
      </c>
      <c r="F4" s="7">
        <f>VLOOKUP($B4,Sablon!$A:$AZ,6,0)</f>
        <v>2.7650692462921098</v>
      </c>
      <c r="G4" s="7">
        <f>VLOOKUP($B4,Sablon!$A:$AZ,7,0)</f>
        <v>2.8434114456176798</v>
      </c>
      <c r="H4" s="7">
        <f>VLOOKUP($B4,Sablon!$A:$AZ,8,0)</f>
        <v>2.96844577789307</v>
      </c>
      <c r="I4" s="7">
        <f>VLOOKUP($B4,Sablon!$A:$AZ,9,0)</f>
        <v>3.1281595230102499</v>
      </c>
      <c r="J4" s="7">
        <f>VLOOKUP($B4,Sablon!$A:$AZ,10,0)</f>
        <v>3.2909288406372101</v>
      </c>
      <c r="K4" s="7">
        <f>VLOOKUP($B4,Sablon!$A:$AZ,11,0)</f>
        <v>3.4478297233581499</v>
      </c>
      <c r="L4" s="7">
        <f>VLOOKUP($B4,Sablon!$A:$AZ,12,0)</f>
        <v>3.5888199806213401</v>
      </c>
      <c r="M4" s="7">
        <f>VLOOKUP($B4,Sablon!$A:$AZ,13,0)</f>
        <v>3.7149217128753702</v>
      </c>
      <c r="N4" s="7">
        <f>VLOOKUP($B4,Sablon!$A:$AZ,14,0)</f>
        <v>3.8178124427795401</v>
      </c>
      <c r="O4" s="7">
        <f>VLOOKUP($B4,Sablon!$A:$AZ,15,0)</f>
        <v>3.9080376625061</v>
      </c>
      <c r="P4" s="7">
        <f>VLOOKUP($B4,Sablon!$A:$AZ,16,0)</f>
        <v>3.9717879295349099</v>
      </c>
      <c r="Q4" s="7">
        <f>VLOOKUP($B4,Sablon!$A:$AZ,17,0)</f>
        <v>3.98644971847534</v>
      </c>
      <c r="R4" s="7">
        <f>VLOOKUP($B4,Sablon!$A:$AZ,18,0)</f>
        <v>3.9726648330688499</v>
      </c>
      <c r="S4" s="7">
        <f>VLOOKUP($B4,Sablon!$A:$AZ,19,0)</f>
        <v>3.9447324275970499</v>
      </c>
      <c r="T4" s="7">
        <f>VLOOKUP($B4,Sablon!$A:$AZ,20,0)</f>
        <v>3.91677045822144</v>
      </c>
      <c r="U4" s="7">
        <f>VLOOKUP($B4,Sablon!$A:$AZ,21,0)</f>
        <v>3.8809773921966602</v>
      </c>
      <c r="V4" s="7">
        <f>VLOOKUP($B4,Sablon!$A:$AZ,22,0)</f>
        <v>3.8381142616271999</v>
      </c>
      <c r="W4" s="7">
        <f>VLOOKUP($B4,Sablon!$A:$AZ,23,0)</f>
        <v>3.7882883548736599</v>
      </c>
      <c r="X4" s="7">
        <f>VLOOKUP($B4,Sablon!$A:$AZ,24,0)</f>
        <v>3.6840441226959202</v>
      </c>
      <c r="Y4" s="7">
        <f>VLOOKUP($B4,Sablon!$A:$AZ,25,0)</f>
        <v>3.5287783145904501</v>
      </c>
      <c r="Z4" s="7">
        <f>VLOOKUP($B4,Sablon!$A:$AZ,26,0)</f>
        <v>3.3743362426757799</v>
      </c>
      <c r="AA4" s="7">
        <f>VLOOKUP($B4,Sablon!$A:$AZ,27,0)</f>
        <v>3.2300677299499498</v>
      </c>
      <c r="AB4" s="7">
        <f>VLOOKUP($B4,Sablon!$A:$AZ,28,0)</f>
        <v>3.0941231250762899</v>
      </c>
      <c r="AC4" s="7">
        <f>VLOOKUP($B4,Sablon!$A:$AZ,29,0)</f>
        <v>2.96788883209229</v>
      </c>
      <c r="AD4" s="7">
        <f>VLOOKUP($B4,Sablon!$A:$AZ,30,0)</f>
        <v>2.8118646144866899</v>
      </c>
      <c r="AE4" s="7">
        <f>VLOOKUP($B4,Sablon!$A:$AZ,31,0)</f>
        <v>2.7458403110504199</v>
      </c>
      <c r="AF4" s="7">
        <f>VLOOKUP($B4,Sablon!$A:$AZ,32,0)</f>
        <v>2.71196508407593</v>
      </c>
      <c r="AG4" s="7">
        <f>VLOOKUP($B4,Sablon!$A:$AZ,33,0)</f>
        <v>2.6768994331359899</v>
      </c>
      <c r="AH4" s="7">
        <f>VLOOKUP($B4,Sablon!$A:$AZ,34,0)</f>
        <v>2.63936114311218</v>
      </c>
      <c r="AI4" s="7">
        <f>VLOOKUP($B4,Sablon!$A:$AZ,35,0)</f>
        <v>2.6185958385467498</v>
      </c>
      <c r="AJ4" s="7">
        <f>VLOOKUP($B4,Sablon!$A:$AZ,36,0)</f>
        <v>2.5910346508026101</v>
      </c>
      <c r="AK4" s="7">
        <f>VLOOKUP($B4,Sablon!$A:$AZ,37,0)</f>
        <v>2.5438191890716602</v>
      </c>
      <c r="AL4" s="7">
        <f>VLOOKUP($B4,Sablon!$A:$AZ,38,0)</f>
        <v>2.48869800567627</v>
      </c>
      <c r="AM4" s="7">
        <f>VLOOKUP($B4,Sablon!$A:$AZ,39,0)</f>
        <v>2.4281077384948699</v>
      </c>
      <c r="AN4" s="7">
        <f>VLOOKUP($B4,Sablon!$A:$AZ,40,0)</f>
        <v>2.3588714599609402</v>
      </c>
      <c r="AO4" s="7">
        <f>VLOOKUP($B4,Sablon!$A:$AZ,41,0)</f>
        <v>2.2781512737274201</v>
      </c>
      <c r="AP4" s="7">
        <f>VLOOKUP($B4,Sablon!$A:$AZ,42,0)</f>
        <v>2.19051194190979</v>
      </c>
      <c r="AQ4" s="7">
        <f>VLOOKUP($B4,Sablon!$A:$AZ,43,0)</f>
        <v>2.1014668941497798</v>
      </c>
      <c r="AR4" s="7">
        <f>VLOOKUP($B4,Sablon!$A:$AZ,44,0)</f>
        <v>2.0201041698455802</v>
      </c>
      <c r="AS4" s="7">
        <f>VLOOKUP($B4,Sablon!$A:$AZ,45,0)</f>
        <v>1.9823871850967401</v>
      </c>
      <c r="AT4" s="7">
        <f>VLOOKUP($B4,Sablon!$A:$AZ,46,0)</f>
        <v>1.9730294942855799</v>
      </c>
      <c r="AU4" s="7">
        <f>VLOOKUP($B4,Sablon!$A:$AZ,47,0)</f>
        <v>1.95541656017303</v>
      </c>
      <c r="AV4" s="7">
        <f>VLOOKUP($B4,Sablon!$A:$AZ,48,0)</f>
        <v>1.94672739505768</v>
      </c>
      <c r="AW4" s="7">
        <f>VLOOKUP($B4,Sablon!$A:$AZ,49,0)</f>
        <v>1.95585930347443</v>
      </c>
      <c r="AX4" s="7">
        <f>VLOOKUP($B4,Sablon!$A:$AZ,50,0)</f>
        <v>1.9686040878295901</v>
      </c>
      <c r="AY4" s="7">
        <f>VLOOKUP($B4,Sablon!$A:$AZ,51,0)</f>
        <v>1.98337161540985</v>
      </c>
    </row>
    <row r="5" spans="1:51">
      <c r="A5" s="1" t="s">
        <v>146</v>
      </c>
      <c r="B5" s="1" t="s">
        <v>18</v>
      </c>
      <c r="C5" s="1" t="s">
        <v>139</v>
      </c>
      <c r="D5" s="7">
        <f>VLOOKUP($B5,Sablon!$A:$AZ,4,0)</f>
        <v>2.0812015533447301</v>
      </c>
      <c r="E5" s="7">
        <f>VLOOKUP($B5,Sablon!$A:$AZ,5,0)</f>
        <v>2.0847692489624001</v>
      </c>
      <c r="F5" s="7">
        <f>VLOOKUP($B5,Sablon!$A:$AZ,6,0)</f>
        <v>2.3290679454803498</v>
      </c>
      <c r="G5" s="7">
        <f>VLOOKUP($B5,Sablon!$A:$AZ,7,0)</f>
        <v>2.8974983692169198</v>
      </c>
      <c r="H5" s="7">
        <f>VLOOKUP($B5,Sablon!$A:$AZ,8,0)</f>
        <v>3.4635565280914302</v>
      </c>
      <c r="I5" s="7">
        <f>VLOOKUP($B5,Sablon!$A:$AZ,9,0)</f>
        <v>4.0204482078552202</v>
      </c>
      <c r="J5" s="7">
        <f>VLOOKUP($B5,Sablon!$A:$AZ,10,0)</f>
        <v>4.6152534484863299</v>
      </c>
      <c r="K5" s="7">
        <f>VLOOKUP($B5,Sablon!$A:$AZ,11,0)</f>
        <v>5.0772061347961399</v>
      </c>
      <c r="L5" s="7">
        <f>VLOOKUP($B5,Sablon!$A:$AZ,12,0)</f>
        <v>5.0855903625488299</v>
      </c>
      <c r="M5" s="7">
        <f>VLOOKUP($B5,Sablon!$A:$AZ,13,0)</f>
        <v>5.0890130996704102</v>
      </c>
      <c r="N5" s="7">
        <f>VLOOKUP($B5,Sablon!$A:$AZ,14,0)</f>
        <v>5.0932908058166504</v>
      </c>
      <c r="O5" s="7">
        <f>VLOOKUP($B5,Sablon!$A:$AZ,15,0)</f>
        <v>5.0978913307189897</v>
      </c>
      <c r="P5" s="7">
        <f>VLOOKUP($B5,Sablon!$A:$AZ,16,0)</f>
        <v>5.1029858589172399</v>
      </c>
      <c r="Q5" s="7">
        <f>VLOOKUP($B5,Sablon!$A:$AZ,17,0)</f>
        <v>5.1072511672973597</v>
      </c>
      <c r="R5" s="7">
        <f>VLOOKUP($B5,Sablon!$A:$AZ,18,0)</f>
        <v>5.11081790924072</v>
      </c>
      <c r="S5" s="7">
        <f>VLOOKUP($B5,Sablon!$A:$AZ,19,0)</f>
        <v>5.1148447990417498</v>
      </c>
      <c r="T5" s="7">
        <f>VLOOKUP($B5,Sablon!$A:$AZ,20,0)</f>
        <v>5.1172194480895996</v>
      </c>
      <c r="U5" s="7">
        <f>VLOOKUP($B5,Sablon!$A:$AZ,21,0)</f>
        <v>5.1201610565185502</v>
      </c>
      <c r="V5" s="7">
        <f>VLOOKUP($B5,Sablon!$A:$AZ,22,0)</f>
        <v>5.1236114501953098</v>
      </c>
      <c r="W5" s="7">
        <f>VLOOKUP($B5,Sablon!$A:$AZ,23,0)</f>
        <v>5.1304798126220703</v>
      </c>
      <c r="X5" s="7">
        <f>VLOOKUP($B5,Sablon!$A:$AZ,24,0)</f>
        <v>4.9658985137939498</v>
      </c>
      <c r="Y5" s="7">
        <f>VLOOKUP($B5,Sablon!$A:$AZ,25,0)</f>
        <v>4.6838469505310103</v>
      </c>
      <c r="Z5" s="7">
        <f>VLOOKUP($B5,Sablon!$A:$AZ,26,0)</f>
        <v>4.41925001144409</v>
      </c>
      <c r="AA5" s="7">
        <f>VLOOKUP($B5,Sablon!$A:$AZ,27,0)</f>
        <v>4.1670613288879403</v>
      </c>
      <c r="AB5" s="7">
        <f>VLOOKUP($B5,Sablon!$A:$AZ,28,0)</f>
        <v>3.9217338562011701</v>
      </c>
      <c r="AC5" s="7">
        <f>VLOOKUP($B5,Sablon!$A:$AZ,29,0)</f>
        <v>3.68172979354858</v>
      </c>
      <c r="AD5" s="7">
        <f>VLOOKUP($B5,Sablon!$A:$AZ,30,0)</f>
        <v>3.4471631050109899</v>
      </c>
      <c r="AE5" s="7">
        <f>VLOOKUP($B5,Sablon!$A:$AZ,31,0)</f>
        <v>3.2324526309967001</v>
      </c>
      <c r="AF5" s="7">
        <f>VLOOKUP($B5,Sablon!$A:$AZ,32,0)</f>
        <v>3.0779488086700399</v>
      </c>
      <c r="AG5" s="7">
        <f>VLOOKUP($B5,Sablon!$A:$AZ,33,0)</f>
        <v>3.01156425476074</v>
      </c>
      <c r="AH5" s="7">
        <f>VLOOKUP($B5,Sablon!$A:$AZ,34,0)</f>
        <v>2.9408209323883101</v>
      </c>
      <c r="AI5" s="7">
        <f>VLOOKUP($B5,Sablon!$A:$AZ,35,0)</f>
        <v>2.8769083023071298</v>
      </c>
      <c r="AJ5" s="7">
        <f>VLOOKUP($B5,Sablon!$A:$AZ,36,0)</f>
        <v>2.82123470306396</v>
      </c>
      <c r="AK5" s="7">
        <f>VLOOKUP($B5,Sablon!$A:$AZ,37,0)</f>
        <v>2.7577433586120601</v>
      </c>
      <c r="AL5" s="7">
        <f>VLOOKUP($B5,Sablon!$A:$AZ,38,0)</f>
        <v>2.6829235553741499</v>
      </c>
      <c r="AM5" s="7">
        <f>VLOOKUP($B5,Sablon!$A:$AZ,39,0)</f>
        <v>2.5982081890106201</v>
      </c>
      <c r="AN5" s="7">
        <f>VLOOKUP($B5,Sablon!$A:$AZ,40,0)</f>
        <v>2.4239861965179399</v>
      </c>
      <c r="AO5" s="7">
        <f>VLOOKUP($B5,Sablon!$A:$AZ,41,0)</f>
        <v>2.17292356491089</v>
      </c>
      <c r="AP5" s="7">
        <f>VLOOKUP($B5,Sablon!$A:$AZ,42,0)</f>
        <v>2.0402636528015101</v>
      </c>
      <c r="AQ5" s="7">
        <f>VLOOKUP($B5,Sablon!$A:$AZ,43,0)</f>
        <v>2.05129170417786</v>
      </c>
      <c r="AR5" s="7">
        <f>VLOOKUP($B5,Sablon!$A:$AZ,44,0)</f>
        <v>2.0549945831298801</v>
      </c>
      <c r="AS5" s="7">
        <f>VLOOKUP($B5,Sablon!$A:$AZ,45,0)</f>
        <v>2.05827784538269</v>
      </c>
      <c r="AT5" s="7">
        <f>VLOOKUP($B5,Sablon!$A:$AZ,46,0)</f>
        <v>2.0611319541931201</v>
      </c>
      <c r="AU5" s="7">
        <f>VLOOKUP($B5,Sablon!$A:$AZ,47,0)</f>
        <v>2.0654847621917698</v>
      </c>
      <c r="AV5" s="7">
        <f>VLOOKUP($B5,Sablon!$A:$AZ,48,0)</f>
        <v>2.06876921653748</v>
      </c>
      <c r="AW5" s="7">
        <f>VLOOKUP($B5,Sablon!$A:$AZ,49,0)</f>
        <v>2.0728719234466602</v>
      </c>
      <c r="AX5" s="7">
        <f>VLOOKUP($B5,Sablon!$A:$AZ,50,0)</f>
        <v>2.0767009258270299</v>
      </c>
      <c r="AY5" s="7">
        <f>VLOOKUP($B5,Sablon!$A:$AZ,51,0)</f>
        <v>2.0801568031311</v>
      </c>
    </row>
    <row r="6" spans="1:51">
      <c r="A6" s="1" t="s">
        <v>146</v>
      </c>
      <c r="B6" s="5" t="s">
        <v>152</v>
      </c>
      <c r="C6" s="1" t="s">
        <v>149</v>
      </c>
    </row>
    <row r="7" spans="1:51">
      <c r="A7" s="1" t="s">
        <v>145</v>
      </c>
      <c r="B7" s="1" t="s">
        <v>20</v>
      </c>
      <c r="C7" s="1" t="s">
        <v>139</v>
      </c>
      <c r="D7" s="7">
        <f>VLOOKUP($B7,Sablon!$A:$AZ,4,0)</f>
        <v>2.4884724617004399</v>
      </c>
      <c r="E7" s="7">
        <f>VLOOKUP($B7,Sablon!$A:$AZ,5,0)</f>
        <v>3.5042622089386</v>
      </c>
      <c r="F7" s="7">
        <f>VLOOKUP($B7,Sablon!$A:$AZ,6,0)</f>
        <v>4.09651899337769</v>
      </c>
      <c r="G7" s="7">
        <f>VLOOKUP($B7,Sablon!$A:$AZ,7,0)</f>
        <v>4.1164932250976598</v>
      </c>
      <c r="H7" s="7">
        <f>VLOOKUP($B7,Sablon!$A:$AZ,8,0)</f>
        <v>4.1254949569702104</v>
      </c>
      <c r="I7" s="7">
        <f>VLOOKUP($B7,Sablon!$A:$AZ,9,0)</f>
        <v>4.1444878578186</v>
      </c>
      <c r="J7" s="7">
        <f>VLOOKUP($B7,Sablon!$A:$AZ,10,0)</f>
        <v>4.15612840652466</v>
      </c>
      <c r="K7" s="7">
        <f>VLOOKUP($B7,Sablon!$A:$AZ,11,0)</f>
        <v>4.1686549186706499</v>
      </c>
      <c r="L7" s="7">
        <f>VLOOKUP($B7,Sablon!$A:$AZ,12,0)</f>
        <v>4.1898431777954102</v>
      </c>
      <c r="M7" s="7">
        <f>VLOOKUP($B7,Sablon!$A:$AZ,13,0)</f>
        <v>4.2021007537841797</v>
      </c>
      <c r="N7" s="7">
        <f>VLOOKUP($B7,Sablon!$A:$AZ,14,0)</f>
        <v>4.2143406867981001</v>
      </c>
      <c r="O7" s="7">
        <f>VLOOKUP($B7,Sablon!$A:$AZ,15,0)</f>
        <v>4.2337937355041504</v>
      </c>
      <c r="P7" s="7">
        <f>VLOOKUP($B7,Sablon!$A:$AZ,16,0)</f>
        <v>4.2434549331665004</v>
      </c>
      <c r="Q7" s="7">
        <f>VLOOKUP($B7,Sablon!$A:$AZ,17,0)</f>
        <v>4.2573523521423304</v>
      </c>
      <c r="R7" s="7">
        <f>VLOOKUP($B7,Sablon!$A:$AZ,18,0)</f>
        <v>4.2713470458984402</v>
      </c>
      <c r="S7" s="7">
        <f>VLOOKUP($B7,Sablon!$A:$AZ,19,0)</f>
        <v>4.2786808013915998</v>
      </c>
      <c r="T7" s="7">
        <f>VLOOKUP($B7,Sablon!$A:$AZ,20,0)</f>
        <v>4.2965526580810502</v>
      </c>
      <c r="U7" s="7">
        <f>VLOOKUP($B7,Sablon!$A:$AZ,21,0)</f>
        <v>4.3056683540344203</v>
      </c>
      <c r="V7" s="7">
        <f>VLOOKUP($B7,Sablon!$A:$AZ,22,0)</f>
        <v>4.3170590400695801</v>
      </c>
      <c r="W7" s="7">
        <f>VLOOKUP($B7,Sablon!$A:$AZ,23,0)</f>
        <v>4.3296651840209996</v>
      </c>
      <c r="X7" s="7">
        <f>VLOOKUP($B7,Sablon!$A:$AZ,24,0)</f>
        <v>4.3105635643005398</v>
      </c>
      <c r="Y7" s="7">
        <f>VLOOKUP($B7,Sablon!$A:$AZ,25,0)</f>
        <v>3.5628645420074498</v>
      </c>
      <c r="Z7" s="7">
        <f>VLOOKUP($B7,Sablon!$A:$AZ,26,0)</f>
        <v>2.5639197826385498</v>
      </c>
      <c r="AA7" s="7">
        <f>VLOOKUP($B7,Sablon!$A:$AZ,27,0)</f>
        <v>1.97093069553375</v>
      </c>
      <c r="AB7" s="7">
        <f>VLOOKUP($B7,Sablon!$A:$AZ,28,0)</f>
        <v>1.9781684875488299</v>
      </c>
      <c r="AC7" s="7">
        <f>VLOOKUP($B7,Sablon!$A:$AZ,29,0)</f>
        <v>1.9951978921890301</v>
      </c>
      <c r="AD7" s="7">
        <f>VLOOKUP($B7,Sablon!$A:$AZ,30,0)</f>
        <v>2.0077362060546902</v>
      </c>
      <c r="AE7" s="7">
        <f>VLOOKUP($B7,Sablon!$A:$AZ,31,0)</f>
        <v>2.0218245983123802</v>
      </c>
      <c r="AF7" s="7">
        <f>VLOOKUP($B7,Sablon!$A:$AZ,32,0)</f>
        <v>2.0344860553741499</v>
      </c>
      <c r="AG7" s="7">
        <f>VLOOKUP($B7,Sablon!$A:$AZ,33,0)</f>
        <v>2.0454185009002699</v>
      </c>
      <c r="AH7" s="7">
        <f>VLOOKUP($B7,Sablon!$A:$AZ,34,0)</f>
        <v>2.06622385978699</v>
      </c>
      <c r="AI7" s="7">
        <f>VLOOKUP($B7,Sablon!$A:$AZ,35,0)</f>
        <v>2.0777013301849401</v>
      </c>
      <c r="AJ7" s="7">
        <f>VLOOKUP($B7,Sablon!$A:$AZ,36,0)</f>
        <v>2.09020328521729</v>
      </c>
      <c r="AK7" s="7">
        <f>VLOOKUP($B7,Sablon!$A:$AZ,37,0)</f>
        <v>2.1060259342193599</v>
      </c>
      <c r="AL7" s="7">
        <f>VLOOKUP($B7,Sablon!$A:$AZ,38,0)</f>
        <v>2.1208178997039799</v>
      </c>
      <c r="AM7" s="7">
        <f>VLOOKUP($B7,Sablon!$A:$AZ,39,0)</f>
        <v>2.13407278060913</v>
      </c>
      <c r="AN7" s="7">
        <f>VLOOKUP($B7,Sablon!$A:$AZ,40,0)</f>
        <v>2.1474757194518999</v>
      </c>
      <c r="AO7" s="7">
        <f>VLOOKUP($B7,Sablon!$A:$AZ,41,0)</f>
        <v>2.1650364398956299</v>
      </c>
      <c r="AP7" s="7">
        <f>VLOOKUP($B7,Sablon!$A:$AZ,42,0)</f>
        <v>2.1726958751678498</v>
      </c>
      <c r="AQ7" s="7">
        <f>VLOOKUP($B7,Sablon!$A:$AZ,43,0)</f>
        <v>2.1946318149566699</v>
      </c>
      <c r="AR7" s="7">
        <f>VLOOKUP($B7,Sablon!$A:$AZ,44,0)</f>
        <v>2.2068819999694802</v>
      </c>
      <c r="AS7" s="7">
        <f>VLOOKUP($B7,Sablon!$A:$AZ,45,0)</f>
        <v>2.2210521697997998</v>
      </c>
      <c r="AT7" s="7">
        <f>VLOOKUP($B7,Sablon!$A:$AZ,46,0)</f>
        <v>2.2392916679382302</v>
      </c>
      <c r="AU7" s="7">
        <f>VLOOKUP($B7,Sablon!$A:$AZ,47,0)</f>
        <v>2.24815797805786</v>
      </c>
      <c r="AV7" s="7">
        <f>VLOOKUP($B7,Sablon!$A:$AZ,48,0)</f>
        <v>2.2629234790802002</v>
      </c>
      <c r="AW7" s="7">
        <f>VLOOKUP($B7,Sablon!$A:$AZ,49,0)</f>
        <v>2.27545118331909</v>
      </c>
      <c r="AX7" s="7">
        <f>VLOOKUP($B7,Sablon!$A:$AZ,50,0)</f>
        <v>2.28562355041504</v>
      </c>
      <c r="AY7" s="7">
        <f>VLOOKUP($B7,Sablon!$A:$AZ,51,0)</f>
        <v>2.3057343959808398</v>
      </c>
    </row>
    <row r="8" spans="1:51">
      <c r="A8" s="1" t="s">
        <v>145</v>
      </c>
      <c r="B8" s="5" t="s">
        <v>152</v>
      </c>
      <c r="C8" s="1" t="s">
        <v>149</v>
      </c>
      <c r="G8" s="1"/>
    </row>
    <row r="9" spans="1:51">
      <c r="A9" s="1" t="s">
        <v>144</v>
      </c>
      <c r="B9" s="1" t="s">
        <v>21</v>
      </c>
      <c r="C9" s="1" t="s">
        <v>139</v>
      </c>
      <c r="D9" s="7">
        <f>VLOOKUP($B9,Sablon!$A:$AZ,4,0)</f>
        <v>2.7826564311981201</v>
      </c>
      <c r="E9" s="7">
        <f>VLOOKUP($B9,Sablon!$A:$AZ,5,0)</f>
        <v>2.7134637832641602</v>
      </c>
      <c r="F9" s="7">
        <f>VLOOKUP($B9,Sablon!$A:$AZ,6,0)</f>
        <v>2.6811285018920898</v>
      </c>
      <c r="G9" s="7">
        <f>VLOOKUP($B9,Sablon!$A:$AZ,7,0)</f>
        <v>2.6981074810028098</v>
      </c>
      <c r="H9" s="7">
        <f>VLOOKUP($B9,Sablon!$A:$AZ,8,0)</f>
        <v>2.7140188217163099</v>
      </c>
      <c r="I9" s="7">
        <f>VLOOKUP($B9,Sablon!$A:$AZ,9,0)</f>
        <v>2.7295138835907</v>
      </c>
      <c r="J9" s="7">
        <f>VLOOKUP($B9,Sablon!$A:$AZ,10,0)</f>
        <v>2.7416319847106898</v>
      </c>
      <c r="K9" s="7">
        <f>VLOOKUP($B9,Sablon!$A:$AZ,11,0)</f>
        <v>2.7527778148651101</v>
      </c>
      <c r="L9" s="7">
        <f>VLOOKUP($B9,Sablon!$A:$AZ,12,0)</f>
        <v>2.7642707824707</v>
      </c>
      <c r="M9" s="7">
        <f>VLOOKUP($B9,Sablon!$A:$AZ,13,0)</f>
        <v>2.7754254341125502</v>
      </c>
      <c r="N9" s="7">
        <f>VLOOKUP($B9,Sablon!$A:$AZ,14,0)</f>
        <v>2.7869966030120898</v>
      </c>
      <c r="O9" s="7">
        <f>VLOOKUP($B9,Sablon!$A:$AZ,15,0)</f>
        <v>2.7974739074707</v>
      </c>
      <c r="P9" s="7">
        <f>VLOOKUP($B9,Sablon!$A:$AZ,16,0)</f>
        <v>2.8082032203674299</v>
      </c>
      <c r="Q9" s="7">
        <f>VLOOKUP($B9,Sablon!$A:$AZ,17,0)</f>
        <v>2.8170142173767099</v>
      </c>
      <c r="R9" s="7">
        <f>VLOOKUP($B9,Sablon!$A:$AZ,18,0)</f>
        <v>2.8236160278320299</v>
      </c>
      <c r="S9" s="7">
        <f>VLOOKUP($B9,Sablon!$A:$AZ,19,0)</f>
        <v>2.8291442394256601</v>
      </c>
      <c r="T9" s="7">
        <f>VLOOKUP($B9,Sablon!$A:$AZ,20,0)</f>
        <v>2.8347623348236102</v>
      </c>
      <c r="U9" s="7">
        <f>VLOOKUP($B9,Sablon!$A:$AZ,21,0)</f>
        <v>2.8408784866332999</v>
      </c>
      <c r="V9" s="7">
        <f>VLOOKUP($B9,Sablon!$A:$AZ,22,0)</f>
        <v>2.8465847969055198</v>
      </c>
      <c r="W9" s="7">
        <f>VLOOKUP($B9,Sablon!$A:$AZ,23,0)</f>
        <v>2.8525800704956099</v>
      </c>
      <c r="X9" s="7">
        <f>VLOOKUP($B9,Sablon!$A:$AZ,24,0)</f>
        <v>2.8228075504303001</v>
      </c>
      <c r="Y9" s="7">
        <f>VLOOKUP($B9,Sablon!$A:$AZ,25,0)</f>
        <v>2.9443280696868901</v>
      </c>
      <c r="Z9" s="7">
        <f>VLOOKUP($B9,Sablon!$A:$AZ,26,0)</f>
        <v>3.1896543502807599</v>
      </c>
      <c r="AA9" s="7">
        <f>VLOOKUP($B9,Sablon!$A:$AZ,27,0)</f>
        <v>3.3378543853759801</v>
      </c>
      <c r="AB9" s="7">
        <f>VLOOKUP($B9,Sablon!$A:$AZ,28,0)</f>
        <v>3.25490474700928</v>
      </c>
      <c r="AC9" s="7">
        <f>VLOOKUP($B9,Sablon!$A:$AZ,29,0)</f>
        <v>3.1456997394561799</v>
      </c>
      <c r="AD9" s="7">
        <f>VLOOKUP($B9,Sablon!$A:$AZ,30,0)</f>
        <v>3.0055727958679199</v>
      </c>
      <c r="AE9" s="7">
        <f>VLOOKUP($B9,Sablon!$A:$AZ,31,0)</f>
        <v>2.8940765857696502</v>
      </c>
      <c r="AF9" s="7">
        <f>VLOOKUP($B9,Sablon!$A:$AZ,32,0)</f>
        <v>2.8145623207092298</v>
      </c>
      <c r="AG9" s="7">
        <f>VLOOKUP($B9,Sablon!$A:$AZ,33,0)</f>
        <v>2.8208353519439702</v>
      </c>
      <c r="AH9" s="7">
        <f>VLOOKUP($B9,Sablon!$A:$AZ,34,0)</f>
        <v>2.8297710418701199</v>
      </c>
      <c r="AI9" s="7">
        <f>VLOOKUP($B9,Sablon!$A:$AZ,35,0)</f>
        <v>2.8330490589141801</v>
      </c>
      <c r="AJ9" s="7">
        <f>VLOOKUP($B9,Sablon!$A:$AZ,36,0)</f>
        <v>2.8340141773223899</v>
      </c>
      <c r="AK9" s="7">
        <f>VLOOKUP($B9,Sablon!$A:$AZ,37,0)</f>
        <v>2.8345255851745601</v>
      </c>
      <c r="AL9" s="7">
        <f>VLOOKUP($B9,Sablon!$A:$AZ,38,0)</f>
        <v>2.8342239856720002</v>
      </c>
      <c r="AM9" s="7">
        <f>VLOOKUP($B9,Sablon!$A:$AZ,39,0)</f>
        <v>2.8339653015136701</v>
      </c>
      <c r="AN9" s="7">
        <f>VLOOKUP($B9,Sablon!$A:$AZ,40,0)</f>
        <v>2.8323888778686501</v>
      </c>
      <c r="AO9" s="7">
        <f>VLOOKUP($B9,Sablon!$A:$AZ,41,0)</f>
        <v>2.83324146270752</v>
      </c>
      <c r="AP9" s="7">
        <f>VLOOKUP($B9,Sablon!$A:$AZ,42,0)</f>
        <v>2.8331596851348899</v>
      </c>
      <c r="AQ9" s="7">
        <f>VLOOKUP($B9,Sablon!$A:$AZ,43,0)</f>
        <v>2.8315780162811302</v>
      </c>
      <c r="AR9" s="7">
        <f>VLOOKUP($B9,Sablon!$A:$AZ,44,0)</f>
        <v>2.8315174579620401</v>
      </c>
      <c r="AS9" s="7">
        <f>VLOOKUP($B9,Sablon!$A:$AZ,45,0)</f>
        <v>2.8309617042541499</v>
      </c>
      <c r="AT9" s="7">
        <f>VLOOKUP($B9,Sablon!$A:$AZ,46,0)</f>
        <v>2.83086109161377</v>
      </c>
      <c r="AU9" s="7">
        <f>VLOOKUP($B9,Sablon!$A:$AZ,47,0)</f>
        <v>2.8296251296997101</v>
      </c>
      <c r="AV9" s="7">
        <f>VLOOKUP($B9,Sablon!$A:$AZ,48,0)</f>
        <v>2.8293383121490501</v>
      </c>
      <c r="AW9" s="7">
        <f>VLOOKUP($B9,Sablon!$A:$AZ,49,0)</f>
        <v>2.8294653892517099</v>
      </c>
      <c r="AX9" s="7">
        <f>VLOOKUP($B9,Sablon!$A:$AZ,50,0)</f>
        <v>2.8288002014160201</v>
      </c>
      <c r="AY9" s="7">
        <f>VLOOKUP($B9,Sablon!$A:$AZ,51,0)</f>
        <v>2.82844114303589</v>
      </c>
    </row>
    <row r="10" spans="1:51">
      <c r="A10" s="1" t="s">
        <v>144</v>
      </c>
      <c r="B10" s="5" t="s">
        <v>152</v>
      </c>
      <c r="C10" s="1" t="s">
        <v>149</v>
      </c>
    </row>
    <row r="11" spans="1:51">
      <c r="A11" s="1" t="s">
        <v>138</v>
      </c>
      <c r="B11" s="1" t="s">
        <v>40</v>
      </c>
      <c r="C11" s="1" t="s">
        <v>139</v>
      </c>
      <c r="D11" s="7">
        <f>VLOOKUP($B11,Sablon!$A:$AZ,4,0)</f>
        <v>1.84724652767181</v>
      </c>
      <c r="E11" s="7">
        <f>VLOOKUP($B11,Sablon!$A:$AZ,5,0)</f>
        <v>1.8476493358612101</v>
      </c>
      <c r="F11" s="7">
        <f>VLOOKUP($B11,Sablon!$A:$AZ,6,0)</f>
        <v>1.89470994472504</v>
      </c>
      <c r="G11" s="7">
        <f>VLOOKUP($B11,Sablon!$A:$AZ,7,0)</f>
        <v>2.2990851402282702</v>
      </c>
      <c r="H11" s="7">
        <f>VLOOKUP($B11,Sablon!$A:$AZ,8,0)</f>
        <v>2.74959373474121</v>
      </c>
      <c r="I11" s="7">
        <f>VLOOKUP($B11,Sablon!$A:$AZ,9,0)</f>
        <v>3.1811792850494398</v>
      </c>
      <c r="J11" s="7">
        <f>VLOOKUP($B11,Sablon!$A:$AZ,10,0)</f>
        <v>3.6209809780120898</v>
      </c>
      <c r="K11" s="7">
        <f>VLOOKUP($B11,Sablon!$A:$AZ,11,0)</f>
        <v>4.04569435119629</v>
      </c>
      <c r="L11" s="7">
        <f>VLOOKUP($B11,Sablon!$A:$AZ,12,0)</f>
        <v>4.44136714935303</v>
      </c>
      <c r="M11" s="7">
        <f>VLOOKUP($B11,Sablon!$A:$AZ,13,0)</f>
        <v>4.5139408111572301</v>
      </c>
      <c r="N11" s="7">
        <f>VLOOKUP($B11,Sablon!$A:$AZ,14,0)</f>
        <v>4.5124268531799299</v>
      </c>
      <c r="O11" s="7">
        <f>VLOOKUP($B11,Sablon!$A:$AZ,15,0)</f>
        <v>4.5131063461303702</v>
      </c>
      <c r="P11" s="7">
        <f>VLOOKUP($B11,Sablon!$A:$AZ,16,0)</f>
        <v>4.5137782096862802</v>
      </c>
      <c r="Q11" s="7">
        <f>VLOOKUP($B11,Sablon!$A:$AZ,17,0)</f>
        <v>4.5130071640014604</v>
      </c>
      <c r="R11" s="7">
        <f>VLOOKUP($B11,Sablon!$A:$AZ,18,0)</f>
        <v>4.5129375457763699</v>
      </c>
      <c r="S11" s="7">
        <f>VLOOKUP($B11,Sablon!$A:$AZ,19,0)</f>
        <v>4.5132379531860396</v>
      </c>
      <c r="T11" s="7">
        <f>VLOOKUP($B11,Sablon!$A:$AZ,20,0)</f>
        <v>4.5127711296081499</v>
      </c>
      <c r="U11" s="7">
        <f>VLOOKUP($B11,Sablon!$A:$AZ,21,0)</f>
        <v>4.5128989219665501</v>
      </c>
      <c r="V11" s="7">
        <f>VLOOKUP($B11,Sablon!$A:$AZ,22,0)</f>
        <v>4.5116305351257298</v>
      </c>
      <c r="W11" s="7">
        <f>VLOOKUP($B11,Sablon!$A:$AZ,23,0)</f>
        <v>4.5135622024536097</v>
      </c>
      <c r="X11" s="7">
        <f>VLOOKUP($B11,Sablon!$A:$AZ,24,0)</f>
        <v>4.5123872756957999</v>
      </c>
      <c r="Y11" s="7">
        <f>VLOOKUP($B11,Sablon!$A:$AZ,25,0)</f>
        <v>4.5140552520751998</v>
      </c>
      <c r="Z11" s="7">
        <f>VLOOKUP($B11,Sablon!$A:$AZ,26,0)</f>
        <v>4.5140037536621103</v>
      </c>
      <c r="AA11" s="7">
        <f>VLOOKUP($B11,Sablon!$A:$AZ,27,0)</f>
        <v>4.5129494667053196</v>
      </c>
      <c r="AB11" s="7">
        <f>VLOOKUP($B11,Sablon!$A:$AZ,28,0)</f>
        <v>4.5129652023315403</v>
      </c>
      <c r="AC11" s="7">
        <f>VLOOKUP($B11,Sablon!$A:$AZ,29,0)</f>
        <v>4.51340627670288</v>
      </c>
      <c r="AD11" s="7">
        <f>VLOOKUP($B11,Sablon!$A:$AZ,30,0)</f>
        <v>4.5136818885803196</v>
      </c>
      <c r="AE11" s="7">
        <f>VLOOKUP($B11,Sablon!$A:$AZ,31,0)</f>
        <v>4.5128073692321804</v>
      </c>
      <c r="AF11" s="7">
        <f>VLOOKUP($B11,Sablon!$A:$AZ,32,0)</f>
        <v>4.43025875091553</v>
      </c>
      <c r="AG11" s="7">
        <f>VLOOKUP($B11,Sablon!$A:$AZ,33,0)</f>
        <v>4.1589670181274396</v>
      </c>
      <c r="AH11" s="7">
        <f>VLOOKUP($B11,Sablon!$A:$AZ,34,0)</f>
        <v>3.8947899341583301</v>
      </c>
      <c r="AI11" s="7">
        <f>VLOOKUP($B11,Sablon!$A:$AZ,35,0)</f>
        <v>3.64311647415161</v>
      </c>
      <c r="AJ11" s="7">
        <f>VLOOKUP($B11,Sablon!$A:$AZ,36,0)</f>
        <v>3.3999722003936799</v>
      </c>
      <c r="AK11" s="7">
        <f>VLOOKUP($B11,Sablon!$A:$AZ,37,0)</f>
        <v>3.1878783702850302</v>
      </c>
      <c r="AL11" s="7">
        <f>VLOOKUP($B11,Sablon!$A:$AZ,38,0)</f>
        <v>2.9998071193695099</v>
      </c>
      <c r="AM11" s="7">
        <f>VLOOKUP($B11,Sablon!$A:$AZ,39,0)</f>
        <v>2.82798099517822</v>
      </c>
      <c r="AN11" s="7">
        <f>VLOOKUP($B11,Sablon!$A:$AZ,40,0)</f>
        <v>2.6595675945282</v>
      </c>
      <c r="AO11" s="7">
        <f>VLOOKUP($B11,Sablon!$A:$AZ,41,0)</f>
        <v>2.5015921592712398</v>
      </c>
      <c r="AP11" s="7">
        <f>VLOOKUP($B11,Sablon!$A:$AZ,42,0)</f>
        <v>2.34868240356445</v>
      </c>
      <c r="AQ11" s="7">
        <f>VLOOKUP($B11,Sablon!$A:$AZ,43,0)</f>
        <v>2.1956112384796098</v>
      </c>
      <c r="AR11" s="7">
        <f>VLOOKUP($B11,Sablon!$A:$AZ,44,0)</f>
        <v>2.0446648597717298</v>
      </c>
      <c r="AS11" s="7">
        <f>VLOOKUP($B11,Sablon!$A:$AZ,45,0)</f>
        <v>1.90340948104858</v>
      </c>
      <c r="AT11" s="7">
        <f>VLOOKUP($B11,Sablon!$A:$AZ,46,0)</f>
        <v>1.8365519046783401</v>
      </c>
      <c r="AU11" s="7">
        <f>VLOOKUP($B11,Sablon!$A:$AZ,47,0)</f>
        <v>1.84033679962158</v>
      </c>
      <c r="AV11" s="7">
        <f>VLOOKUP($B11,Sablon!$A:$AZ,48,0)</f>
        <v>1.83987152576447</v>
      </c>
      <c r="AW11" s="7">
        <f>VLOOKUP($B11,Sablon!$A:$AZ,49,0)</f>
        <v>1.83864593505859</v>
      </c>
      <c r="AX11" s="7">
        <f>VLOOKUP($B11,Sablon!$A:$AZ,50,0)</f>
        <v>1.84113729000092</v>
      </c>
      <c r="AY11" s="7">
        <f>VLOOKUP($B11,Sablon!$A:$AZ,51,0)</f>
        <v>1.84073781967163</v>
      </c>
    </row>
    <row r="12" spans="1:51">
      <c r="A12" s="1" t="s">
        <v>138</v>
      </c>
      <c r="B12" s="5" t="s">
        <v>152</v>
      </c>
      <c r="C12" s="1" t="s">
        <v>149</v>
      </c>
      <c r="G12" s="1"/>
    </row>
    <row r="13" spans="1:51">
      <c r="A13" s="1" t="s">
        <v>143</v>
      </c>
      <c r="B13" s="1" t="s">
        <v>30</v>
      </c>
      <c r="C13" s="1" t="s">
        <v>139</v>
      </c>
      <c r="D13" s="7">
        <f>VLOOKUP($B13,Sablon!$A:$AZ,4,0)</f>
        <v>5.0089573860168501</v>
      </c>
      <c r="E13" s="7">
        <f>VLOOKUP($B13,Sablon!$A:$AZ,5,0)</f>
        <v>5.0192952156066903</v>
      </c>
      <c r="F13" s="7">
        <f>VLOOKUP($B13,Sablon!$A:$AZ,6,0)</f>
        <v>5.0153551101684597</v>
      </c>
      <c r="G13" s="7">
        <f>VLOOKUP($B13,Sablon!$A:$AZ,7,0)</f>
        <v>5.0136570930481001</v>
      </c>
      <c r="H13" s="7">
        <f>VLOOKUP($B13,Sablon!$A:$AZ,8,0)</f>
        <v>5.0145106315612802</v>
      </c>
      <c r="I13" s="7">
        <f>VLOOKUP($B13,Sablon!$A:$AZ,9,0)</f>
        <v>5.01963233947754</v>
      </c>
      <c r="J13" s="7">
        <f>VLOOKUP($B13,Sablon!$A:$AZ,10,0)</f>
        <v>5.0172038078308097</v>
      </c>
      <c r="K13" s="7">
        <f>VLOOKUP($B13,Sablon!$A:$AZ,11,0)</f>
        <v>5.0153369903564498</v>
      </c>
      <c r="L13" s="7">
        <f>VLOOKUP($B13,Sablon!$A:$AZ,12,0)</f>
        <v>5.0132889747619602</v>
      </c>
      <c r="M13" s="7">
        <f>VLOOKUP($B13,Sablon!$A:$AZ,13,0)</f>
        <v>5.0169978141784703</v>
      </c>
      <c r="N13" s="7">
        <f>VLOOKUP($B13,Sablon!$A:$AZ,14,0)</f>
        <v>5.0180907249450701</v>
      </c>
      <c r="O13" s="7">
        <f>VLOOKUP($B13,Sablon!$A:$AZ,15,0)</f>
        <v>5.0172653198242196</v>
      </c>
      <c r="P13" s="7">
        <f>VLOOKUP($B13,Sablon!$A:$AZ,16,0)</f>
        <v>5.01910400390625</v>
      </c>
      <c r="Q13" s="7">
        <f>VLOOKUP($B13,Sablon!$A:$AZ,17,0)</f>
        <v>5.0214142799377397</v>
      </c>
      <c r="R13" s="7">
        <f>VLOOKUP($B13,Sablon!$A:$AZ,18,0)</f>
        <v>4.9261999130248997</v>
      </c>
      <c r="S13" s="7">
        <f>VLOOKUP($B13,Sablon!$A:$AZ,19,0)</f>
        <v>4.5555777549743697</v>
      </c>
      <c r="T13" s="7">
        <f>VLOOKUP($B13,Sablon!$A:$AZ,20,0)</f>
        <v>4.1931681632995597</v>
      </c>
      <c r="U13" s="7">
        <f>VLOOKUP($B13,Sablon!$A:$AZ,21,0)</f>
        <v>3.85276579856873</v>
      </c>
      <c r="V13" s="7">
        <f>VLOOKUP($B13,Sablon!$A:$AZ,22,0)</f>
        <v>3.5227062702178999</v>
      </c>
      <c r="W13" s="7">
        <f>VLOOKUP($B13,Sablon!$A:$AZ,23,0)</f>
        <v>3.22627830505371</v>
      </c>
      <c r="X13" s="7">
        <f>VLOOKUP($B13,Sablon!$A:$AZ,24,0)</f>
        <v>2.91570019721985</v>
      </c>
      <c r="Y13" s="7">
        <f>VLOOKUP($B13,Sablon!$A:$AZ,25,0)</f>
        <v>2.6095943450927699</v>
      </c>
      <c r="Z13" s="7">
        <f>VLOOKUP($B13,Sablon!$A:$AZ,26,0)</f>
        <v>2.29865598678589</v>
      </c>
      <c r="AA13" s="7">
        <f>VLOOKUP($B13,Sablon!$A:$AZ,27,0)</f>
        <v>1.9780200719833401</v>
      </c>
      <c r="AB13" s="7">
        <f>VLOOKUP($B13,Sablon!$A:$AZ,28,0)</f>
        <v>1.69648432731628</v>
      </c>
      <c r="AC13" s="7">
        <f>VLOOKUP($B13,Sablon!$A:$AZ,29,0)</f>
        <v>1.6572294235229501</v>
      </c>
      <c r="AD13" s="7">
        <f>VLOOKUP($B13,Sablon!$A:$AZ,30,0)</f>
        <v>1.65152776241302</v>
      </c>
      <c r="AE13" s="7">
        <f>VLOOKUP($B13,Sablon!$A:$AZ,31,0)</f>
        <v>1.65819644927979</v>
      </c>
      <c r="AF13" s="7">
        <f>VLOOKUP($B13,Sablon!$A:$AZ,32,0)</f>
        <v>1.6566810607910201</v>
      </c>
      <c r="AG13" s="7">
        <f>VLOOKUP($B13,Sablon!$A:$AZ,33,0)</f>
        <v>1.65155708789825</v>
      </c>
      <c r="AH13" s="7">
        <f>VLOOKUP($B13,Sablon!$A:$AZ,34,0)</f>
        <v>1.6563570499420199</v>
      </c>
      <c r="AI13" s="7">
        <f>VLOOKUP($B13,Sablon!$A:$AZ,35,0)</f>
        <v>1.65665423870087</v>
      </c>
      <c r="AJ13" s="7">
        <f>VLOOKUP($B13,Sablon!$A:$AZ,36,0)</f>
        <v>1.6547002792358401</v>
      </c>
      <c r="AK13" s="7">
        <f>VLOOKUP($B13,Sablon!$A:$AZ,37,0)</f>
        <v>1.65456831455231</v>
      </c>
      <c r="AL13" s="7">
        <f>VLOOKUP($B13,Sablon!$A:$AZ,38,0)</f>
        <v>1.65435743331909</v>
      </c>
      <c r="AM13" s="7">
        <f>VLOOKUP($B13,Sablon!$A:$AZ,39,0)</f>
        <v>1.66007912158966</v>
      </c>
      <c r="AN13" s="7">
        <f>VLOOKUP($B13,Sablon!$A:$AZ,40,0)</f>
        <v>1.65700972080231</v>
      </c>
      <c r="AO13" s="7">
        <f>VLOOKUP($B13,Sablon!$A:$AZ,41,0)</f>
        <v>1.65472960472107</v>
      </c>
      <c r="AP13" s="7">
        <f>VLOOKUP($B13,Sablon!$A:$AZ,42,0)</f>
        <v>1.65743708610535</v>
      </c>
      <c r="AQ13" s="7">
        <f>VLOOKUP($B13,Sablon!$A:$AZ,43,0)</f>
        <v>1.65940237045288</v>
      </c>
      <c r="AR13" s="7">
        <f>VLOOKUP($B13,Sablon!$A:$AZ,44,0)</f>
        <v>1.6570177078247099</v>
      </c>
      <c r="AS13" s="7">
        <f>VLOOKUP($B13,Sablon!$A:$AZ,45,0)</f>
        <v>1.6648081541061399</v>
      </c>
      <c r="AT13" s="7">
        <f>VLOOKUP($B13,Sablon!$A:$AZ,46,0)</f>
        <v>1.6654917001724201</v>
      </c>
      <c r="AU13" s="7">
        <f>VLOOKUP($B13,Sablon!$A:$AZ,47,0)</f>
        <v>1.66318655014038</v>
      </c>
      <c r="AV13" s="7">
        <f>VLOOKUP($B13,Sablon!$A:$AZ,48,0)</f>
        <v>2.05482721328735</v>
      </c>
      <c r="AW13" s="7">
        <f>VLOOKUP($B13,Sablon!$A:$AZ,49,0)</f>
        <v>2.90965056419373</v>
      </c>
      <c r="AX13" s="7">
        <f>VLOOKUP($B13,Sablon!$A:$AZ,50,0)</f>
        <v>3.7256562709808398</v>
      </c>
      <c r="AY13" s="7">
        <f>VLOOKUP($B13,Sablon!$A:$AZ,51,0)</f>
        <v>4.51784324645996</v>
      </c>
    </row>
    <row r="14" spans="1:51">
      <c r="A14" s="1" t="s">
        <v>143</v>
      </c>
      <c r="B14" s="5" t="s">
        <v>152</v>
      </c>
      <c r="C14" s="1" t="s">
        <v>149</v>
      </c>
    </row>
    <row r="15" spans="1:51">
      <c r="A15" s="4" t="s">
        <v>140</v>
      </c>
      <c r="B15" s="1" t="s">
        <v>47</v>
      </c>
      <c r="C15" s="1" t="s">
        <v>139</v>
      </c>
      <c r="D15" s="7">
        <f>VLOOKUP($B15,Sablon!$A:$AZ,4,0)</f>
        <v>2.8913700580596902</v>
      </c>
      <c r="E15" s="7">
        <f>VLOOKUP($B15,Sablon!$A:$AZ,5,0)</f>
        <v>3.0706441402435298</v>
      </c>
      <c r="F15" s="7">
        <f>VLOOKUP($B15,Sablon!$A:$AZ,6,0)</f>
        <v>3.2804534435272199</v>
      </c>
      <c r="G15" s="7">
        <f>VLOOKUP($B15,Sablon!$A:$AZ,7,0)</f>
        <v>3.3424377441406299</v>
      </c>
      <c r="H15" s="7">
        <f>VLOOKUP($B15,Sablon!$A:$AZ,8,0)</f>
        <v>3.4320712089538601</v>
      </c>
      <c r="I15" s="7">
        <f>VLOOKUP($B15,Sablon!$A:$AZ,9,0)</f>
        <v>3.5480294227600102</v>
      </c>
      <c r="J15" s="7">
        <f>VLOOKUP($B15,Sablon!$A:$AZ,10,0)</f>
        <v>3.69843721389771</v>
      </c>
      <c r="K15" s="7">
        <f>VLOOKUP($B15,Sablon!$A:$AZ,11,0)</f>
        <v>3.9692568778991699</v>
      </c>
      <c r="L15" s="7">
        <f>VLOOKUP($B15,Sablon!$A:$AZ,12,0)</f>
        <v>4.4147691726684597</v>
      </c>
      <c r="M15" s="7">
        <f>VLOOKUP($B15,Sablon!$A:$AZ,13,0)</f>
        <v>5.0369319915771502</v>
      </c>
      <c r="N15" s="7">
        <f>VLOOKUP($B15,Sablon!$A:$AZ,14,0)</f>
        <v>5.6125464439392099</v>
      </c>
      <c r="O15" s="7">
        <f>VLOOKUP($B15,Sablon!$A:$AZ,15,0)</f>
        <v>6.0238313674926802</v>
      </c>
      <c r="P15" s="7">
        <f>VLOOKUP($B15,Sablon!$A:$AZ,16,0)</f>
        <v>6.1897726058959996</v>
      </c>
      <c r="Q15" s="7">
        <f>VLOOKUP($B15,Sablon!$A:$AZ,17,0)</f>
        <v>6.0170364379882804</v>
      </c>
      <c r="R15" s="7">
        <f>VLOOKUP($B15,Sablon!$A:$AZ,18,0)</f>
        <v>5.6335396766662598</v>
      </c>
      <c r="S15" s="7">
        <f>VLOOKUP($B15,Sablon!$A:$AZ,19,0)</f>
        <v>5.2913489341735804</v>
      </c>
      <c r="T15" s="7">
        <f>VLOOKUP($B15,Sablon!$A:$AZ,20,0)</f>
        <v>4.9978523254394496</v>
      </c>
      <c r="U15" s="7">
        <f>VLOOKUP($B15,Sablon!$A:$AZ,21,0)</f>
        <v>4.7160692214965803</v>
      </c>
      <c r="V15" s="7">
        <f>VLOOKUP($B15,Sablon!$A:$AZ,22,0)</f>
        <v>4.4650835990905797</v>
      </c>
      <c r="W15" s="7">
        <f>VLOOKUP($B15,Sablon!$A:$AZ,23,0)</f>
        <v>4.2329444885253897</v>
      </c>
      <c r="X15" s="7">
        <f>VLOOKUP($B15,Sablon!$A:$AZ,24,0)</f>
        <v>4.0460462570190403</v>
      </c>
      <c r="Y15" s="7">
        <f>VLOOKUP($B15,Sablon!$A:$AZ,25,0)</f>
        <v>4.0052952766418501</v>
      </c>
      <c r="Z15" s="7">
        <f>VLOOKUP($B15,Sablon!$A:$AZ,26,0)</f>
        <v>3.9518785476684601</v>
      </c>
      <c r="AA15" s="7">
        <f>VLOOKUP($B15,Sablon!$A:$AZ,27,0)</f>
        <v>3.8989791870117201</v>
      </c>
      <c r="AB15" s="7">
        <f>VLOOKUP($B15,Sablon!$A:$AZ,28,0)</f>
        <v>3.8093922138214098</v>
      </c>
      <c r="AC15" s="7">
        <f>VLOOKUP($B15,Sablon!$A:$AZ,29,0)</f>
        <v>3.6159753799438499</v>
      </c>
      <c r="AD15" s="7">
        <f>VLOOKUP($B15,Sablon!$A:$AZ,30,0)</f>
        <v>3.4965867996215798</v>
      </c>
      <c r="AE15" s="7">
        <f>VLOOKUP($B15,Sablon!$A:$AZ,31,0)</f>
        <v>3.3932049274444598</v>
      </c>
      <c r="AF15" s="7">
        <f>VLOOKUP($B15,Sablon!$A:$AZ,32,0)</f>
        <v>3.3302030563354501</v>
      </c>
      <c r="AG15" s="7">
        <f>VLOOKUP($B15,Sablon!$A:$AZ,33,0)</f>
        <v>3.4051494598388699</v>
      </c>
      <c r="AH15" s="7">
        <f>VLOOKUP($B15,Sablon!$A:$AZ,34,0)</f>
        <v>3.52164578437805</v>
      </c>
      <c r="AI15" s="7">
        <f>VLOOKUP($B15,Sablon!$A:$AZ,35,0)</f>
        <v>3.65768218040466</v>
      </c>
      <c r="AJ15" s="7">
        <f>VLOOKUP($B15,Sablon!$A:$AZ,36,0)</f>
        <v>3.8402636051178001</v>
      </c>
      <c r="AK15" s="7">
        <f>VLOOKUP($B15,Sablon!$A:$AZ,37,0)</f>
        <v>4.0407590866088903</v>
      </c>
      <c r="AL15" s="7">
        <f>VLOOKUP($B15,Sablon!$A:$AZ,38,0)</f>
        <v>4.22204494476318</v>
      </c>
      <c r="AM15" s="7">
        <f>VLOOKUP($B15,Sablon!$A:$AZ,39,0)</f>
        <v>4.3741164207458496</v>
      </c>
      <c r="AN15" s="7">
        <f>VLOOKUP($B15,Sablon!$A:$AZ,40,0)</f>
        <v>4.4808015823364302</v>
      </c>
      <c r="AO15" s="7">
        <f>VLOOKUP($B15,Sablon!$A:$AZ,41,0)</f>
        <v>4.5190486907959002</v>
      </c>
      <c r="AP15" s="7">
        <f>VLOOKUP($B15,Sablon!$A:$AZ,42,0)</f>
        <v>4.4134659767150897</v>
      </c>
      <c r="AQ15" s="7">
        <f>VLOOKUP($B15,Sablon!$A:$AZ,43,0)</f>
        <v>4.0692319869995099</v>
      </c>
      <c r="AR15" s="7">
        <f>VLOOKUP($B15,Sablon!$A:$AZ,44,0)</f>
        <v>3.7132081985473602</v>
      </c>
      <c r="AS15" s="7">
        <f>VLOOKUP($B15,Sablon!$A:$AZ,45,0)</f>
        <v>3.5611667633056601</v>
      </c>
      <c r="AT15" s="7">
        <f>VLOOKUP($B15,Sablon!$A:$AZ,46,0)</f>
        <v>3.5415244102478001</v>
      </c>
      <c r="AU15" s="7">
        <f>VLOOKUP($B15,Sablon!$A:$AZ,47,0)</f>
        <v>3.3955225944518999</v>
      </c>
      <c r="AV15" s="7">
        <f>VLOOKUP($B15,Sablon!$A:$AZ,48,0)</f>
        <v>3.2010395526886</v>
      </c>
      <c r="AW15" s="7">
        <f>VLOOKUP($B15,Sablon!$A:$AZ,49,0)</f>
        <v>2.9647049903869598</v>
      </c>
      <c r="AX15" s="7">
        <f>VLOOKUP($B15,Sablon!$A:$AZ,50,0)</f>
        <v>2.7195055484771702</v>
      </c>
      <c r="AY15" s="7">
        <f>VLOOKUP($B15,Sablon!$A:$AZ,51,0)</f>
        <v>2.5853211879730198</v>
      </c>
    </row>
    <row r="16" spans="1:51">
      <c r="A16" s="4" t="s">
        <v>140</v>
      </c>
      <c r="B16" s="5" t="s">
        <v>152</v>
      </c>
      <c r="C16" s="1" t="s">
        <v>149</v>
      </c>
    </row>
    <row r="17" spans="1:51">
      <c r="A17" s="1" t="s">
        <v>147</v>
      </c>
      <c r="B17" s="6" t="s">
        <v>159</v>
      </c>
      <c r="C17" s="1" t="s">
        <v>154</v>
      </c>
      <c r="D17" s="9">
        <f>D41</f>
        <v>2754.366363525392</v>
      </c>
      <c r="E17" s="9">
        <f t="shared" ref="E17:AY17" si="0">E41</f>
        <v>2223.0017089843718</v>
      </c>
      <c r="F17" s="9">
        <f t="shared" si="0"/>
        <v>1851.9529418945292</v>
      </c>
      <c r="G17" s="9">
        <f t="shared" si="0"/>
        <v>1218.7290039062473</v>
      </c>
      <c r="H17" s="9">
        <f t="shared" si="0"/>
        <v>1459.069946289062</v>
      </c>
      <c r="I17" s="9">
        <f t="shared" si="0"/>
        <v>1437.7265319824196</v>
      </c>
      <c r="J17" s="9">
        <f t="shared" si="0"/>
        <v>1435.938293457031</v>
      </c>
      <c r="K17" s="9">
        <f t="shared" si="0"/>
        <v>1477.0357971191343</v>
      </c>
      <c r="L17" s="9">
        <f t="shared" si="0"/>
        <v>1342.1369339227704</v>
      </c>
      <c r="M17" s="9">
        <f t="shared" si="0"/>
        <v>1688.9263006448739</v>
      </c>
      <c r="N17" s="9">
        <f t="shared" si="0"/>
        <v>1538.3275690078731</v>
      </c>
      <c r="O17" s="9">
        <f t="shared" si="0"/>
        <v>1486.863970279697</v>
      </c>
      <c r="P17" s="9">
        <f t="shared" si="0"/>
        <v>1850.2200087308852</v>
      </c>
      <c r="Q17" s="9">
        <f t="shared" si="0"/>
        <v>2165.269057989115</v>
      </c>
      <c r="R17" s="9">
        <f t="shared" si="0"/>
        <v>2864.3197264671276</v>
      </c>
      <c r="S17" s="9">
        <f t="shared" si="0"/>
        <v>2750.3929851055173</v>
      </c>
      <c r="T17" s="9">
        <f t="shared" si="0"/>
        <v>2920.8504462242154</v>
      </c>
      <c r="U17" s="9">
        <f t="shared" si="0"/>
        <v>2896.2829306125668</v>
      </c>
      <c r="V17" s="9">
        <f t="shared" si="0"/>
        <v>2854.1724987030025</v>
      </c>
      <c r="W17" s="9">
        <f t="shared" si="0"/>
        <v>2678.7666625976581</v>
      </c>
      <c r="X17" s="9">
        <f t="shared" si="0"/>
        <v>2538.060638427728</v>
      </c>
      <c r="Y17" s="9">
        <f t="shared" si="0"/>
        <v>3097.6393737792905</v>
      </c>
      <c r="Z17" s="9">
        <f t="shared" si="0"/>
        <v>3049.6917114257835</v>
      </c>
      <c r="AA17" s="9">
        <f t="shared" si="0"/>
        <v>3432.0698547363263</v>
      </c>
      <c r="AB17" s="9">
        <f t="shared" si="0"/>
        <v>3386.1690979003879</v>
      </c>
      <c r="AC17" s="9">
        <f t="shared" si="0"/>
        <v>3348.0978088378884</v>
      </c>
      <c r="AD17" s="9">
        <f t="shared" si="0"/>
        <v>3145.055938720704</v>
      </c>
      <c r="AE17" s="9">
        <f t="shared" si="0"/>
        <v>2953.0360412597602</v>
      </c>
      <c r="AF17" s="9">
        <f t="shared" si="0"/>
        <v>2416.7115478515634</v>
      </c>
      <c r="AG17" s="9">
        <f t="shared" si="0"/>
        <v>1915.0982971191361</v>
      </c>
      <c r="AH17" s="9">
        <f t="shared" si="0"/>
        <v>1923.6180725097597</v>
      </c>
      <c r="AI17" s="9">
        <f t="shared" si="0"/>
        <v>1592.6373291015623</v>
      </c>
      <c r="AJ17" s="9">
        <f t="shared" si="0"/>
        <v>1515.8119506835956</v>
      </c>
      <c r="AK17" s="9">
        <f t="shared" si="0"/>
        <v>1387.2256164550809</v>
      </c>
      <c r="AL17" s="9">
        <f t="shared" si="0"/>
        <v>1385.2185363769472</v>
      </c>
      <c r="AM17" s="9">
        <f t="shared" si="0"/>
        <v>1473.2959899902371</v>
      </c>
      <c r="AN17" s="9">
        <f t="shared" si="0"/>
        <v>2046.1297302246116</v>
      </c>
      <c r="AO17" s="9">
        <f t="shared" si="0"/>
        <v>2266.3333435058566</v>
      </c>
      <c r="AP17" s="9">
        <f t="shared" si="0"/>
        <v>3093.7110290527339</v>
      </c>
      <c r="AQ17" s="9">
        <f t="shared" si="0"/>
        <v>3332.7221984863286</v>
      </c>
      <c r="AR17" s="9">
        <f t="shared" si="0"/>
        <v>3242.4942321777271</v>
      </c>
      <c r="AS17" s="9">
        <f t="shared" si="0"/>
        <v>3106.3996887206999</v>
      </c>
      <c r="AT17" s="9">
        <f t="shared" si="0"/>
        <v>3847.7366638183566</v>
      </c>
      <c r="AU17" s="9">
        <f t="shared" si="0"/>
        <v>3764.0539245605446</v>
      </c>
      <c r="AV17" s="9">
        <f t="shared" si="0"/>
        <v>3889.4287719726535</v>
      </c>
      <c r="AW17" s="9">
        <f t="shared" si="0"/>
        <v>3445.167907714846</v>
      </c>
      <c r="AX17" s="9">
        <f t="shared" si="0"/>
        <v>3352.9217529296843</v>
      </c>
      <c r="AY17" s="9">
        <f t="shared" si="0"/>
        <v>3152.4432983398428</v>
      </c>
    </row>
    <row r="18" spans="1:51">
      <c r="A18" s="1" t="s">
        <v>148</v>
      </c>
      <c r="B18" s="1" t="s">
        <v>64</v>
      </c>
      <c r="C18" s="1" t="s">
        <v>154</v>
      </c>
      <c r="D18" s="8">
        <f>VLOOKUP($B18,Sablon!$A:$AZ,4,0)</f>
        <v>750.81689453125</v>
      </c>
      <c r="E18" s="8">
        <f>VLOOKUP($B18,Sablon!$A:$AZ,5,0)</f>
        <v>720.92413330078102</v>
      </c>
      <c r="F18" s="8">
        <f>VLOOKUP($B18,Sablon!$A:$AZ,6,0)</f>
        <v>696.775146484375</v>
      </c>
      <c r="G18" s="8">
        <f>VLOOKUP($B18,Sablon!$A:$AZ,7,0)</f>
        <v>592.41876220703102</v>
      </c>
      <c r="H18" s="8">
        <f>VLOOKUP($B18,Sablon!$A:$AZ,8,0)</f>
        <v>323.26730346679699</v>
      </c>
      <c r="I18" s="8">
        <f>VLOOKUP($B18,Sablon!$A:$AZ,9,0)</f>
        <v>330.35458374023398</v>
      </c>
      <c r="J18" s="8">
        <f>VLOOKUP($B18,Sablon!$A:$AZ,10,0)</f>
        <v>330.31185913085898</v>
      </c>
      <c r="K18" s="8">
        <f>VLOOKUP($B18,Sablon!$A:$AZ,11,0)</f>
        <v>344.34216308593801</v>
      </c>
      <c r="L18" s="8">
        <f>VLOOKUP($B18,Sablon!$A:$AZ,12,0)</f>
        <v>387.78121948242199</v>
      </c>
      <c r="M18" s="8">
        <f>VLOOKUP($B18,Sablon!$A:$AZ,13,0)</f>
        <v>423.57116699218801</v>
      </c>
      <c r="N18" s="8">
        <f>VLOOKUP($B18,Sablon!$A:$AZ,14,0)</f>
        <v>499.72991943359398</v>
      </c>
      <c r="O18" s="8">
        <f>VLOOKUP($B18,Sablon!$A:$AZ,15,0)</f>
        <v>601.13671875</v>
      </c>
      <c r="P18" s="8">
        <f>VLOOKUP($B18,Sablon!$A:$AZ,16,0)</f>
        <v>758.65057373046898</v>
      </c>
      <c r="Q18" s="8">
        <f>VLOOKUP($B18,Sablon!$A:$AZ,17,0)</f>
        <v>832.99426269531295</v>
      </c>
      <c r="R18" s="8">
        <f>VLOOKUP($B18,Sablon!$A:$AZ,18,0)</f>
        <v>807.90545654296898</v>
      </c>
      <c r="S18" s="8">
        <f>VLOOKUP($B18,Sablon!$A:$AZ,19,0)</f>
        <v>752.2958984375</v>
      </c>
      <c r="T18" s="8">
        <f>VLOOKUP($B18,Sablon!$A:$AZ,20,0)</f>
        <v>748.48052978515602</v>
      </c>
      <c r="U18" s="8">
        <f>VLOOKUP($B18,Sablon!$A:$AZ,21,0)</f>
        <v>745.98577880859398</v>
      </c>
      <c r="V18" s="8">
        <f>VLOOKUP($B18,Sablon!$A:$AZ,22,0)</f>
        <v>723.68634033203102</v>
      </c>
      <c r="W18" s="8">
        <f>VLOOKUP($B18,Sablon!$A:$AZ,23,0)</f>
        <v>1032.41162109375</v>
      </c>
      <c r="X18" s="8">
        <f>VLOOKUP($B18,Sablon!$A:$AZ,24,0)</f>
        <v>1208.68713378906</v>
      </c>
      <c r="Y18" s="8">
        <f>VLOOKUP($B18,Sablon!$A:$AZ,25,0)</f>
        <v>1364.00170898438</v>
      </c>
      <c r="Z18" s="8">
        <f>VLOOKUP($B18,Sablon!$A:$AZ,26,0)</f>
        <v>1329.583984375</v>
      </c>
      <c r="AA18" s="8">
        <f>VLOOKUP($B18,Sablon!$A:$AZ,27,0)</f>
        <v>1328.5830078125</v>
      </c>
      <c r="AB18" s="8">
        <f>VLOOKUP($B18,Sablon!$A:$AZ,28,0)</f>
        <v>1301.130859375</v>
      </c>
      <c r="AC18" s="8">
        <f>VLOOKUP($B18,Sablon!$A:$AZ,29,0)</f>
        <v>1215.88464355469</v>
      </c>
      <c r="AD18" s="8">
        <f>VLOOKUP($B18,Sablon!$A:$AZ,30,0)</f>
        <v>974.81884765625</v>
      </c>
      <c r="AE18" s="8">
        <f>VLOOKUP($B18,Sablon!$A:$AZ,31,0)</f>
        <v>961.893310546875</v>
      </c>
      <c r="AF18" s="8">
        <f>VLOOKUP($B18,Sablon!$A:$AZ,32,0)</f>
        <v>939.70935058593795</v>
      </c>
      <c r="AG18" s="8">
        <f>VLOOKUP($B18,Sablon!$A:$AZ,33,0)</f>
        <v>951.13812255859398</v>
      </c>
      <c r="AH18" s="8">
        <f>VLOOKUP($B18,Sablon!$A:$AZ,34,0)</f>
        <v>870.861572265625</v>
      </c>
      <c r="AI18" s="8">
        <f>VLOOKUP($B18,Sablon!$A:$AZ,35,0)</f>
        <v>731.70812988281295</v>
      </c>
      <c r="AJ18" s="8">
        <f>VLOOKUP($B18,Sablon!$A:$AZ,36,0)</f>
        <v>903.243408203125</v>
      </c>
      <c r="AK18" s="8">
        <f>VLOOKUP($B18,Sablon!$A:$AZ,37,0)</f>
        <v>925.83605957031295</v>
      </c>
      <c r="AL18" s="8">
        <f>VLOOKUP($B18,Sablon!$A:$AZ,38,0)</f>
        <v>990.02685546875</v>
      </c>
      <c r="AM18" s="8">
        <f>VLOOKUP($B18,Sablon!$A:$AZ,39,0)</f>
        <v>990.88555908203102</v>
      </c>
      <c r="AN18" s="8">
        <f>VLOOKUP($B18,Sablon!$A:$AZ,40,0)</f>
        <v>1029.56091308594</v>
      </c>
      <c r="AO18" s="8">
        <f>VLOOKUP($B18,Sablon!$A:$AZ,41,0)</f>
        <v>1086.90588378906</v>
      </c>
      <c r="AP18" s="8">
        <f>VLOOKUP($B18,Sablon!$A:$AZ,42,0)</f>
        <v>1171.77453613281</v>
      </c>
      <c r="AQ18" s="8">
        <f>VLOOKUP($B18,Sablon!$A:$AZ,43,0)</f>
        <v>1163.30639648438</v>
      </c>
      <c r="AR18" s="8">
        <f>VLOOKUP($B18,Sablon!$A:$AZ,44,0)</f>
        <v>894.97204589843795</v>
      </c>
      <c r="AS18" s="8">
        <f>VLOOKUP($B18,Sablon!$A:$AZ,45,0)</f>
        <v>810.75427246093795</v>
      </c>
      <c r="AT18" s="8">
        <f>VLOOKUP($B18,Sablon!$A:$AZ,46,0)</f>
        <v>1132.97863769531</v>
      </c>
      <c r="AU18" s="8">
        <f>VLOOKUP($B18,Sablon!$A:$AZ,47,0)</f>
        <v>1080.73217773438</v>
      </c>
      <c r="AV18" s="8">
        <f>VLOOKUP($B18,Sablon!$A:$AZ,48,0)</f>
        <v>998.94781494140602</v>
      </c>
      <c r="AW18" s="8">
        <f>VLOOKUP($B18,Sablon!$A:$AZ,49,0)</f>
        <v>933.84649658203102</v>
      </c>
      <c r="AX18" s="8">
        <f>VLOOKUP($B18,Sablon!$A:$AZ,50,0)</f>
        <v>1124.10168457031</v>
      </c>
      <c r="AY18" s="8">
        <f>VLOOKUP($B18,Sablon!$A:$AZ,51,0)</f>
        <v>1033.47473144531</v>
      </c>
    </row>
    <row r="19" spans="1:51">
      <c r="A19" t="s">
        <v>58</v>
      </c>
      <c r="B19" s="1" t="s">
        <v>62</v>
      </c>
      <c r="C19" t="s">
        <v>155</v>
      </c>
      <c r="D19" s="8">
        <f>VLOOKUP($B19,Sablon!$A:$AZ,4,0)</f>
        <v>0</v>
      </c>
      <c r="E19" s="8">
        <f>VLOOKUP($B19,Sablon!$A:$AZ,5,0)</f>
        <v>0</v>
      </c>
      <c r="F19" s="8">
        <f>VLOOKUP($B19,Sablon!$A:$AZ,6,0)</f>
        <v>0</v>
      </c>
      <c r="G19" s="8">
        <f>VLOOKUP($B19,Sablon!$A:$AZ,7,0)</f>
        <v>0</v>
      </c>
      <c r="H19" s="8">
        <f>VLOOKUP($B19,Sablon!$A:$AZ,8,0)</f>
        <v>0</v>
      </c>
      <c r="I19" s="8">
        <f>VLOOKUP($B19,Sablon!$A:$AZ,9,0)</f>
        <v>0</v>
      </c>
      <c r="J19" s="8">
        <f>VLOOKUP($B19,Sablon!$A:$AZ,10,0)</f>
        <v>0</v>
      </c>
      <c r="K19" s="8">
        <f>VLOOKUP($B19,Sablon!$A:$AZ,11,0)</f>
        <v>0</v>
      </c>
      <c r="L19" s="8">
        <f>VLOOKUP($B19,Sablon!$A:$AZ,12,0)</f>
        <v>0</v>
      </c>
      <c r="M19" s="8">
        <f>VLOOKUP($B19,Sablon!$A:$AZ,13,0)</f>
        <v>0</v>
      </c>
      <c r="N19" s="8">
        <f>VLOOKUP($B19,Sablon!$A:$AZ,14,0)</f>
        <v>0</v>
      </c>
      <c r="O19" s="8">
        <f>VLOOKUP($B19,Sablon!$A:$AZ,15,0)</f>
        <v>0</v>
      </c>
      <c r="P19" s="8">
        <f>VLOOKUP($B19,Sablon!$A:$AZ,16,0)</f>
        <v>0</v>
      </c>
      <c r="Q19" s="8">
        <f>VLOOKUP($B19,Sablon!$A:$AZ,17,0)</f>
        <v>0</v>
      </c>
      <c r="R19" s="8">
        <f>VLOOKUP($B19,Sablon!$A:$AZ,18,0)</f>
        <v>0</v>
      </c>
      <c r="S19" s="8">
        <f>VLOOKUP($B19,Sablon!$A:$AZ,19,0)</f>
        <v>0</v>
      </c>
      <c r="T19" s="8">
        <f>VLOOKUP($B19,Sablon!$A:$AZ,20,0)</f>
        <v>0</v>
      </c>
      <c r="U19" s="8">
        <f>VLOOKUP($B19,Sablon!$A:$AZ,21,0)</f>
        <v>0</v>
      </c>
      <c r="V19" s="8">
        <f>VLOOKUP($B19,Sablon!$A:$AZ,22,0)</f>
        <v>0</v>
      </c>
      <c r="W19" s="8">
        <f>VLOOKUP($B19,Sablon!$A:$AZ,23,0)</f>
        <v>0</v>
      </c>
      <c r="X19" s="8">
        <f>VLOOKUP($B19,Sablon!$A:$AZ,24,0)</f>
        <v>0</v>
      </c>
      <c r="Y19" s="8">
        <f>VLOOKUP($B19,Sablon!$A:$AZ,25,0)</f>
        <v>0</v>
      </c>
      <c r="Z19" s="8">
        <f>VLOOKUP($B19,Sablon!$A:$AZ,26,0)</f>
        <v>0</v>
      </c>
      <c r="AA19" s="8">
        <f>VLOOKUP($B19,Sablon!$A:$AZ,27,0)</f>
        <v>0</v>
      </c>
      <c r="AB19" s="8">
        <f>VLOOKUP($B19,Sablon!$A:$AZ,28,0)</f>
        <v>0</v>
      </c>
      <c r="AC19" s="8">
        <f>VLOOKUP($B19,Sablon!$A:$AZ,29,0)</f>
        <v>0</v>
      </c>
      <c r="AD19" s="8">
        <f>VLOOKUP($B19,Sablon!$A:$AZ,30,0)</f>
        <v>0</v>
      </c>
      <c r="AE19" s="8">
        <f>VLOOKUP($B19,Sablon!$A:$AZ,31,0)</f>
        <v>0</v>
      </c>
      <c r="AF19" s="8">
        <f>VLOOKUP($B19,Sablon!$A:$AZ,32,0)</f>
        <v>0</v>
      </c>
      <c r="AG19" s="8">
        <f>VLOOKUP($B19,Sablon!$A:$AZ,33,0)</f>
        <v>0</v>
      </c>
      <c r="AH19" s="8">
        <f>VLOOKUP($B19,Sablon!$A:$AZ,34,0)</f>
        <v>0</v>
      </c>
      <c r="AI19" s="8">
        <f>VLOOKUP($B19,Sablon!$A:$AZ,35,0)</f>
        <v>0</v>
      </c>
      <c r="AJ19" s="8">
        <f>VLOOKUP($B19,Sablon!$A:$AZ,36,0)</f>
        <v>0</v>
      </c>
      <c r="AK19" s="8">
        <f>VLOOKUP($B19,Sablon!$A:$AZ,37,0)</f>
        <v>0</v>
      </c>
      <c r="AL19" s="8">
        <f>VLOOKUP($B19,Sablon!$A:$AZ,38,0)</f>
        <v>0</v>
      </c>
      <c r="AM19" s="8">
        <f>VLOOKUP($B19,Sablon!$A:$AZ,39,0)</f>
        <v>0</v>
      </c>
      <c r="AN19" s="8">
        <f>VLOOKUP($B19,Sablon!$A:$AZ,40,0)</f>
        <v>0</v>
      </c>
      <c r="AO19" s="8">
        <f>VLOOKUP($B19,Sablon!$A:$AZ,41,0)</f>
        <v>0</v>
      </c>
      <c r="AP19" s="8">
        <f>VLOOKUP($B19,Sablon!$A:$AZ,42,0)</f>
        <v>0</v>
      </c>
      <c r="AQ19" s="8">
        <f>VLOOKUP($B19,Sablon!$A:$AZ,43,0)</f>
        <v>0</v>
      </c>
      <c r="AR19" s="8">
        <f>VLOOKUP($B19,Sablon!$A:$AZ,44,0)</f>
        <v>0</v>
      </c>
      <c r="AS19" s="8">
        <f>VLOOKUP($B19,Sablon!$A:$AZ,45,0)</f>
        <v>0</v>
      </c>
      <c r="AT19" s="8">
        <f>VLOOKUP($B19,Sablon!$A:$AZ,46,0)</f>
        <v>0</v>
      </c>
      <c r="AU19" s="8">
        <f>VLOOKUP($B19,Sablon!$A:$AZ,47,0)</f>
        <v>0</v>
      </c>
      <c r="AV19" s="8">
        <f>VLOOKUP($B19,Sablon!$A:$AZ,48,0)</f>
        <v>0</v>
      </c>
      <c r="AW19" s="8">
        <f>VLOOKUP($B19,Sablon!$A:$AZ,49,0)</f>
        <v>0</v>
      </c>
      <c r="AX19" s="8">
        <f>VLOOKUP($B19,Sablon!$A:$AZ,50,0)</f>
        <v>0</v>
      </c>
      <c r="AY19" s="8">
        <f>VLOOKUP($B19,Sablon!$A:$AZ,51,0)</f>
        <v>0</v>
      </c>
    </row>
    <row r="20" spans="1:51">
      <c r="A20" t="s">
        <v>59</v>
      </c>
      <c r="B20" s="1" t="s">
        <v>63</v>
      </c>
      <c r="C20" s="1" t="s">
        <v>155</v>
      </c>
      <c r="D20" s="8">
        <f>VLOOKUP($B20,Sablon!$A:$AZ,4,0)</f>
        <v>0</v>
      </c>
      <c r="E20" s="8">
        <f>VLOOKUP($B20,Sablon!$A:$AZ,5,0)</f>
        <v>0</v>
      </c>
      <c r="F20" s="8">
        <f>VLOOKUP($B20,Sablon!$A:$AZ,6,0)</f>
        <v>0</v>
      </c>
      <c r="G20" s="8">
        <f>VLOOKUP($B20,Sablon!$A:$AZ,7,0)</f>
        <v>0</v>
      </c>
      <c r="H20" s="8">
        <f>VLOOKUP($B20,Sablon!$A:$AZ,8,0)</f>
        <v>0</v>
      </c>
      <c r="I20" s="8">
        <f>VLOOKUP($B20,Sablon!$A:$AZ,9,0)</f>
        <v>0</v>
      </c>
      <c r="J20" s="8">
        <f>VLOOKUP($B20,Sablon!$A:$AZ,10,0)</f>
        <v>0</v>
      </c>
      <c r="K20" s="8">
        <f>VLOOKUP($B20,Sablon!$A:$AZ,11,0)</f>
        <v>0</v>
      </c>
      <c r="L20" s="8">
        <f>VLOOKUP($B20,Sablon!$A:$AZ,12,0)</f>
        <v>0</v>
      </c>
      <c r="M20" s="8">
        <f>VLOOKUP($B20,Sablon!$A:$AZ,13,0)</f>
        <v>0</v>
      </c>
      <c r="N20" s="8">
        <f>VLOOKUP($B20,Sablon!$A:$AZ,14,0)</f>
        <v>0</v>
      </c>
      <c r="O20" s="8">
        <f>VLOOKUP($B20,Sablon!$A:$AZ,15,0)</f>
        <v>0</v>
      </c>
      <c r="P20" s="8">
        <f>VLOOKUP($B20,Sablon!$A:$AZ,16,0)</f>
        <v>0</v>
      </c>
      <c r="Q20" s="8">
        <f>VLOOKUP($B20,Sablon!$A:$AZ,17,0)</f>
        <v>0</v>
      </c>
      <c r="R20" s="8">
        <f>VLOOKUP($B20,Sablon!$A:$AZ,18,0)</f>
        <v>0</v>
      </c>
      <c r="S20" s="8">
        <f>VLOOKUP($B20,Sablon!$A:$AZ,19,0)</f>
        <v>0</v>
      </c>
      <c r="T20" s="8">
        <f>VLOOKUP($B20,Sablon!$A:$AZ,20,0)</f>
        <v>0</v>
      </c>
      <c r="U20" s="8">
        <f>VLOOKUP($B20,Sablon!$A:$AZ,21,0)</f>
        <v>0</v>
      </c>
      <c r="V20" s="8">
        <f>VLOOKUP($B20,Sablon!$A:$AZ,22,0)</f>
        <v>0</v>
      </c>
      <c r="W20" s="8">
        <f>VLOOKUP($B20,Sablon!$A:$AZ,23,0)</f>
        <v>0</v>
      </c>
      <c r="X20" s="8">
        <f>VLOOKUP($B20,Sablon!$A:$AZ,24,0)</f>
        <v>0</v>
      </c>
      <c r="Y20" s="8">
        <f>VLOOKUP($B20,Sablon!$A:$AZ,25,0)</f>
        <v>0</v>
      </c>
      <c r="Z20" s="8">
        <f>VLOOKUP($B20,Sablon!$A:$AZ,26,0)</f>
        <v>0</v>
      </c>
      <c r="AA20" s="8">
        <f>VLOOKUP($B20,Sablon!$A:$AZ,27,0)</f>
        <v>0</v>
      </c>
      <c r="AB20" s="8">
        <f>VLOOKUP($B20,Sablon!$A:$AZ,28,0)</f>
        <v>0</v>
      </c>
      <c r="AC20" s="8">
        <f>VLOOKUP($B20,Sablon!$A:$AZ,29,0)</f>
        <v>0</v>
      </c>
      <c r="AD20" s="8">
        <f>VLOOKUP($B20,Sablon!$A:$AZ,30,0)</f>
        <v>0</v>
      </c>
      <c r="AE20" s="8">
        <f>VLOOKUP($B20,Sablon!$A:$AZ,31,0)</f>
        <v>0</v>
      </c>
      <c r="AF20" s="8">
        <f>VLOOKUP($B20,Sablon!$A:$AZ,32,0)</f>
        <v>0</v>
      </c>
      <c r="AG20" s="8">
        <f>VLOOKUP($B20,Sablon!$A:$AZ,33,0)</f>
        <v>0</v>
      </c>
      <c r="AH20" s="8">
        <f>VLOOKUP($B20,Sablon!$A:$AZ,34,0)</f>
        <v>0</v>
      </c>
      <c r="AI20" s="8">
        <f>VLOOKUP($B20,Sablon!$A:$AZ,35,0)</f>
        <v>0</v>
      </c>
      <c r="AJ20" s="8">
        <f>VLOOKUP($B20,Sablon!$A:$AZ,36,0)</f>
        <v>0</v>
      </c>
      <c r="AK20" s="8">
        <f>VLOOKUP($B20,Sablon!$A:$AZ,37,0)</f>
        <v>0</v>
      </c>
      <c r="AL20" s="8">
        <f>VLOOKUP($B20,Sablon!$A:$AZ,38,0)</f>
        <v>0</v>
      </c>
      <c r="AM20" s="8">
        <f>VLOOKUP($B20,Sablon!$A:$AZ,39,0)</f>
        <v>0</v>
      </c>
      <c r="AN20" s="8">
        <f>VLOOKUP($B20,Sablon!$A:$AZ,40,0)</f>
        <v>0</v>
      </c>
      <c r="AO20" s="8">
        <f>VLOOKUP($B20,Sablon!$A:$AZ,41,0)</f>
        <v>0</v>
      </c>
      <c r="AP20" s="8">
        <f>VLOOKUP($B20,Sablon!$A:$AZ,42,0)</f>
        <v>0</v>
      </c>
      <c r="AQ20" s="8">
        <f>VLOOKUP($B20,Sablon!$A:$AZ,43,0)</f>
        <v>0</v>
      </c>
      <c r="AR20" s="8">
        <f>VLOOKUP($B20,Sablon!$A:$AZ,44,0)</f>
        <v>0</v>
      </c>
      <c r="AS20" s="8">
        <f>VLOOKUP($B20,Sablon!$A:$AZ,45,0)</f>
        <v>0</v>
      </c>
      <c r="AT20" s="8">
        <f>VLOOKUP($B20,Sablon!$A:$AZ,46,0)</f>
        <v>0</v>
      </c>
      <c r="AU20" s="8">
        <f>VLOOKUP($B20,Sablon!$A:$AZ,47,0)</f>
        <v>0</v>
      </c>
      <c r="AV20" s="8">
        <f>VLOOKUP($B20,Sablon!$A:$AZ,48,0)</f>
        <v>0</v>
      </c>
      <c r="AW20" s="8">
        <f>VLOOKUP($B20,Sablon!$A:$AZ,49,0)</f>
        <v>0</v>
      </c>
      <c r="AX20" s="8">
        <f>VLOOKUP($B20,Sablon!$A:$AZ,50,0)</f>
        <v>0</v>
      </c>
      <c r="AY20" s="8">
        <f>VLOOKUP($B20,Sablon!$A:$AZ,51,0)</f>
        <v>0</v>
      </c>
    </row>
    <row r="21" spans="1:51">
      <c r="A21" t="s">
        <v>52</v>
      </c>
      <c r="B21" s="1" t="s">
        <v>5</v>
      </c>
      <c r="C21" s="1" t="s">
        <v>155</v>
      </c>
      <c r="D21" s="8">
        <f>VLOOKUP($B21,Sablon!$A:$AZ,4,0)</f>
        <v>2831.513671875</v>
      </c>
      <c r="E21" s="8">
        <f>VLOOKUP($B21,Sablon!$A:$AZ,5,0)</f>
        <v>2805.04174804688</v>
      </c>
      <c r="F21" s="8">
        <f>VLOOKUP($B21,Sablon!$A:$AZ,6,0)</f>
        <v>2796.14721679688</v>
      </c>
      <c r="G21" s="8">
        <f>VLOOKUP($B21,Sablon!$A:$AZ,7,0)</f>
        <v>2795.80444335938</v>
      </c>
      <c r="H21" s="8">
        <f>VLOOKUP($B21,Sablon!$A:$AZ,8,0)</f>
        <v>2790.86547851563</v>
      </c>
      <c r="I21" s="8">
        <f>VLOOKUP($B21,Sablon!$A:$AZ,9,0)</f>
        <v>2787.27294921875</v>
      </c>
      <c r="J21" s="8">
        <f>VLOOKUP($B21,Sablon!$A:$AZ,10,0)</f>
        <v>2781.43627929688</v>
      </c>
      <c r="K21" s="8">
        <f>VLOOKUP($B21,Sablon!$A:$AZ,11,0)</f>
        <v>2773.45361328125</v>
      </c>
      <c r="L21" s="8">
        <f>VLOOKUP($B21,Sablon!$A:$AZ,12,0)</f>
        <v>2713.21899414063</v>
      </c>
      <c r="M21" s="8">
        <f>VLOOKUP($B21,Sablon!$A:$AZ,13,0)</f>
        <v>2647.87353515625</v>
      </c>
      <c r="N21" s="8">
        <f>VLOOKUP($B21,Sablon!$A:$AZ,14,0)</f>
        <v>2638.04052734375</v>
      </c>
      <c r="O21" s="8">
        <f>VLOOKUP($B21,Sablon!$A:$AZ,15,0)</f>
        <v>2624.18798828125</v>
      </c>
      <c r="P21" s="8">
        <f>VLOOKUP($B21,Sablon!$A:$AZ,16,0)</f>
        <v>2632.29638671875</v>
      </c>
      <c r="Q21" s="8">
        <f>VLOOKUP($B21,Sablon!$A:$AZ,17,0)</f>
        <v>2657.44995117188</v>
      </c>
      <c r="R21" s="8">
        <f>VLOOKUP($B21,Sablon!$A:$AZ,18,0)</f>
        <v>2688.146484375</v>
      </c>
      <c r="S21" s="8">
        <f>VLOOKUP($B21,Sablon!$A:$AZ,19,0)</f>
        <v>2705.78857421875</v>
      </c>
      <c r="T21" s="8">
        <f>VLOOKUP($B21,Sablon!$A:$AZ,20,0)</f>
        <v>2730.55029296875</v>
      </c>
      <c r="U21" s="8">
        <f>VLOOKUP($B21,Sablon!$A:$AZ,21,0)</f>
        <v>2735.79907226563</v>
      </c>
      <c r="V21" s="8">
        <f>VLOOKUP($B21,Sablon!$A:$AZ,22,0)</f>
        <v>2739.31079101563</v>
      </c>
      <c r="W21" s="8">
        <f>VLOOKUP($B21,Sablon!$A:$AZ,23,0)</f>
        <v>2762.68139648438</v>
      </c>
      <c r="X21" s="8">
        <f>VLOOKUP($B21,Sablon!$A:$AZ,24,0)</f>
        <v>2787.25366210938</v>
      </c>
      <c r="Y21" s="8">
        <f>VLOOKUP($B21,Sablon!$A:$AZ,25,0)</f>
        <v>2805.11962890625</v>
      </c>
      <c r="Z21" s="8">
        <f>VLOOKUP($B21,Sablon!$A:$AZ,26,0)</f>
        <v>2793.04174804688</v>
      </c>
      <c r="AA21" s="8">
        <f>VLOOKUP($B21,Sablon!$A:$AZ,27,0)</f>
        <v>2790.97778320313</v>
      </c>
      <c r="AB21" s="8">
        <f>VLOOKUP($B21,Sablon!$A:$AZ,28,0)</f>
        <v>2790.47216796875</v>
      </c>
      <c r="AC21" s="8">
        <f>VLOOKUP($B21,Sablon!$A:$AZ,29,0)</f>
        <v>2787.234375</v>
      </c>
      <c r="AD21" s="8">
        <f>VLOOKUP($B21,Sablon!$A:$AZ,30,0)</f>
        <v>2823.45239257813</v>
      </c>
      <c r="AE21" s="8">
        <f>VLOOKUP($B21,Sablon!$A:$AZ,31,0)</f>
        <v>2835.81396484375</v>
      </c>
      <c r="AF21" s="8">
        <f>VLOOKUP($B21,Sablon!$A:$AZ,32,0)</f>
        <v>2795.14013671875</v>
      </c>
      <c r="AG21" s="8">
        <f>VLOOKUP($B21,Sablon!$A:$AZ,33,0)</f>
        <v>2753.63305664063</v>
      </c>
      <c r="AH21" s="8">
        <f>VLOOKUP($B21,Sablon!$A:$AZ,34,0)</f>
        <v>2750.23461914063</v>
      </c>
      <c r="AI21" s="8">
        <f>VLOOKUP($B21,Sablon!$A:$AZ,35,0)</f>
        <v>2747.52172851563</v>
      </c>
      <c r="AJ21" s="8">
        <f>VLOOKUP($B21,Sablon!$A:$AZ,36,0)</f>
        <v>2745.58862304688</v>
      </c>
      <c r="AK21" s="8">
        <f>VLOOKUP($B21,Sablon!$A:$AZ,37,0)</f>
        <v>2744.5791015625</v>
      </c>
      <c r="AL21" s="8">
        <f>VLOOKUP($B21,Sablon!$A:$AZ,38,0)</f>
        <v>2745.28662109375</v>
      </c>
      <c r="AM21" s="8">
        <f>VLOOKUP($B21,Sablon!$A:$AZ,39,0)</f>
        <v>2741.65966796875</v>
      </c>
      <c r="AN21" s="8">
        <f>VLOOKUP($B21,Sablon!$A:$AZ,40,0)</f>
        <v>2695.916015625</v>
      </c>
      <c r="AO21" s="8">
        <f>VLOOKUP($B21,Sablon!$A:$AZ,41,0)</f>
        <v>2712.02661132813</v>
      </c>
      <c r="AP21" s="8">
        <f>VLOOKUP($B21,Sablon!$A:$AZ,42,0)</f>
        <v>2766.1044921875</v>
      </c>
      <c r="AQ21" s="8">
        <f>VLOOKUP($B21,Sablon!$A:$AZ,43,0)</f>
        <v>2777.5439453125</v>
      </c>
      <c r="AR21" s="8">
        <f>VLOOKUP($B21,Sablon!$A:$AZ,44,0)</f>
        <v>2787.705078125</v>
      </c>
      <c r="AS21" s="8">
        <f>VLOOKUP($B21,Sablon!$A:$AZ,45,0)</f>
        <v>2781.60327148438</v>
      </c>
      <c r="AT21" s="8">
        <f>VLOOKUP($B21,Sablon!$A:$AZ,46,0)</f>
        <v>2825.04052734375</v>
      </c>
      <c r="AU21" s="8">
        <f>VLOOKUP($B21,Sablon!$A:$AZ,47,0)</f>
        <v>2830.927734375</v>
      </c>
      <c r="AV21" s="8">
        <f>VLOOKUP($B21,Sablon!$A:$AZ,48,0)</f>
        <v>2878.18115234375</v>
      </c>
      <c r="AW21" s="8">
        <f>VLOOKUP($B21,Sablon!$A:$AZ,49,0)</f>
        <v>2853.60034179688</v>
      </c>
      <c r="AX21" s="8">
        <f>VLOOKUP($B21,Sablon!$A:$AZ,50,0)</f>
        <v>2874.64794921875</v>
      </c>
      <c r="AY21" s="8">
        <f>VLOOKUP($B21,Sablon!$A:$AZ,51,0)</f>
        <v>2865.28149414063</v>
      </c>
    </row>
    <row r="22" spans="1:51">
      <c r="A22" t="s">
        <v>53</v>
      </c>
      <c r="B22" s="1" t="s">
        <v>12</v>
      </c>
      <c r="C22" s="1" t="s">
        <v>155</v>
      </c>
      <c r="D22" s="8">
        <f>VLOOKUP($B22,Sablon!$A:$AZ,4,0)</f>
        <v>7472.3115234375</v>
      </c>
      <c r="E22" s="8">
        <f>VLOOKUP($B22,Sablon!$A:$AZ,5,0)</f>
        <v>7456.3388671875</v>
      </c>
      <c r="F22" s="8">
        <f>VLOOKUP($B22,Sablon!$A:$AZ,6,0)</f>
        <v>7496.3330078125</v>
      </c>
      <c r="G22" s="8">
        <f>VLOOKUP($B22,Sablon!$A:$AZ,7,0)</f>
        <v>7481.947265625</v>
      </c>
      <c r="H22" s="8">
        <f>VLOOKUP($B22,Sablon!$A:$AZ,8,0)</f>
        <v>7491.3583984375</v>
      </c>
      <c r="I22" s="8">
        <f>VLOOKUP($B22,Sablon!$A:$AZ,9,0)</f>
        <v>7492.63916015625</v>
      </c>
      <c r="J22" s="8">
        <f>VLOOKUP($B22,Sablon!$A:$AZ,10,0)</f>
        <v>7484.41796875</v>
      </c>
      <c r="K22" s="8">
        <f>VLOOKUP($B22,Sablon!$A:$AZ,11,0)</f>
        <v>7498.6875</v>
      </c>
      <c r="L22" s="8">
        <f>VLOOKUP($B22,Sablon!$A:$AZ,12,0)</f>
        <v>7488.56689453125</v>
      </c>
      <c r="M22" s="8">
        <f>VLOOKUP($B22,Sablon!$A:$AZ,13,0)</f>
        <v>7309.0517578125</v>
      </c>
      <c r="N22" s="8">
        <f>VLOOKUP($B22,Sablon!$A:$AZ,14,0)</f>
        <v>7268.72509765625</v>
      </c>
      <c r="O22" s="8">
        <f>VLOOKUP($B22,Sablon!$A:$AZ,15,0)</f>
        <v>7034.1611328125</v>
      </c>
      <c r="P22" s="8">
        <f>VLOOKUP($B22,Sablon!$A:$AZ,16,0)</f>
        <v>7041.890625</v>
      </c>
      <c r="Q22" s="8">
        <f>VLOOKUP($B22,Sablon!$A:$AZ,17,0)</f>
        <v>7048.2578125</v>
      </c>
      <c r="R22" s="8">
        <f>VLOOKUP($B22,Sablon!$A:$AZ,18,0)</f>
        <v>7010.693359375</v>
      </c>
      <c r="S22" s="8">
        <f>VLOOKUP($B22,Sablon!$A:$AZ,19,0)</f>
        <v>6985.88037109375</v>
      </c>
      <c r="T22" s="8">
        <f>VLOOKUP($B22,Sablon!$A:$AZ,20,0)</f>
        <v>6986.52978515625</v>
      </c>
      <c r="U22" s="8">
        <f>VLOOKUP($B22,Sablon!$A:$AZ,21,0)</f>
        <v>7040.64599609375</v>
      </c>
      <c r="V22" s="8">
        <f>VLOOKUP($B22,Sablon!$A:$AZ,22,0)</f>
        <v>7025.91357421875</v>
      </c>
      <c r="W22" s="8">
        <f>VLOOKUP($B22,Sablon!$A:$AZ,23,0)</f>
        <v>7012.041015625</v>
      </c>
      <c r="X22" s="8">
        <f>VLOOKUP($B22,Sablon!$A:$AZ,24,0)</f>
        <v>6993.37548828125</v>
      </c>
      <c r="Y22" s="8">
        <f>VLOOKUP($B22,Sablon!$A:$AZ,25,0)</f>
        <v>7012.18212890625</v>
      </c>
      <c r="Z22" s="8">
        <f>VLOOKUP($B22,Sablon!$A:$AZ,26,0)</f>
        <v>7005.44287109375</v>
      </c>
      <c r="AA22" s="8">
        <f>VLOOKUP($B22,Sablon!$A:$AZ,27,0)</f>
        <v>7013.37646484375</v>
      </c>
      <c r="AB22" s="8">
        <f>VLOOKUP($B22,Sablon!$A:$AZ,28,0)</f>
        <v>7041.28369140625</v>
      </c>
      <c r="AC22" s="8">
        <f>VLOOKUP($B22,Sablon!$A:$AZ,29,0)</f>
        <v>6992.26904296875</v>
      </c>
      <c r="AD22" s="8">
        <f>VLOOKUP($B22,Sablon!$A:$AZ,30,0)</f>
        <v>7012.74658203125</v>
      </c>
      <c r="AE22" s="8">
        <f>VLOOKUP($B22,Sablon!$A:$AZ,31,0)</f>
        <v>6991.78173828125</v>
      </c>
      <c r="AF22" s="8">
        <f>VLOOKUP($B22,Sablon!$A:$AZ,32,0)</f>
        <v>7011.29052734375</v>
      </c>
      <c r="AG22" s="8">
        <f>VLOOKUP($B22,Sablon!$A:$AZ,33,0)</f>
        <v>6963.2412109375</v>
      </c>
      <c r="AH22" s="8">
        <f>VLOOKUP($B22,Sablon!$A:$AZ,34,0)</f>
        <v>6996.31884765625</v>
      </c>
      <c r="AI22" s="8">
        <f>VLOOKUP($B22,Sablon!$A:$AZ,35,0)</f>
        <v>6978.96728515625</v>
      </c>
      <c r="AJ22" s="8">
        <f>VLOOKUP($B22,Sablon!$A:$AZ,36,0)</f>
        <v>6998.79296875</v>
      </c>
      <c r="AK22" s="8">
        <f>VLOOKUP($B22,Sablon!$A:$AZ,37,0)</f>
        <v>6995.22900390625</v>
      </c>
      <c r="AL22" s="8">
        <f>VLOOKUP($B22,Sablon!$A:$AZ,38,0)</f>
        <v>7004.912109375</v>
      </c>
      <c r="AM22" s="8">
        <f>VLOOKUP($B22,Sablon!$A:$AZ,39,0)</f>
        <v>7008.15869140625</v>
      </c>
      <c r="AN22" s="8">
        <f>VLOOKUP($B22,Sablon!$A:$AZ,40,0)</f>
        <v>7013.30908203125</v>
      </c>
      <c r="AO22" s="8">
        <f>VLOOKUP($B22,Sablon!$A:$AZ,41,0)</f>
        <v>7000.0078125</v>
      </c>
      <c r="AP22" s="8">
        <f>VLOOKUP($B22,Sablon!$A:$AZ,42,0)</f>
        <v>7033.63232421875</v>
      </c>
      <c r="AQ22" s="8">
        <f>VLOOKUP($B22,Sablon!$A:$AZ,43,0)</f>
        <v>7021.25390625</v>
      </c>
      <c r="AR22" s="8">
        <f>VLOOKUP($B22,Sablon!$A:$AZ,44,0)</f>
        <v>7088.4521484375</v>
      </c>
      <c r="AS22" s="8">
        <f>VLOOKUP($B22,Sablon!$A:$AZ,45,0)</f>
        <v>7280.48095703125</v>
      </c>
      <c r="AT22" s="8">
        <f>VLOOKUP($B22,Sablon!$A:$AZ,46,0)</f>
        <v>7483.71435546875</v>
      </c>
      <c r="AU22" s="8">
        <f>VLOOKUP($B22,Sablon!$A:$AZ,47,0)</f>
        <v>7609.89501953125</v>
      </c>
      <c r="AV22" s="8">
        <f>VLOOKUP($B22,Sablon!$A:$AZ,48,0)</f>
        <v>7766.20947265625</v>
      </c>
      <c r="AW22" s="8">
        <f>VLOOKUP($B22,Sablon!$A:$AZ,49,0)</f>
        <v>7748.91064453125</v>
      </c>
      <c r="AX22" s="8">
        <f>VLOOKUP($B22,Sablon!$A:$AZ,50,0)</f>
        <v>7718.83837890625</v>
      </c>
      <c r="AY22" s="8">
        <f>VLOOKUP($B22,Sablon!$A:$AZ,51,0)</f>
        <v>7703.07763671875</v>
      </c>
    </row>
    <row r="23" spans="1:51">
      <c r="A23" t="s">
        <v>54</v>
      </c>
      <c r="B23" s="1" t="s">
        <v>13</v>
      </c>
      <c r="C23" s="1" t="s">
        <v>155</v>
      </c>
      <c r="D23" s="8">
        <f>VLOOKUP($B23,Sablon!$A:$AZ,4,0)</f>
        <v>2269.2802734375</v>
      </c>
      <c r="E23" s="8">
        <f>VLOOKUP($B23,Sablon!$A:$AZ,5,0)</f>
        <v>2230.61401367188</v>
      </c>
      <c r="F23" s="8">
        <f>VLOOKUP($B23,Sablon!$A:$AZ,6,0)</f>
        <v>2252.03051757813</v>
      </c>
      <c r="G23" s="8">
        <f>VLOOKUP($B23,Sablon!$A:$AZ,7,0)</f>
        <v>2240.85522460938</v>
      </c>
      <c r="H23" s="8">
        <f>VLOOKUP($B23,Sablon!$A:$AZ,8,0)</f>
        <v>2249.16015625</v>
      </c>
      <c r="I23" s="8">
        <f>VLOOKUP($B23,Sablon!$A:$AZ,9,0)</f>
        <v>2244.79638671875</v>
      </c>
      <c r="J23" s="8">
        <f>VLOOKUP($B23,Sablon!$A:$AZ,10,0)</f>
        <v>2234.65380859375</v>
      </c>
      <c r="K23" s="8">
        <f>VLOOKUP($B23,Sablon!$A:$AZ,11,0)</f>
        <v>2240.22021484375</v>
      </c>
      <c r="L23" s="8">
        <f>VLOOKUP($B23,Sablon!$A:$AZ,12,0)</f>
        <v>2236.36450195313</v>
      </c>
      <c r="M23" s="8">
        <f>VLOOKUP($B23,Sablon!$A:$AZ,13,0)</f>
        <v>2262.9130859375</v>
      </c>
      <c r="N23" s="8">
        <f>VLOOKUP($B23,Sablon!$A:$AZ,14,0)</f>
        <v>2264.79150390625</v>
      </c>
      <c r="O23" s="8">
        <f>VLOOKUP($B23,Sablon!$A:$AZ,15,0)</f>
        <v>2269.93286132813</v>
      </c>
      <c r="P23" s="8">
        <f>VLOOKUP($B23,Sablon!$A:$AZ,16,0)</f>
        <v>2271.47021484375</v>
      </c>
      <c r="Q23" s="8">
        <f>VLOOKUP($B23,Sablon!$A:$AZ,17,0)</f>
        <v>2272.919921875</v>
      </c>
      <c r="R23" s="8">
        <f>VLOOKUP($B23,Sablon!$A:$AZ,18,0)</f>
        <v>2250.73681640625</v>
      </c>
      <c r="S23" s="8">
        <f>VLOOKUP($B23,Sablon!$A:$AZ,19,0)</f>
        <v>2257.931640625</v>
      </c>
      <c r="T23" s="8">
        <f>VLOOKUP($B23,Sablon!$A:$AZ,20,0)</f>
        <v>2261.74169921875</v>
      </c>
      <c r="U23" s="8">
        <f>VLOOKUP($B23,Sablon!$A:$AZ,21,0)</f>
        <v>2258.86596679688</v>
      </c>
      <c r="V23" s="8">
        <f>VLOOKUP($B23,Sablon!$A:$AZ,22,0)</f>
        <v>2264.07470703125</v>
      </c>
      <c r="W23" s="8">
        <f>VLOOKUP($B23,Sablon!$A:$AZ,23,0)</f>
        <v>2255.2177734375</v>
      </c>
      <c r="X23" s="8">
        <f>VLOOKUP($B23,Sablon!$A:$AZ,24,0)</f>
        <v>2256.328125</v>
      </c>
      <c r="Y23" s="8">
        <f>VLOOKUP($B23,Sablon!$A:$AZ,25,0)</f>
        <v>2266.158203125</v>
      </c>
      <c r="Z23" s="8">
        <f>VLOOKUP($B23,Sablon!$A:$AZ,26,0)</f>
        <v>2262.3349609375</v>
      </c>
      <c r="AA23" s="8">
        <f>VLOOKUP($B23,Sablon!$A:$AZ,27,0)</f>
        <v>2275.93774414063</v>
      </c>
      <c r="AB23" s="8">
        <f>VLOOKUP($B23,Sablon!$A:$AZ,28,0)</f>
        <v>2257.98217773438</v>
      </c>
      <c r="AC23" s="8">
        <f>VLOOKUP($B23,Sablon!$A:$AZ,29,0)</f>
        <v>2239.60986328125</v>
      </c>
      <c r="AD23" s="8">
        <f>VLOOKUP($B23,Sablon!$A:$AZ,30,0)</f>
        <v>2254.41528320313</v>
      </c>
      <c r="AE23" s="8">
        <f>VLOOKUP($B23,Sablon!$A:$AZ,31,0)</f>
        <v>2256.30737304688</v>
      </c>
      <c r="AF23" s="8">
        <f>VLOOKUP($B23,Sablon!$A:$AZ,32,0)</f>
        <v>2245.13842773438</v>
      </c>
      <c r="AG23" s="8">
        <f>VLOOKUP($B23,Sablon!$A:$AZ,33,0)</f>
        <v>2250.39794921875</v>
      </c>
      <c r="AH23" s="8">
        <f>VLOOKUP($B23,Sablon!$A:$AZ,34,0)</f>
        <v>2240.80200195313</v>
      </c>
      <c r="AI23" s="8">
        <f>VLOOKUP($B23,Sablon!$A:$AZ,35,0)</f>
        <v>2242.40893554688</v>
      </c>
      <c r="AJ23" s="8">
        <f>VLOOKUP($B23,Sablon!$A:$AZ,36,0)</f>
        <v>2236.75073242188</v>
      </c>
      <c r="AK23" s="8">
        <f>VLOOKUP($B23,Sablon!$A:$AZ,37,0)</f>
        <v>2238.15087890625</v>
      </c>
      <c r="AL23" s="8">
        <f>VLOOKUP($B23,Sablon!$A:$AZ,38,0)</f>
        <v>2237.88842773438</v>
      </c>
      <c r="AM23" s="8">
        <f>VLOOKUP($B23,Sablon!$A:$AZ,39,0)</f>
        <v>2252.09106445313</v>
      </c>
      <c r="AN23" s="8">
        <f>VLOOKUP($B23,Sablon!$A:$AZ,40,0)</f>
        <v>2260.46997070313</v>
      </c>
      <c r="AO23" s="8">
        <f>VLOOKUP($B23,Sablon!$A:$AZ,41,0)</f>
        <v>2260.45385742188</v>
      </c>
      <c r="AP23" s="8">
        <f>VLOOKUP($B23,Sablon!$A:$AZ,42,0)</f>
        <v>2270.55322265625</v>
      </c>
      <c r="AQ23" s="8">
        <f>VLOOKUP($B23,Sablon!$A:$AZ,43,0)</f>
        <v>2257.41796875</v>
      </c>
      <c r="AR23" s="8">
        <f>VLOOKUP($B23,Sablon!$A:$AZ,44,0)</f>
        <v>2247.65209960938</v>
      </c>
      <c r="AS23" s="8">
        <f>VLOOKUP($B23,Sablon!$A:$AZ,45,0)</f>
        <v>2231.55737304688</v>
      </c>
      <c r="AT23" s="8">
        <f>VLOOKUP($B23,Sablon!$A:$AZ,46,0)</f>
        <v>2252.37768554688</v>
      </c>
      <c r="AU23" s="8">
        <f>VLOOKUP($B23,Sablon!$A:$AZ,47,0)</f>
        <v>2246.65063476563</v>
      </c>
      <c r="AV23" s="8">
        <f>VLOOKUP($B23,Sablon!$A:$AZ,48,0)</f>
        <v>2243.91943359375</v>
      </c>
      <c r="AW23" s="8">
        <f>VLOOKUP($B23,Sablon!$A:$AZ,49,0)</f>
        <v>2244.142578125</v>
      </c>
      <c r="AX23" s="8">
        <f>VLOOKUP($B23,Sablon!$A:$AZ,50,0)</f>
        <v>2233.951171875</v>
      </c>
      <c r="AY23" s="8">
        <f>VLOOKUP($B23,Sablon!$A:$AZ,51,0)</f>
        <v>2233.08666992188</v>
      </c>
    </row>
    <row r="24" spans="1:51">
      <c r="A24" t="s">
        <v>51</v>
      </c>
      <c r="B24" s="1" t="s">
        <v>3</v>
      </c>
      <c r="C24" s="1" t="s">
        <v>155</v>
      </c>
      <c r="D24" s="8">
        <f>VLOOKUP($B24,Sablon!$A:$AZ,4,0)</f>
        <v>3307.71826171875</v>
      </c>
      <c r="E24" s="8">
        <f>VLOOKUP($B24,Sablon!$A:$AZ,5,0)</f>
        <v>3277.76440429688</v>
      </c>
      <c r="F24" s="8">
        <f>VLOOKUP($B24,Sablon!$A:$AZ,6,0)</f>
        <v>3285.42431640625</v>
      </c>
      <c r="G24" s="8">
        <f>VLOOKUP($B24,Sablon!$A:$AZ,7,0)</f>
        <v>3326.51733398438</v>
      </c>
      <c r="H24" s="8">
        <f>VLOOKUP($B24,Sablon!$A:$AZ,8,0)</f>
        <v>3314.74633789063</v>
      </c>
      <c r="I24" s="8">
        <f>VLOOKUP($B24,Sablon!$A:$AZ,9,0)</f>
        <v>3292.00219726563</v>
      </c>
      <c r="J24" s="8">
        <f>VLOOKUP($B24,Sablon!$A:$AZ,10,0)</f>
        <v>3262.6884765625</v>
      </c>
      <c r="K24" s="8">
        <f>VLOOKUP($B24,Sablon!$A:$AZ,11,0)</f>
        <v>3330.85791015625</v>
      </c>
      <c r="L24" s="8">
        <f>VLOOKUP($B24,Sablon!$A:$AZ,12,0)</f>
        <v>3267.26635742188</v>
      </c>
      <c r="M24" s="8">
        <f>VLOOKUP($B24,Sablon!$A:$AZ,13,0)</f>
        <v>3315.34692382813</v>
      </c>
      <c r="N24" s="8">
        <f>VLOOKUP($B24,Sablon!$A:$AZ,14,0)</f>
        <v>3332.37646484375</v>
      </c>
      <c r="O24" s="8">
        <f>VLOOKUP($B24,Sablon!$A:$AZ,15,0)</f>
        <v>3309.1083984375</v>
      </c>
      <c r="P24" s="8">
        <f>VLOOKUP($B24,Sablon!$A:$AZ,16,0)</f>
        <v>3317.65698242188</v>
      </c>
      <c r="Q24" s="8">
        <f>VLOOKUP($B24,Sablon!$A:$AZ,17,0)</f>
        <v>3335.416015625</v>
      </c>
      <c r="R24" s="8">
        <f>VLOOKUP($B24,Sablon!$A:$AZ,18,0)</f>
        <v>3270.0712890625</v>
      </c>
      <c r="S24" s="8">
        <f>VLOOKUP($B24,Sablon!$A:$AZ,19,0)</f>
        <v>3324.83081054688</v>
      </c>
      <c r="T24" s="8">
        <f>VLOOKUP($B24,Sablon!$A:$AZ,20,0)</f>
        <v>3289.22119140625</v>
      </c>
      <c r="U24" s="8">
        <f>VLOOKUP($B24,Sablon!$A:$AZ,21,0)</f>
        <v>3319.1064453125</v>
      </c>
      <c r="V24" s="8">
        <f>VLOOKUP($B24,Sablon!$A:$AZ,22,0)</f>
        <v>3331.83618164063</v>
      </c>
      <c r="W24" s="8">
        <f>VLOOKUP($B24,Sablon!$A:$AZ,23,0)</f>
        <v>3248.244140625</v>
      </c>
      <c r="X24" s="8">
        <f>VLOOKUP($B24,Sablon!$A:$AZ,24,0)</f>
        <v>3316.55883789063</v>
      </c>
      <c r="Y24" s="8">
        <f>VLOOKUP($B24,Sablon!$A:$AZ,25,0)</f>
        <v>3328.25463867188</v>
      </c>
      <c r="Z24" s="8">
        <f>VLOOKUP($B24,Sablon!$A:$AZ,26,0)</f>
        <v>3298.82348632813</v>
      </c>
      <c r="AA24" s="8">
        <f>VLOOKUP($B24,Sablon!$A:$AZ,27,0)</f>
        <v>3289.20922851563</v>
      </c>
      <c r="AB24" s="8">
        <f>VLOOKUP($B24,Sablon!$A:$AZ,28,0)</f>
        <v>3298.67602539063</v>
      </c>
      <c r="AC24" s="8">
        <f>VLOOKUP($B24,Sablon!$A:$AZ,29,0)</f>
        <v>3316.53149414063</v>
      </c>
      <c r="AD24" s="8">
        <f>VLOOKUP($B24,Sablon!$A:$AZ,30,0)</f>
        <v>3327.78149414063</v>
      </c>
      <c r="AE24" s="8">
        <f>VLOOKUP($B24,Sablon!$A:$AZ,31,0)</f>
        <v>3351.87475585938</v>
      </c>
      <c r="AF24" s="8">
        <f>VLOOKUP($B24,Sablon!$A:$AZ,32,0)</f>
        <v>3254.12622070313</v>
      </c>
      <c r="AG24" s="8">
        <f>VLOOKUP($B24,Sablon!$A:$AZ,33,0)</f>
        <v>3310.47802734375</v>
      </c>
      <c r="AH24" s="8">
        <f>VLOOKUP($B24,Sablon!$A:$AZ,34,0)</f>
        <v>3285.25268554688</v>
      </c>
      <c r="AI24" s="8">
        <f>VLOOKUP($B24,Sablon!$A:$AZ,35,0)</f>
        <v>3297.03588867188</v>
      </c>
      <c r="AJ24" s="8">
        <f>VLOOKUP($B24,Sablon!$A:$AZ,36,0)</f>
        <v>3315.6875</v>
      </c>
      <c r="AK24" s="8">
        <f>VLOOKUP($B24,Sablon!$A:$AZ,37,0)</f>
        <v>3288.49145507813</v>
      </c>
      <c r="AL24" s="8">
        <f>VLOOKUP($B24,Sablon!$A:$AZ,38,0)</f>
        <v>3276.447265625</v>
      </c>
      <c r="AM24" s="8">
        <f>VLOOKUP($B24,Sablon!$A:$AZ,39,0)</f>
        <v>3301.96728515625</v>
      </c>
      <c r="AN24" s="8">
        <f>VLOOKUP($B24,Sablon!$A:$AZ,40,0)</f>
        <v>3311.07446289063</v>
      </c>
      <c r="AO24" s="8">
        <f>VLOOKUP($B24,Sablon!$A:$AZ,41,0)</f>
        <v>3326.93798828125</v>
      </c>
      <c r="AP24" s="8">
        <f>VLOOKUP($B24,Sablon!$A:$AZ,42,0)</f>
        <v>3336.68359375</v>
      </c>
      <c r="AQ24" s="8">
        <f>VLOOKUP($B24,Sablon!$A:$AZ,43,0)</f>
        <v>3256.42846679688</v>
      </c>
      <c r="AR24" s="8">
        <f>VLOOKUP($B24,Sablon!$A:$AZ,44,0)</f>
        <v>3339.34838867188</v>
      </c>
      <c r="AS24" s="8">
        <f>VLOOKUP($B24,Sablon!$A:$AZ,45,0)</f>
        <v>3263.58837890625</v>
      </c>
      <c r="AT24" s="8">
        <f>VLOOKUP($B24,Sablon!$A:$AZ,46,0)</f>
        <v>3297.42138671875</v>
      </c>
      <c r="AU24" s="8">
        <f>VLOOKUP($B24,Sablon!$A:$AZ,47,0)</f>
        <v>3305.85522460938</v>
      </c>
      <c r="AV24" s="8">
        <f>VLOOKUP($B24,Sablon!$A:$AZ,48,0)</f>
        <v>3301.201171875</v>
      </c>
      <c r="AW24" s="8">
        <f>VLOOKUP($B24,Sablon!$A:$AZ,49,0)</f>
        <v>3302.47485351563</v>
      </c>
      <c r="AX24" s="8">
        <f>VLOOKUP($B24,Sablon!$A:$AZ,50,0)</f>
        <v>3300.8623046875</v>
      </c>
      <c r="AY24" s="8">
        <f>VLOOKUP($B24,Sablon!$A:$AZ,51,0)</f>
        <v>3269.24291992188</v>
      </c>
    </row>
    <row r="25" spans="1:51">
      <c r="A25" t="s">
        <v>55</v>
      </c>
      <c r="B25" s="1" t="s">
        <v>15</v>
      </c>
      <c r="C25" s="1" t="s">
        <v>156</v>
      </c>
      <c r="D25" s="8">
        <f>VLOOKUP($B25,Sablon!$A:$AZ,4,0)</f>
        <v>661.54345703125</v>
      </c>
      <c r="E25" s="8">
        <f>VLOOKUP($B25,Sablon!$A:$AZ,5,0)</f>
        <v>662.10870361328102</v>
      </c>
      <c r="F25" s="8">
        <f>VLOOKUP($B25,Sablon!$A:$AZ,6,0)</f>
        <v>655.88494873046898</v>
      </c>
      <c r="G25" s="8">
        <f>VLOOKUP($B25,Sablon!$A:$AZ,7,0)</f>
        <v>658.791015625</v>
      </c>
      <c r="H25" s="8">
        <f>VLOOKUP($B25,Sablon!$A:$AZ,8,0)</f>
        <v>658.294921875</v>
      </c>
      <c r="I25" s="8">
        <f>VLOOKUP($B25,Sablon!$A:$AZ,9,0)</f>
        <v>659.12823486328102</v>
      </c>
      <c r="J25" s="8">
        <f>VLOOKUP($B25,Sablon!$A:$AZ,10,0)</f>
        <v>660.33630371093795</v>
      </c>
      <c r="K25" s="8">
        <f>VLOOKUP($B25,Sablon!$A:$AZ,11,0)</f>
        <v>678.56048583984398</v>
      </c>
      <c r="L25" s="8">
        <f>VLOOKUP($B25,Sablon!$A:$AZ,12,0)</f>
        <v>699.17803955078102</v>
      </c>
      <c r="M25" s="8">
        <f>VLOOKUP($B25,Sablon!$A:$AZ,13,0)</f>
        <v>709.0654296875</v>
      </c>
      <c r="N25" s="8">
        <f>VLOOKUP($B25,Sablon!$A:$AZ,14,0)</f>
        <v>717.09027099609398</v>
      </c>
      <c r="O25" s="8">
        <f>VLOOKUP($B25,Sablon!$A:$AZ,15,0)</f>
        <v>721.01239013671898</v>
      </c>
      <c r="P25" s="8">
        <f>VLOOKUP($B25,Sablon!$A:$AZ,16,0)</f>
        <v>707.13653564453102</v>
      </c>
      <c r="Q25" s="8">
        <f>VLOOKUP($B25,Sablon!$A:$AZ,17,0)</f>
        <v>689.01995849609398</v>
      </c>
      <c r="R25" s="8">
        <f>VLOOKUP($B25,Sablon!$A:$AZ,18,0)</f>
        <v>672.84765625</v>
      </c>
      <c r="S25" s="8">
        <f>VLOOKUP($B25,Sablon!$A:$AZ,19,0)</f>
        <v>668.97357177734398</v>
      </c>
      <c r="T25" s="8">
        <f>VLOOKUP($B25,Sablon!$A:$AZ,20,0)</f>
        <v>660.66729736328102</v>
      </c>
      <c r="U25" s="8">
        <f>VLOOKUP($B25,Sablon!$A:$AZ,21,0)</f>
        <v>653.74652099609398</v>
      </c>
      <c r="V25" s="8">
        <f>VLOOKUP($B25,Sablon!$A:$AZ,22,0)</f>
        <v>642.79876708984398</v>
      </c>
      <c r="W25" s="8">
        <f>VLOOKUP($B25,Sablon!$A:$AZ,23,0)</f>
        <v>650.18170166015602</v>
      </c>
      <c r="X25" s="8">
        <f>VLOOKUP($B25,Sablon!$A:$AZ,24,0)</f>
        <v>663.99969482421898</v>
      </c>
      <c r="Y25" s="8">
        <f>VLOOKUP($B25,Sablon!$A:$AZ,25,0)</f>
        <v>663.441650390625</v>
      </c>
      <c r="Z25" s="8">
        <f>VLOOKUP($B25,Sablon!$A:$AZ,26,0)</f>
        <v>666.64392089843795</v>
      </c>
      <c r="AA25" s="8">
        <f>VLOOKUP($B25,Sablon!$A:$AZ,27,0)</f>
        <v>664.21826171875</v>
      </c>
      <c r="AB25" s="8">
        <f>VLOOKUP($B25,Sablon!$A:$AZ,28,0)</f>
        <v>660.10650634765602</v>
      </c>
      <c r="AC25" s="8">
        <f>VLOOKUP($B25,Sablon!$A:$AZ,29,0)</f>
        <v>658.98937988281295</v>
      </c>
      <c r="AD25" s="8">
        <f>VLOOKUP($B25,Sablon!$A:$AZ,30,0)</f>
        <v>645.63421630859398</v>
      </c>
      <c r="AE25" s="8">
        <f>VLOOKUP($B25,Sablon!$A:$AZ,31,0)</f>
        <v>639.04962158203102</v>
      </c>
      <c r="AF25" s="8">
        <f>VLOOKUP($B25,Sablon!$A:$AZ,32,0)</f>
        <v>643.37005615234398</v>
      </c>
      <c r="AG25" s="8">
        <f>VLOOKUP($B25,Sablon!$A:$AZ,33,0)</f>
        <v>646.830078125</v>
      </c>
      <c r="AH25" s="8">
        <f>VLOOKUP($B25,Sablon!$A:$AZ,34,0)</f>
        <v>649.4287109375</v>
      </c>
      <c r="AI25" s="8">
        <f>VLOOKUP($B25,Sablon!$A:$AZ,35,0)</f>
        <v>655.70849609375</v>
      </c>
      <c r="AJ25" s="8">
        <f>VLOOKUP($B25,Sablon!$A:$AZ,36,0)</f>
        <v>548.51940917968795</v>
      </c>
      <c r="AK25" s="8">
        <f>VLOOKUP($B25,Sablon!$A:$AZ,37,0)</f>
        <v>556.31817626953102</v>
      </c>
      <c r="AL25" s="8">
        <f>VLOOKUP($B25,Sablon!$A:$AZ,38,0)</f>
        <v>560.648193359375</v>
      </c>
      <c r="AM25" s="8">
        <f>VLOOKUP($B25,Sablon!$A:$AZ,39,0)</f>
        <v>565.48828125</v>
      </c>
      <c r="AN25" s="8">
        <f>VLOOKUP($B25,Sablon!$A:$AZ,40,0)</f>
        <v>563.69757080078102</v>
      </c>
      <c r="AO25" s="8">
        <f>VLOOKUP($B25,Sablon!$A:$AZ,41,0)</f>
        <v>560.71185302734398</v>
      </c>
      <c r="AP25" s="8">
        <f>VLOOKUP($B25,Sablon!$A:$AZ,42,0)</f>
        <v>532.88873291015602</v>
      </c>
      <c r="AQ25" s="8">
        <f>VLOOKUP($B25,Sablon!$A:$AZ,43,0)</f>
        <v>514.343994140625</v>
      </c>
      <c r="AR25" s="8">
        <f>VLOOKUP($B25,Sablon!$A:$AZ,44,0)</f>
        <v>502.54455566406301</v>
      </c>
      <c r="AS25" s="8">
        <f>VLOOKUP($B25,Sablon!$A:$AZ,45,0)</f>
        <v>538.48614501953102</v>
      </c>
      <c r="AT25" s="8">
        <f>VLOOKUP($B25,Sablon!$A:$AZ,46,0)</f>
        <v>528.59710693359398</v>
      </c>
      <c r="AU25" s="8">
        <f>VLOOKUP($B25,Sablon!$A:$AZ,47,0)</f>
        <v>529.86981201171898</v>
      </c>
      <c r="AV25" s="8">
        <f>VLOOKUP($B25,Sablon!$A:$AZ,48,0)</f>
        <v>516.06921386718795</v>
      </c>
      <c r="AW25" s="8">
        <f>VLOOKUP($B25,Sablon!$A:$AZ,49,0)</f>
        <v>519.683837890625</v>
      </c>
      <c r="AX25" s="8">
        <f>VLOOKUP($B25,Sablon!$A:$AZ,50,0)</f>
        <v>515.50054931640602</v>
      </c>
      <c r="AY25" s="8">
        <f>VLOOKUP($B25,Sablon!$A:$AZ,51,0)</f>
        <v>525.87872314453102</v>
      </c>
    </row>
    <row r="26" spans="1:51">
      <c r="A26" t="s">
        <v>61</v>
      </c>
      <c r="B26" s="6" t="s">
        <v>153</v>
      </c>
      <c r="C26" s="1" t="s">
        <v>156</v>
      </c>
      <c r="D26" s="9">
        <f>D37</f>
        <v>1735.253784179688</v>
      </c>
      <c r="E26" s="9">
        <f t="shared" ref="E26:AY26" si="1">E37</f>
        <v>1748.969116210938</v>
      </c>
      <c r="F26" s="9">
        <f t="shared" si="1"/>
        <v>1396.1913146972649</v>
      </c>
      <c r="G26" s="9">
        <f t="shared" si="1"/>
        <v>1398.023681640625</v>
      </c>
      <c r="H26" s="9">
        <f t="shared" si="1"/>
        <v>1425.885131835938</v>
      </c>
      <c r="I26" s="9">
        <f t="shared" si="1"/>
        <v>1034.4070739746089</v>
      </c>
      <c r="J26" s="9">
        <f t="shared" si="1"/>
        <v>1042.4293518066399</v>
      </c>
      <c r="K26" s="9">
        <f t="shared" si="1"/>
        <v>1049.064239501954</v>
      </c>
      <c r="L26" s="9">
        <f t="shared" si="1"/>
        <v>798.57110440731049</v>
      </c>
      <c r="M26" s="9">
        <f t="shared" si="1"/>
        <v>798.33651673793815</v>
      </c>
      <c r="N26" s="9">
        <f t="shared" si="1"/>
        <v>805.1152372360234</v>
      </c>
      <c r="O26" s="9">
        <f t="shared" si="1"/>
        <v>765.15244817733742</v>
      </c>
      <c r="P26" s="9">
        <f t="shared" si="1"/>
        <v>756.19344341754959</v>
      </c>
      <c r="Q26" s="9">
        <f t="shared" si="1"/>
        <v>751.89707970619224</v>
      </c>
      <c r="R26" s="9">
        <f t="shared" si="1"/>
        <v>791.93417978286743</v>
      </c>
      <c r="S26" s="9">
        <f t="shared" si="1"/>
        <v>786.4420368671415</v>
      </c>
      <c r="T26" s="9">
        <f t="shared" si="1"/>
        <v>774.5827202796936</v>
      </c>
      <c r="U26" s="9">
        <f t="shared" si="1"/>
        <v>769.33279204368569</v>
      </c>
      <c r="V26" s="9">
        <f t="shared" si="1"/>
        <v>767.46190071106003</v>
      </c>
      <c r="W26" s="9">
        <f t="shared" si="1"/>
        <v>1904.7265625</v>
      </c>
      <c r="X26" s="9">
        <f t="shared" si="1"/>
        <v>1740.7335815429699</v>
      </c>
      <c r="Y26" s="9">
        <f t="shared" si="1"/>
        <v>1969.394561767579</v>
      </c>
      <c r="Z26" s="9">
        <f t="shared" si="1"/>
        <v>1961.433471679688</v>
      </c>
      <c r="AA26" s="9">
        <f t="shared" si="1"/>
        <v>1940.8398742675781</v>
      </c>
      <c r="AB26" s="9">
        <f t="shared" si="1"/>
        <v>1841.9814147949221</v>
      </c>
      <c r="AC26" s="9">
        <f t="shared" si="1"/>
        <v>1835.7945251464848</v>
      </c>
      <c r="AD26" s="9">
        <f t="shared" si="1"/>
        <v>1816.533966064454</v>
      </c>
      <c r="AE26" s="9">
        <f t="shared" si="1"/>
        <v>1829.6217956542971</v>
      </c>
      <c r="AF26" s="9">
        <f t="shared" si="1"/>
        <v>1674.7817993164069</v>
      </c>
      <c r="AG26" s="9">
        <f t="shared" si="1"/>
        <v>1644.835571289062</v>
      </c>
      <c r="AH26" s="9">
        <f t="shared" si="1"/>
        <v>1615.1624145507812</v>
      </c>
      <c r="AI26" s="9">
        <f t="shared" si="1"/>
        <v>1569.6587524414069</v>
      </c>
      <c r="AJ26" s="9">
        <f t="shared" si="1"/>
        <v>1548.347534179688</v>
      </c>
      <c r="AK26" s="9">
        <f t="shared" si="1"/>
        <v>1520.369995117187</v>
      </c>
      <c r="AL26" s="9">
        <f t="shared" si="1"/>
        <v>1489.7306213378911</v>
      </c>
      <c r="AM26" s="9">
        <f t="shared" si="1"/>
        <v>1460.81298828125</v>
      </c>
      <c r="AN26" s="9">
        <f t="shared" si="1"/>
        <v>1398.2302551269531</v>
      </c>
      <c r="AO26" s="9">
        <f t="shared" si="1"/>
        <v>1335.1132507324219</v>
      </c>
      <c r="AP26" s="9">
        <f t="shared" si="1"/>
        <v>1325.7333068847661</v>
      </c>
      <c r="AQ26" s="9">
        <f t="shared" si="1"/>
        <v>1313.9390563964839</v>
      </c>
      <c r="AR26" s="9">
        <f t="shared" si="1"/>
        <v>1302.3891906738281</v>
      </c>
      <c r="AS26" s="9">
        <f t="shared" si="1"/>
        <v>1274.1534118652348</v>
      </c>
      <c r="AT26" s="9">
        <f t="shared" si="1"/>
        <v>1726.3273620605471</v>
      </c>
      <c r="AU26" s="9">
        <f t="shared" si="1"/>
        <v>1758.1419982910161</v>
      </c>
      <c r="AV26" s="9">
        <f t="shared" si="1"/>
        <v>1698.824645996094</v>
      </c>
      <c r="AW26" s="9">
        <f t="shared" si="1"/>
        <v>1682.293579101563</v>
      </c>
      <c r="AX26" s="9">
        <f t="shared" si="1"/>
        <v>1662.697631835937</v>
      </c>
      <c r="AY26" s="9">
        <f t="shared" si="1"/>
        <v>1649.5644226074221</v>
      </c>
    </row>
    <row r="27" spans="1:51">
      <c r="A27" t="s">
        <v>57</v>
      </c>
      <c r="B27" s="1" t="s">
        <v>19</v>
      </c>
      <c r="C27" s="1" t="s">
        <v>156</v>
      </c>
      <c r="D27" s="8">
        <f>VLOOKUP($B27,Sablon!$A:$AZ,4,0)</f>
        <v>401.96255493164102</v>
      </c>
      <c r="E27" s="8">
        <f>VLOOKUP($B27,Sablon!$A:$AZ,5,0)</f>
        <v>407.52655029296898</v>
      </c>
      <c r="F27" s="8">
        <f>VLOOKUP($B27,Sablon!$A:$AZ,6,0)</f>
        <v>322.00167846679699</v>
      </c>
      <c r="G27" s="8">
        <f>VLOOKUP($B27,Sablon!$A:$AZ,7,0)</f>
        <v>335.75378417968801</v>
      </c>
      <c r="H27" s="8">
        <f>VLOOKUP($B27,Sablon!$A:$AZ,8,0)</f>
        <v>327.02734375</v>
      </c>
      <c r="I27" s="8">
        <f>VLOOKUP($B27,Sablon!$A:$AZ,9,0)</f>
        <v>326.501953125</v>
      </c>
      <c r="J27" s="8">
        <f>VLOOKUP($B27,Sablon!$A:$AZ,10,0)</f>
        <v>332.98159790039102</v>
      </c>
      <c r="K27" s="8">
        <f>VLOOKUP($B27,Sablon!$A:$AZ,11,0)</f>
        <v>419.48913574218801</v>
      </c>
      <c r="L27" s="8">
        <f>VLOOKUP($B27,Sablon!$A:$AZ,12,0)</f>
        <v>446.37356567382801</v>
      </c>
      <c r="M27" s="8">
        <f>VLOOKUP($B27,Sablon!$A:$AZ,13,0)</f>
        <v>461.96813964843801</v>
      </c>
      <c r="N27" s="8">
        <f>VLOOKUP($B27,Sablon!$A:$AZ,14,0)</f>
        <v>462.94525146484398</v>
      </c>
      <c r="O27" s="8">
        <f>VLOOKUP($B27,Sablon!$A:$AZ,15,0)</f>
        <v>438.55111694335898</v>
      </c>
      <c r="P27" s="8">
        <f>VLOOKUP($B27,Sablon!$A:$AZ,16,0)</f>
        <v>634.935791015625</v>
      </c>
      <c r="Q27" s="8">
        <f>VLOOKUP($B27,Sablon!$A:$AZ,17,0)</f>
        <v>810.30432128906295</v>
      </c>
      <c r="R27" s="8">
        <f>VLOOKUP($B27,Sablon!$A:$AZ,18,0)</f>
        <v>826.301513671875</v>
      </c>
      <c r="S27" s="8">
        <f>VLOOKUP($B27,Sablon!$A:$AZ,19,0)</f>
        <v>752.17529296875</v>
      </c>
      <c r="T27" s="8">
        <f>VLOOKUP($B27,Sablon!$A:$AZ,20,0)</f>
        <v>851.41253662109398</v>
      </c>
      <c r="U27" s="8">
        <f>VLOOKUP($B27,Sablon!$A:$AZ,21,0)</f>
        <v>847.96484375</v>
      </c>
      <c r="V27" s="8">
        <f>VLOOKUP($B27,Sablon!$A:$AZ,22,0)</f>
        <v>884.08947753906295</v>
      </c>
      <c r="W27" s="8">
        <f>VLOOKUP($B27,Sablon!$A:$AZ,23,0)</f>
        <v>854.01672363281295</v>
      </c>
      <c r="X27" s="8">
        <f>VLOOKUP($B27,Sablon!$A:$AZ,24,0)</f>
        <v>782.92681884765602</v>
      </c>
      <c r="Y27" s="8">
        <f>VLOOKUP($B27,Sablon!$A:$AZ,25,0)</f>
        <v>802.46575927734398</v>
      </c>
      <c r="Z27" s="8">
        <f>VLOOKUP($B27,Sablon!$A:$AZ,26,0)</f>
        <v>766.97705078125</v>
      </c>
      <c r="AA27" s="8">
        <f>VLOOKUP($B27,Sablon!$A:$AZ,27,0)</f>
        <v>779.12841796875</v>
      </c>
      <c r="AB27" s="8">
        <f>VLOOKUP($B27,Sablon!$A:$AZ,28,0)</f>
        <v>608.45562744140602</v>
      </c>
      <c r="AC27" s="8">
        <f>VLOOKUP($B27,Sablon!$A:$AZ,29,0)</f>
        <v>753.27520751953102</v>
      </c>
      <c r="AD27" s="8">
        <f>VLOOKUP($B27,Sablon!$A:$AZ,30,0)</f>
        <v>584.49530029296898</v>
      </c>
      <c r="AE27" s="8">
        <f>VLOOKUP($B27,Sablon!$A:$AZ,31,0)</f>
        <v>585.82586669921898</v>
      </c>
      <c r="AF27" s="8">
        <f>VLOOKUP($B27,Sablon!$A:$AZ,32,0)</f>
        <v>567.27526855468795</v>
      </c>
      <c r="AG27" s="8">
        <f>VLOOKUP($B27,Sablon!$A:$AZ,33,0)</f>
        <v>591.90179443359398</v>
      </c>
      <c r="AH27" s="8">
        <f>VLOOKUP($B27,Sablon!$A:$AZ,34,0)</f>
        <v>543.50256347656295</v>
      </c>
      <c r="AI27" s="8">
        <f>VLOOKUP($B27,Sablon!$A:$AZ,35,0)</f>
        <v>497.90512084960898</v>
      </c>
      <c r="AJ27" s="8">
        <f>VLOOKUP($B27,Sablon!$A:$AZ,36,0)</f>
        <v>469.75653076171898</v>
      </c>
      <c r="AK27" s="8">
        <f>VLOOKUP($B27,Sablon!$A:$AZ,37,0)</f>
        <v>489.66943359375</v>
      </c>
      <c r="AL27" s="8">
        <f>VLOOKUP($B27,Sablon!$A:$AZ,38,0)</f>
        <v>521.14685058593795</v>
      </c>
      <c r="AM27" s="8">
        <f>VLOOKUP($B27,Sablon!$A:$AZ,39,0)</f>
        <v>555.7626953125</v>
      </c>
      <c r="AN27" s="8">
        <f>VLOOKUP($B27,Sablon!$A:$AZ,40,0)</f>
        <v>618.01226806640602</v>
      </c>
      <c r="AO27" s="8">
        <f>VLOOKUP($B27,Sablon!$A:$AZ,41,0)</f>
        <v>633.75604248046898</v>
      </c>
      <c r="AP27" s="8">
        <f>VLOOKUP($B27,Sablon!$A:$AZ,42,0)</f>
        <v>719.56622314453102</v>
      </c>
      <c r="AQ27" s="8">
        <f>VLOOKUP($B27,Sablon!$A:$AZ,43,0)</f>
        <v>739.729248046875</v>
      </c>
      <c r="AR27" s="8">
        <f>VLOOKUP($B27,Sablon!$A:$AZ,44,0)</f>
        <v>725.92907714843795</v>
      </c>
      <c r="AS27" s="8">
        <f>VLOOKUP($B27,Sablon!$A:$AZ,45,0)</f>
        <v>633.98089599609398</v>
      </c>
      <c r="AT27" s="8">
        <f>VLOOKUP($B27,Sablon!$A:$AZ,46,0)</f>
        <v>715.02728271484398</v>
      </c>
      <c r="AU27" s="8">
        <f>VLOOKUP($B27,Sablon!$A:$AZ,47,0)</f>
        <v>662.93414306640602</v>
      </c>
      <c r="AV27" s="8">
        <f>VLOOKUP($B27,Sablon!$A:$AZ,48,0)</f>
        <v>630.18212890625</v>
      </c>
      <c r="AW27" s="8">
        <f>VLOOKUP($B27,Sablon!$A:$AZ,49,0)</f>
        <v>487.24563598632801</v>
      </c>
      <c r="AX27" s="8">
        <f>VLOOKUP($B27,Sablon!$A:$AZ,50,0)</f>
        <v>438.10607910156301</v>
      </c>
      <c r="AY27" s="8">
        <f>VLOOKUP($B27,Sablon!$A:$AZ,51,0)</f>
        <v>454.67617797851602</v>
      </c>
    </row>
    <row r="28" spans="1:51">
      <c r="A28" t="s">
        <v>60</v>
      </c>
      <c r="B28" s="1" t="s">
        <v>28</v>
      </c>
      <c r="C28" s="1" t="s">
        <v>156</v>
      </c>
      <c r="D28" s="8">
        <f>VLOOKUP($B28,Sablon!$A:$AZ,4,0)</f>
        <v>1304.17004394531</v>
      </c>
      <c r="E28" s="8">
        <f>VLOOKUP($B28,Sablon!$A:$AZ,5,0)</f>
        <v>1207.09655761719</v>
      </c>
      <c r="F28" s="8">
        <f>VLOOKUP($B28,Sablon!$A:$AZ,6,0)</f>
        <v>1266.50427246094</v>
      </c>
      <c r="G28" s="8">
        <f>VLOOKUP($B28,Sablon!$A:$AZ,7,0)</f>
        <v>1189.79528808594</v>
      </c>
      <c r="H28" s="8">
        <f>VLOOKUP($B28,Sablon!$A:$AZ,8,0)</f>
        <v>1161.39892578125</v>
      </c>
      <c r="I28" s="8">
        <f>VLOOKUP($B28,Sablon!$A:$AZ,9,0)</f>
        <v>1151.64294433594</v>
      </c>
      <c r="J28" s="8">
        <f>VLOOKUP($B28,Sablon!$A:$AZ,10,0)</f>
        <v>1170.8154296875</v>
      </c>
      <c r="K28" s="8">
        <f>VLOOKUP($B28,Sablon!$A:$AZ,11,0)</f>
        <v>1056.06909179688</v>
      </c>
      <c r="L28" s="8">
        <f>VLOOKUP($B28,Sablon!$A:$AZ,12,0)</f>
        <v>1098.56311035156</v>
      </c>
      <c r="M28" s="8">
        <f>VLOOKUP($B28,Sablon!$A:$AZ,13,0)</f>
        <v>1152.87939453125</v>
      </c>
      <c r="N28" s="8">
        <f>VLOOKUP($B28,Sablon!$A:$AZ,14,0)</f>
        <v>1345.06103515625</v>
      </c>
      <c r="O28" s="8">
        <f>VLOOKUP($B28,Sablon!$A:$AZ,15,0)</f>
        <v>1447.71594238281</v>
      </c>
      <c r="P28" s="8">
        <f>VLOOKUP($B28,Sablon!$A:$AZ,16,0)</f>
        <v>1512.12390136719</v>
      </c>
      <c r="Q28" s="8">
        <f>VLOOKUP($B28,Sablon!$A:$AZ,17,0)</f>
        <v>1487.66040039063</v>
      </c>
      <c r="R28" s="8">
        <f>VLOOKUP($B28,Sablon!$A:$AZ,18,0)</f>
        <v>1384.65454101563</v>
      </c>
      <c r="S28" s="8">
        <f>VLOOKUP($B28,Sablon!$A:$AZ,19,0)</f>
        <v>1343.26623535156</v>
      </c>
      <c r="T28" s="8">
        <f>VLOOKUP($B28,Sablon!$A:$AZ,20,0)</f>
        <v>1211.50842285156</v>
      </c>
      <c r="U28" s="8">
        <f>VLOOKUP($B28,Sablon!$A:$AZ,21,0)</f>
        <v>1225.80725097656</v>
      </c>
      <c r="V28" s="8">
        <f>VLOOKUP($B28,Sablon!$A:$AZ,22,0)</f>
        <v>1070.44189453125</v>
      </c>
      <c r="W28" s="8">
        <f>VLOOKUP($B28,Sablon!$A:$AZ,23,0)</f>
        <v>1122.00793457031</v>
      </c>
      <c r="X28" s="8">
        <f>VLOOKUP($B28,Sablon!$A:$AZ,24,0)</f>
        <v>1103.84106445313</v>
      </c>
      <c r="Y28" s="8">
        <f>VLOOKUP($B28,Sablon!$A:$AZ,25,0)</f>
        <v>1127.08325195313</v>
      </c>
      <c r="Z28" s="8">
        <f>VLOOKUP($B28,Sablon!$A:$AZ,26,0)</f>
        <v>1117.61926269531</v>
      </c>
      <c r="AA28" s="8">
        <f>VLOOKUP($B28,Sablon!$A:$AZ,27,0)</f>
        <v>1167.78796386719</v>
      </c>
      <c r="AB28" s="8">
        <f>VLOOKUP($B28,Sablon!$A:$AZ,28,0)</f>
        <v>1377.37634277344</v>
      </c>
      <c r="AC28" s="8">
        <f>VLOOKUP($B28,Sablon!$A:$AZ,29,0)</f>
        <v>1005.75799560547</v>
      </c>
      <c r="AD28" s="8">
        <f>VLOOKUP($B28,Sablon!$A:$AZ,30,0)</f>
        <v>1350.55871582031</v>
      </c>
      <c r="AE28" s="8">
        <f>VLOOKUP($B28,Sablon!$A:$AZ,31,0)</f>
        <v>1362.34448242188</v>
      </c>
      <c r="AF28" s="8">
        <f>VLOOKUP($B28,Sablon!$A:$AZ,32,0)</f>
        <v>1276.78039550781</v>
      </c>
      <c r="AG28" s="8">
        <f>VLOOKUP($B28,Sablon!$A:$AZ,33,0)</f>
        <v>1308.55590820313</v>
      </c>
      <c r="AH28" s="8">
        <f>VLOOKUP($B28,Sablon!$A:$AZ,34,0)</f>
        <v>1283.00512695313</v>
      </c>
      <c r="AI28" s="8">
        <f>VLOOKUP($B28,Sablon!$A:$AZ,35,0)</f>
        <v>1278.53173828125</v>
      </c>
      <c r="AJ28" s="8">
        <f>VLOOKUP($B28,Sablon!$A:$AZ,36,0)</f>
        <v>1314.81066894531</v>
      </c>
      <c r="AK28" s="8">
        <f>VLOOKUP($B28,Sablon!$A:$AZ,37,0)</f>
        <v>1360.00109863281</v>
      </c>
      <c r="AL28" s="8">
        <f>VLOOKUP($B28,Sablon!$A:$AZ,38,0)</f>
        <v>1404.66088867188</v>
      </c>
      <c r="AM28" s="8">
        <f>VLOOKUP($B28,Sablon!$A:$AZ,39,0)</f>
        <v>1433.07580566406</v>
      </c>
      <c r="AN28" s="8">
        <f>VLOOKUP($B28,Sablon!$A:$AZ,40,0)</f>
        <v>1438.38977050781</v>
      </c>
      <c r="AO28" s="8">
        <f>VLOOKUP($B28,Sablon!$A:$AZ,41,0)</f>
        <v>1485.27331542969</v>
      </c>
      <c r="AP28" s="8">
        <f>VLOOKUP($B28,Sablon!$A:$AZ,42,0)</f>
        <v>1670.21142578125</v>
      </c>
      <c r="AQ28" s="8">
        <f>VLOOKUP($B28,Sablon!$A:$AZ,43,0)</f>
        <v>1667.05517578125</v>
      </c>
      <c r="AR28" s="8">
        <f>VLOOKUP($B28,Sablon!$A:$AZ,44,0)</f>
        <v>1637.81420898438</v>
      </c>
      <c r="AS28" s="8">
        <f>VLOOKUP($B28,Sablon!$A:$AZ,45,0)</f>
        <v>1527.11804199219</v>
      </c>
      <c r="AT28" s="8">
        <f>VLOOKUP($B28,Sablon!$A:$AZ,46,0)</f>
        <v>1575.97448730469</v>
      </c>
      <c r="AU28" s="8">
        <f>VLOOKUP($B28,Sablon!$A:$AZ,47,0)</f>
        <v>1553.84020996094</v>
      </c>
      <c r="AV28" s="8">
        <f>VLOOKUP($B28,Sablon!$A:$AZ,48,0)</f>
        <v>1491.66149902344</v>
      </c>
      <c r="AW28" s="8">
        <f>VLOOKUP($B28,Sablon!$A:$AZ,49,0)</f>
        <v>1401.60900878906</v>
      </c>
      <c r="AX28" s="8">
        <f>VLOOKUP($B28,Sablon!$A:$AZ,50,0)</f>
        <v>1403.09655761719</v>
      </c>
      <c r="AY28" s="8">
        <f>VLOOKUP($B28,Sablon!$A:$AZ,51,0)</f>
        <v>1264.193359375</v>
      </c>
    </row>
    <row r="29" spans="1:51">
      <c r="A29" t="s">
        <v>56</v>
      </c>
      <c r="B29" s="1" t="s">
        <v>16</v>
      </c>
      <c r="C29" s="1" t="s">
        <v>156</v>
      </c>
      <c r="D29" s="8">
        <f>VLOOKUP($B29,Sablon!$A:$AZ,4,0)</f>
        <v>271.69940185546898</v>
      </c>
      <c r="E29" s="8">
        <f>VLOOKUP($B29,Sablon!$A:$AZ,5,0)</f>
        <v>228.14404296875</v>
      </c>
      <c r="F29" s="8">
        <f>VLOOKUP($B29,Sablon!$A:$AZ,6,0)</f>
        <v>0</v>
      </c>
      <c r="G29" s="8">
        <f>VLOOKUP($B29,Sablon!$A:$AZ,7,0)</f>
        <v>0</v>
      </c>
      <c r="H29" s="8">
        <f>VLOOKUP($B29,Sablon!$A:$AZ,8,0)</f>
        <v>0</v>
      </c>
      <c r="I29" s="8">
        <f>VLOOKUP($B29,Sablon!$A:$AZ,9,0)</f>
        <v>0</v>
      </c>
      <c r="J29" s="8">
        <f>VLOOKUP($B29,Sablon!$A:$AZ,10,0)</f>
        <v>0</v>
      </c>
      <c r="K29" s="8">
        <f>VLOOKUP($B29,Sablon!$A:$AZ,11,0)</f>
        <v>0</v>
      </c>
      <c r="L29" s="8">
        <f>VLOOKUP($B29,Sablon!$A:$AZ,12,0)</f>
        <v>0</v>
      </c>
      <c r="M29" s="8">
        <f>VLOOKUP($B29,Sablon!$A:$AZ,13,0)</f>
        <v>0</v>
      </c>
      <c r="N29" s="8">
        <f>VLOOKUP($B29,Sablon!$A:$AZ,14,0)</f>
        <v>60.374210357666001</v>
      </c>
      <c r="O29" s="8">
        <f>VLOOKUP($B29,Sablon!$A:$AZ,15,0)</f>
        <v>430.13333129882801</v>
      </c>
      <c r="P29" s="8">
        <f>VLOOKUP($B29,Sablon!$A:$AZ,16,0)</f>
        <v>624.21697998046898</v>
      </c>
      <c r="Q29" s="8">
        <f>VLOOKUP($B29,Sablon!$A:$AZ,17,0)</f>
        <v>706.92828369140602</v>
      </c>
      <c r="R29" s="8">
        <f>VLOOKUP($B29,Sablon!$A:$AZ,18,0)</f>
        <v>673.67919921875</v>
      </c>
      <c r="S29" s="8">
        <f>VLOOKUP($B29,Sablon!$A:$AZ,19,0)</f>
        <v>617.32067871093795</v>
      </c>
      <c r="T29" s="8">
        <f>VLOOKUP($B29,Sablon!$A:$AZ,20,0)</f>
        <v>547.18804931640602</v>
      </c>
      <c r="U29" s="8">
        <f>VLOOKUP($B29,Sablon!$A:$AZ,21,0)</f>
        <v>550.76409912109398</v>
      </c>
      <c r="V29" s="8">
        <f>VLOOKUP($B29,Sablon!$A:$AZ,22,0)</f>
        <v>523.19805908203102</v>
      </c>
      <c r="W29" s="8">
        <f>VLOOKUP($B29,Sablon!$A:$AZ,23,0)</f>
        <v>511.06604003906301</v>
      </c>
      <c r="X29" s="8">
        <f>VLOOKUP($B29,Sablon!$A:$AZ,24,0)</f>
        <v>507.37423706054699</v>
      </c>
      <c r="Y29" s="8">
        <f>VLOOKUP($B29,Sablon!$A:$AZ,25,0)</f>
        <v>532.72637939453102</v>
      </c>
      <c r="Z29" s="8">
        <f>VLOOKUP($B29,Sablon!$A:$AZ,26,0)</f>
        <v>523.97979736328102</v>
      </c>
      <c r="AA29" s="8">
        <f>VLOOKUP($B29,Sablon!$A:$AZ,27,0)</f>
        <v>533.77105712890602</v>
      </c>
      <c r="AB29" s="8">
        <f>VLOOKUP($B29,Sablon!$A:$AZ,28,0)</f>
        <v>539.90124511718795</v>
      </c>
      <c r="AC29" s="8">
        <f>VLOOKUP($B29,Sablon!$A:$AZ,29,0)</f>
        <v>560.49621582031295</v>
      </c>
      <c r="AD29" s="8">
        <f>VLOOKUP($B29,Sablon!$A:$AZ,30,0)</f>
        <v>524.77606201171898</v>
      </c>
      <c r="AE29" s="8">
        <f>VLOOKUP($B29,Sablon!$A:$AZ,31,0)</f>
        <v>519.18176269531295</v>
      </c>
      <c r="AF29" s="8">
        <f>VLOOKUP($B29,Sablon!$A:$AZ,32,0)</f>
        <v>496.18298339843801</v>
      </c>
      <c r="AG29" s="8">
        <f>VLOOKUP($B29,Sablon!$A:$AZ,33,0)</f>
        <v>505.86038208007801</v>
      </c>
      <c r="AH29" s="8">
        <f>VLOOKUP($B29,Sablon!$A:$AZ,34,0)</f>
        <v>503.46475219726602</v>
      </c>
      <c r="AI29" s="8">
        <f>VLOOKUP($B29,Sablon!$A:$AZ,35,0)</f>
        <v>443.04782104492199</v>
      </c>
      <c r="AJ29" s="8">
        <f>VLOOKUP($B29,Sablon!$A:$AZ,36,0)</f>
        <v>432.46728515625</v>
      </c>
      <c r="AK29" s="8">
        <f>VLOOKUP($B29,Sablon!$A:$AZ,37,0)</f>
        <v>462.76724243164102</v>
      </c>
      <c r="AL29" s="8">
        <f>VLOOKUP($B29,Sablon!$A:$AZ,38,0)</f>
        <v>489.93084716796898</v>
      </c>
      <c r="AM29" s="8">
        <f>VLOOKUP($B29,Sablon!$A:$AZ,39,0)</f>
        <v>510.70437622070301</v>
      </c>
      <c r="AN29" s="8">
        <f>VLOOKUP($B29,Sablon!$A:$AZ,40,0)</f>
        <v>561.16979980468795</v>
      </c>
      <c r="AO29" s="8">
        <f>VLOOKUP($B29,Sablon!$A:$AZ,41,0)</f>
        <v>605.41815185546898</v>
      </c>
      <c r="AP29" s="8">
        <f>VLOOKUP($B29,Sablon!$A:$AZ,42,0)</f>
        <v>715.45910644531295</v>
      </c>
      <c r="AQ29" s="8">
        <f>VLOOKUP($B29,Sablon!$A:$AZ,43,0)</f>
        <v>748.49060058593795</v>
      </c>
      <c r="AR29" s="8">
        <f>VLOOKUP($B29,Sablon!$A:$AZ,44,0)</f>
        <v>750.34289550781295</v>
      </c>
      <c r="AS29" s="8">
        <f>VLOOKUP($B29,Sablon!$A:$AZ,45,0)</f>
        <v>647.13525390625</v>
      </c>
      <c r="AT29" s="8">
        <f>VLOOKUP($B29,Sablon!$A:$AZ,46,0)</f>
        <v>678.37420654296898</v>
      </c>
      <c r="AU29" s="8">
        <f>VLOOKUP($B29,Sablon!$A:$AZ,47,0)</f>
        <v>639.025146484375</v>
      </c>
      <c r="AV29" s="8">
        <f>VLOOKUP($B29,Sablon!$A:$AZ,48,0)</f>
        <v>577.525146484375</v>
      </c>
      <c r="AW29" s="8">
        <f>VLOOKUP($B29,Sablon!$A:$AZ,49,0)</f>
        <v>480.73587036132801</v>
      </c>
      <c r="AX29" s="8">
        <f>VLOOKUP($B29,Sablon!$A:$AZ,50,0)</f>
        <v>421.99871826171898</v>
      </c>
      <c r="AY29" s="8">
        <f>VLOOKUP($B29,Sablon!$A:$AZ,51,0)</f>
        <v>334.15661621093801</v>
      </c>
    </row>
    <row r="30" spans="1:51" s="1" customFormat="1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 s="1" customFormat="1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>
      <c r="G32" s="1"/>
    </row>
    <row r="33" spans="2:51">
      <c r="B33" s="1" t="s">
        <v>161</v>
      </c>
      <c r="D33" s="9">
        <f t="shared" ref="D33:AY33" si="2">D27+D28+D29</f>
        <v>1977.8320007324201</v>
      </c>
      <c r="E33" s="9">
        <f t="shared" si="2"/>
        <v>1842.767150878909</v>
      </c>
      <c r="F33" s="9">
        <f t="shared" si="2"/>
        <v>1588.5059509277371</v>
      </c>
      <c r="G33" s="9">
        <f t="shared" si="2"/>
        <v>1525.549072265628</v>
      </c>
      <c r="H33" s="9">
        <f t="shared" si="2"/>
        <v>1488.42626953125</v>
      </c>
      <c r="I33" s="9">
        <f t="shared" si="2"/>
        <v>1478.14489746094</v>
      </c>
      <c r="J33" s="9">
        <f t="shared" si="2"/>
        <v>1503.7970275878911</v>
      </c>
      <c r="K33" s="9">
        <f t="shared" si="2"/>
        <v>1475.558227539068</v>
      </c>
      <c r="L33" s="9">
        <f t="shared" si="2"/>
        <v>1544.9366760253879</v>
      </c>
      <c r="M33" s="9">
        <f t="shared" si="2"/>
        <v>1614.847534179688</v>
      </c>
      <c r="N33" s="9">
        <f t="shared" si="2"/>
        <v>1868.38049697876</v>
      </c>
      <c r="O33" s="9">
        <f t="shared" si="2"/>
        <v>2316.4003906249968</v>
      </c>
      <c r="P33" s="9">
        <f t="shared" si="2"/>
        <v>2771.276672363284</v>
      </c>
      <c r="Q33" s="9">
        <f t="shared" si="2"/>
        <v>3004.8930053710992</v>
      </c>
      <c r="R33" s="9">
        <f t="shared" si="2"/>
        <v>2884.635253906255</v>
      </c>
      <c r="S33" s="9">
        <f t="shared" si="2"/>
        <v>2712.7622070312477</v>
      </c>
      <c r="T33" s="9">
        <f t="shared" si="2"/>
        <v>2610.1090087890598</v>
      </c>
      <c r="U33" s="9">
        <f t="shared" si="2"/>
        <v>2624.5361938476535</v>
      </c>
      <c r="V33" s="9">
        <f t="shared" si="2"/>
        <v>2477.7294311523438</v>
      </c>
      <c r="W33" s="9">
        <f t="shared" si="2"/>
        <v>2487.0906982421861</v>
      </c>
      <c r="X33" s="9">
        <f t="shared" si="2"/>
        <v>2394.1421203613331</v>
      </c>
      <c r="Y33" s="9">
        <f t="shared" si="2"/>
        <v>2462.275390625005</v>
      </c>
      <c r="Z33" s="9">
        <f t="shared" si="2"/>
        <v>2408.576110839841</v>
      </c>
      <c r="AA33" s="9">
        <f t="shared" si="2"/>
        <v>2480.687438964846</v>
      </c>
      <c r="AB33" s="9">
        <f t="shared" si="2"/>
        <v>2525.733215332034</v>
      </c>
      <c r="AC33" s="9">
        <f t="shared" si="2"/>
        <v>2319.5294189453139</v>
      </c>
      <c r="AD33" s="9">
        <f t="shared" si="2"/>
        <v>2459.8300781249982</v>
      </c>
      <c r="AE33" s="9">
        <f t="shared" si="2"/>
        <v>2467.3521118164117</v>
      </c>
      <c r="AF33" s="9">
        <f t="shared" si="2"/>
        <v>2340.2386474609361</v>
      </c>
      <c r="AG33" s="9">
        <f t="shared" si="2"/>
        <v>2406.3180847168019</v>
      </c>
      <c r="AH33" s="9">
        <f t="shared" si="2"/>
        <v>2329.972442626959</v>
      </c>
      <c r="AI33" s="9">
        <f t="shared" si="2"/>
        <v>2219.4846801757808</v>
      </c>
      <c r="AJ33" s="9">
        <f t="shared" si="2"/>
        <v>2217.034484863279</v>
      </c>
      <c r="AK33" s="9">
        <f t="shared" si="2"/>
        <v>2312.4377746582009</v>
      </c>
      <c r="AL33" s="9">
        <f t="shared" si="2"/>
        <v>2415.7385864257867</v>
      </c>
      <c r="AM33" s="9">
        <f t="shared" si="2"/>
        <v>2499.5428771972629</v>
      </c>
      <c r="AN33" s="9">
        <f t="shared" si="2"/>
        <v>2617.571838378904</v>
      </c>
      <c r="AO33" s="9">
        <f t="shared" si="2"/>
        <v>2724.4475097656277</v>
      </c>
      <c r="AP33" s="9">
        <f t="shared" si="2"/>
        <v>3105.2367553710942</v>
      </c>
      <c r="AQ33" s="9">
        <f t="shared" si="2"/>
        <v>3155.275024414063</v>
      </c>
      <c r="AR33" s="9">
        <f t="shared" si="2"/>
        <v>3114.0861816406309</v>
      </c>
      <c r="AS33" s="9">
        <f t="shared" si="2"/>
        <v>2808.234191894534</v>
      </c>
      <c r="AT33" s="9">
        <f t="shared" si="2"/>
        <v>2969.3759765625027</v>
      </c>
      <c r="AU33" s="9">
        <f t="shared" si="2"/>
        <v>2855.799499511721</v>
      </c>
      <c r="AV33" s="9">
        <f t="shared" si="2"/>
        <v>2699.3687744140652</v>
      </c>
      <c r="AW33" s="9">
        <f t="shared" si="2"/>
        <v>2369.590515136716</v>
      </c>
      <c r="AX33" s="9">
        <f t="shared" si="2"/>
        <v>2263.2013549804719</v>
      </c>
      <c r="AY33" s="9">
        <f t="shared" si="2"/>
        <v>2053.026153564454</v>
      </c>
    </row>
    <row r="34" spans="2:51">
      <c r="B34" s="1" t="s">
        <v>38</v>
      </c>
      <c r="D34" s="8">
        <f>VLOOKUP($B34,Sablon!$A:$AZ,4,0)</f>
        <v>288.13995361328102</v>
      </c>
      <c r="E34" s="8">
        <f>VLOOKUP($B34,Sablon!$A:$AZ,5,0)</f>
        <v>288.51037597656301</v>
      </c>
      <c r="F34" s="8">
        <f>VLOOKUP($B34,Sablon!$A:$AZ,6,0)</f>
        <v>274.395751953125</v>
      </c>
      <c r="G34" s="8">
        <f>VLOOKUP($B34,Sablon!$A:$AZ,7,0)</f>
        <v>275.32333374023398</v>
      </c>
      <c r="H34" s="8">
        <f>VLOOKUP($B34,Sablon!$A:$AZ,8,0)</f>
        <v>277.42449951171898</v>
      </c>
      <c r="I34" s="8">
        <f>VLOOKUP($B34,Sablon!$A:$AZ,9,0)</f>
        <v>280.24905395507801</v>
      </c>
      <c r="J34" s="8">
        <f>VLOOKUP($B34,Sablon!$A:$AZ,10,0)</f>
        <v>281.24325561523398</v>
      </c>
      <c r="K34" s="8">
        <f>VLOOKUP($B34,Sablon!$A:$AZ,11,0)</f>
        <v>281.42642211914102</v>
      </c>
      <c r="L34" s="8">
        <f>VLOOKUP($B34,Sablon!$A:$AZ,12,0)</f>
        <v>1.9163192510604901</v>
      </c>
      <c r="M34" s="8">
        <f>VLOOKUP($B34,Sablon!$A:$AZ,13,0)</f>
        <v>1.3409723043441799</v>
      </c>
      <c r="N34" s="8">
        <f>VLOOKUP($B34,Sablon!$A:$AZ,14,0)</f>
        <v>1.6361112594604501</v>
      </c>
      <c r="O34" s="8">
        <f>VLOOKUP($B34,Sablon!$A:$AZ,15,0)</f>
        <v>1.3496527671814</v>
      </c>
      <c r="P34" s="8">
        <f>VLOOKUP($B34,Sablon!$A:$AZ,16,0)</f>
        <v>1.84444439411163</v>
      </c>
      <c r="Q34" s="8">
        <f>VLOOKUP($B34,Sablon!$A:$AZ,17,0)</f>
        <v>2.0013887882232702</v>
      </c>
      <c r="R34" s="8">
        <f>VLOOKUP($B34,Sablon!$A:$AZ,18,0)</f>
        <v>1.6187500953674301</v>
      </c>
      <c r="S34" s="8">
        <f>VLOOKUP($B34,Sablon!$A:$AZ,19,0)</f>
        <v>2.0833332538604701</v>
      </c>
      <c r="T34" s="8">
        <f>VLOOKUP($B34,Sablon!$A:$AZ,20,0)</f>
        <v>1.7440972328186</v>
      </c>
      <c r="U34" s="8">
        <f>VLOOKUP($B34,Sablon!$A:$AZ,21,0)</f>
        <v>1.69479155540466</v>
      </c>
      <c r="V34" s="8">
        <f>VLOOKUP($B34,Sablon!$A:$AZ,22,0)</f>
        <v>2.1944446563720699</v>
      </c>
      <c r="W34" s="8">
        <f>VLOOKUP($B34,Sablon!$A:$AZ,23,0)</f>
        <v>441.32305908203102</v>
      </c>
      <c r="X34" s="8">
        <f>VLOOKUP($B34,Sablon!$A:$AZ,24,0)</f>
        <v>384.06237792968801</v>
      </c>
      <c r="Y34" s="8">
        <f>VLOOKUP($B34,Sablon!$A:$AZ,25,0)</f>
        <v>462.25332641601602</v>
      </c>
      <c r="Z34" s="8">
        <f>VLOOKUP($B34,Sablon!$A:$AZ,26,0)</f>
        <v>459.68713378906301</v>
      </c>
      <c r="AA34" s="8">
        <f>VLOOKUP($B34,Sablon!$A:$AZ,27,0)</f>
        <v>459.07278442382801</v>
      </c>
      <c r="AB34" s="8">
        <f>VLOOKUP($B34,Sablon!$A:$AZ,28,0)</f>
        <v>384.39663696289102</v>
      </c>
      <c r="AC34" s="8">
        <f>VLOOKUP($B34,Sablon!$A:$AZ,29,0)</f>
        <v>384.34640502929699</v>
      </c>
      <c r="AD34" s="8">
        <f>VLOOKUP($B34,Sablon!$A:$AZ,30,0)</f>
        <v>382.49697875976602</v>
      </c>
      <c r="AE34" s="8">
        <f>VLOOKUP($B34,Sablon!$A:$AZ,31,0)</f>
        <v>414.05679321289102</v>
      </c>
      <c r="AF34" s="8">
        <f>VLOOKUP($B34,Sablon!$A:$AZ,32,0)</f>
        <v>404.51312255859398</v>
      </c>
      <c r="AG34" s="8">
        <f>VLOOKUP($B34,Sablon!$A:$AZ,33,0)</f>
        <v>402.52691650390602</v>
      </c>
      <c r="AH34" s="8">
        <f>VLOOKUP($B34,Sablon!$A:$AZ,34,0)</f>
        <v>399.73098754882801</v>
      </c>
      <c r="AI34" s="8">
        <f>VLOOKUP($B34,Sablon!$A:$AZ,35,0)</f>
        <v>375.95379638671898</v>
      </c>
      <c r="AJ34" s="8">
        <f>VLOOKUP($B34,Sablon!$A:$AZ,36,0)</f>
        <v>375.39938354492199</v>
      </c>
      <c r="AK34" s="8">
        <f>VLOOKUP($B34,Sablon!$A:$AZ,37,0)</f>
        <v>373.789794921875</v>
      </c>
      <c r="AL34" s="8">
        <f>VLOOKUP($B34,Sablon!$A:$AZ,38,0)</f>
        <v>371.74636840820301</v>
      </c>
      <c r="AM34" s="8">
        <f>VLOOKUP($B34,Sablon!$A:$AZ,39,0)</f>
        <v>369.69818115234398</v>
      </c>
      <c r="AN34" s="8">
        <f>VLOOKUP($B34,Sablon!$A:$AZ,40,0)</f>
        <v>328.38629150390602</v>
      </c>
      <c r="AO34" s="8">
        <f>VLOOKUP($B34,Sablon!$A:$AZ,41,0)</f>
        <v>273.76330566406301</v>
      </c>
      <c r="AP34" s="8">
        <f>VLOOKUP($B34,Sablon!$A:$AZ,42,0)</f>
        <v>272.42471313476602</v>
      </c>
      <c r="AQ34" s="8">
        <f>VLOOKUP($B34,Sablon!$A:$AZ,43,0)</f>
        <v>271.41949462890602</v>
      </c>
      <c r="AR34" s="8">
        <f>VLOOKUP($B34,Sablon!$A:$AZ,44,0)</f>
        <v>270.75537109375</v>
      </c>
      <c r="AS34" s="8">
        <f>VLOOKUP($B34,Sablon!$A:$AZ,45,0)</f>
        <v>271.46456909179699</v>
      </c>
      <c r="AT34" s="8">
        <f>VLOOKUP($B34,Sablon!$A:$AZ,46,0)</f>
        <v>289.66275024414102</v>
      </c>
      <c r="AU34" s="8">
        <f>VLOOKUP($B34,Sablon!$A:$AZ,47,0)</f>
        <v>291.64602661132801</v>
      </c>
      <c r="AV34" s="8">
        <f>VLOOKUP($B34,Sablon!$A:$AZ,48,0)</f>
        <v>290.14892578125</v>
      </c>
      <c r="AW34" s="8">
        <f>VLOOKUP($B34,Sablon!$A:$AZ,49,0)</f>
        <v>290.413818359375</v>
      </c>
      <c r="AX34" s="8">
        <f>VLOOKUP($B34,Sablon!$A:$AZ,50,0)</f>
        <v>289.47222900390602</v>
      </c>
      <c r="AY34" s="8">
        <f>VLOOKUP($B34,Sablon!$A:$AZ,51,0)</f>
        <v>289.36837768554699</v>
      </c>
    </row>
    <row r="35" spans="2:51">
      <c r="B35" s="1" t="s">
        <v>39</v>
      </c>
      <c r="D35" s="8">
        <f>VLOOKUP($B35,Sablon!$A:$AZ,4,0)</f>
        <v>853.95471191406295</v>
      </c>
      <c r="E35" s="8">
        <f>VLOOKUP($B35,Sablon!$A:$AZ,5,0)</f>
        <v>858.51873779296898</v>
      </c>
      <c r="F35" s="8">
        <f>VLOOKUP($B35,Sablon!$A:$AZ,6,0)</f>
        <v>781.82843017578102</v>
      </c>
      <c r="G35" s="8">
        <f>VLOOKUP($B35,Sablon!$A:$AZ,7,0)</f>
        <v>762.57141113281295</v>
      </c>
      <c r="H35" s="8">
        <f>VLOOKUP($B35,Sablon!$A:$AZ,8,0)</f>
        <v>767.309326171875</v>
      </c>
      <c r="I35" s="8">
        <f>VLOOKUP($B35,Sablon!$A:$AZ,9,0)</f>
        <v>754.15802001953102</v>
      </c>
      <c r="J35" s="8">
        <f>VLOOKUP($B35,Sablon!$A:$AZ,10,0)</f>
        <v>761.18609619140602</v>
      </c>
      <c r="K35" s="8">
        <f>VLOOKUP($B35,Sablon!$A:$AZ,11,0)</f>
        <v>767.63781738281295</v>
      </c>
      <c r="L35" s="8">
        <f>VLOOKUP($B35,Sablon!$A:$AZ,12,0)</f>
        <v>796.65478515625</v>
      </c>
      <c r="M35" s="8">
        <f>VLOOKUP($B35,Sablon!$A:$AZ,13,0)</f>
        <v>796.99554443359398</v>
      </c>
      <c r="N35" s="8">
        <f>VLOOKUP($B35,Sablon!$A:$AZ,14,0)</f>
        <v>803.47912597656295</v>
      </c>
      <c r="O35" s="8">
        <f>VLOOKUP($B35,Sablon!$A:$AZ,15,0)</f>
        <v>763.80279541015602</v>
      </c>
      <c r="P35" s="8">
        <f>VLOOKUP($B35,Sablon!$A:$AZ,16,0)</f>
        <v>754.34899902343795</v>
      </c>
      <c r="Q35" s="8">
        <f>VLOOKUP($B35,Sablon!$A:$AZ,17,0)</f>
        <v>749.89569091796898</v>
      </c>
      <c r="R35" s="8">
        <f>VLOOKUP($B35,Sablon!$A:$AZ,18,0)</f>
        <v>790.3154296875</v>
      </c>
      <c r="S35" s="8">
        <f>VLOOKUP($B35,Sablon!$A:$AZ,19,0)</f>
        <v>784.35870361328102</v>
      </c>
      <c r="T35" s="8">
        <f>VLOOKUP($B35,Sablon!$A:$AZ,20,0)</f>
        <v>772.838623046875</v>
      </c>
      <c r="U35" s="8">
        <f>VLOOKUP($B35,Sablon!$A:$AZ,21,0)</f>
        <v>767.63800048828102</v>
      </c>
      <c r="V35" s="8">
        <f>VLOOKUP($B35,Sablon!$A:$AZ,22,0)</f>
        <v>765.26745605468795</v>
      </c>
      <c r="W35" s="8">
        <f>VLOOKUP($B35,Sablon!$A:$AZ,23,0)</f>
        <v>702.59466552734398</v>
      </c>
      <c r="X35" s="8">
        <f>VLOOKUP($B35,Sablon!$A:$AZ,24,0)</f>
        <v>603.86004638671898</v>
      </c>
      <c r="Y35" s="8">
        <f>VLOOKUP($B35,Sablon!$A:$AZ,25,0)</f>
        <v>767.77484130859398</v>
      </c>
      <c r="Z35" s="8">
        <f>VLOOKUP($B35,Sablon!$A:$AZ,26,0)</f>
        <v>767.75433349609398</v>
      </c>
      <c r="AA35" s="8">
        <f>VLOOKUP($B35,Sablon!$A:$AZ,27,0)</f>
        <v>766.079833984375</v>
      </c>
      <c r="AB35" s="8">
        <f>VLOOKUP($B35,Sablon!$A:$AZ,28,0)</f>
        <v>762.04351806640602</v>
      </c>
      <c r="AC35" s="8">
        <f>VLOOKUP($B35,Sablon!$A:$AZ,29,0)</f>
        <v>760.953369140625</v>
      </c>
      <c r="AD35" s="8">
        <f>VLOOKUP($B35,Sablon!$A:$AZ,30,0)</f>
        <v>759.80908203125</v>
      </c>
      <c r="AE35" s="8">
        <f>VLOOKUP($B35,Sablon!$A:$AZ,31,0)</f>
        <v>757.49072265625</v>
      </c>
      <c r="AF35" s="8">
        <f>VLOOKUP($B35,Sablon!$A:$AZ,32,0)</f>
        <v>724.586669921875</v>
      </c>
      <c r="AG35" s="8">
        <f>VLOOKUP($B35,Sablon!$A:$AZ,33,0)</f>
        <v>722.94024658203102</v>
      </c>
      <c r="AH35" s="8">
        <f>VLOOKUP($B35,Sablon!$A:$AZ,34,0)</f>
        <v>716.669189453125</v>
      </c>
      <c r="AI35" s="8">
        <f>VLOOKUP($B35,Sablon!$A:$AZ,35,0)</f>
        <v>712.74755859375</v>
      </c>
      <c r="AJ35" s="8">
        <f>VLOOKUP($B35,Sablon!$A:$AZ,36,0)</f>
        <v>708.96575927734398</v>
      </c>
      <c r="AK35" s="8">
        <f>VLOOKUP($B35,Sablon!$A:$AZ,37,0)</f>
        <v>708.54718017578102</v>
      </c>
      <c r="AL35" s="8">
        <f>VLOOKUP($B35,Sablon!$A:$AZ,38,0)</f>
        <v>703.235107421875</v>
      </c>
      <c r="AM35" s="8">
        <f>VLOOKUP($B35,Sablon!$A:$AZ,39,0)</f>
        <v>701.48779296875</v>
      </c>
      <c r="AN35" s="8">
        <f>VLOOKUP($B35,Sablon!$A:$AZ,40,0)</f>
        <v>698.4833984375</v>
      </c>
      <c r="AO35" s="8">
        <f>VLOOKUP($B35,Sablon!$A:$AZ,41,0)</f>
        <v>698.51641845703102</v>
      </c>
      <c r="AP35" s="8">
        <f>VLOOKUP($B35,Sablon!$A:$AZ,42,0)</f>
        <v>697.468994140625</v>
      </c>
      <c r="AQ35" s="8">
        <f>VLOOKUP($B35,Sablon!$A:$AZ,43,0)</f>
        <v>696.14727783203102</v>
      </c>
      <c r="AR35" s="8">
        <f>VLOOKUP($B35,Sablon!$A:$AZ,44,0)</f>
        <v>696.16632080078102</v>
      </c>
      <c r="AS35" s="8">
        <f>VLOOKUP($B35,Sablon!$A:$AZ,45,0)</f>
        <v>691.94671630859398</v>
      </c>
      <c r="AT35" s="8">
        <f>VLOOKUP($B35,Sablon!$A:$AZ,46,0)</f>
        <v>769.64727783203102</v>
      </c>
      <c r="AU35" s="8">
        <f>VLOOKUP($B35,Sablon!$A:$AZ,47,0)</f>
        <v>809.474365234375</v>
      </c>
      <c r="AV35" s="8">
        <f>VLOOKUP($B35,Sablon!$A:$AZ,48,0)</f>
        <v>798.43218994140602</v>
      </c>
      <c r="AW35" s="8">
        <f>VLOOKUP($B35,Sablon!$A:$AZ,49,0)</f>
        <v>798.09832763671898</v>
      </c>
      <c r="AX35" s="8">
        <f>VLOOKUP($B35,Sablon!$A:$AZ,50,0)</f>
        <v>794.7802734375</v>
      </c>
      <c r="AY35" s="8">
        <f>VLOOKUP($B35,Sablon!$A:$AZ,51,0)</f>
        <v>785.31170654296898</v>
      </c>
    </row>
    <row r="36" spans="2:51">
      <c r="B36" s="1" t="s">
        <v>44</v>
      </c>
      <c r="D36" s="8">
        <f>VLOOKUP($B36,Sablon!$A:$AZ,4,0)</f>
        <v>593.15911865234398</v>
      </c>
      <c r="E36" s="8">
        <f>VLOOKUP($B36,Sablon!$A:$AZ,5,0)</f>
        <v>601.94000244140602</v>
      </c>
      <c r="F36" s="8">
        <f>VLOOKUP($B36,Sablon!$A:$AZ,6,0)</f>
        <v>339.96713256835898</v>
      </c>
      <c r="G36" s="8">
        <f>VLOOKUP($B36,Sablon!$A:$AZ,7,0)</f>
        <v>360.12893676757801</v>
      </c>
      <c r="H36" s="8">
        <f>VLOOKUP($B36,Sablon!$A:$AZ,8,0)</f>
        <v>381.15130615234398</v>
      </c>
      <c r="I36" s="8">
        <f>VLOOKUP($B36,Sablon!$A:$AZ,9,0)</f>
        <v>0</v>
      </c>
      <c r="J36" s="8">
        <f>VLOOKUP($B36,Sablon!$A:$AZ,10,0)</f>
        <v>0</v>
      </c>
      <c r="K36" s="8">
        <f>VLOOKUP($B36,Sablon!$A:$AZ,11,0)</f>
        <v>0</v>
      </c>
      <c r="L36" s="8">
        <f>VLOOKUP($B36,Sablon!$A:$AZ,12,0)</f>
        <v>0</v>
      </c>
      <c r="M36" s="8">
        <f>VLOOKUP($B36,Sablon!$A:$AZ,13,0)</f>
        <v>0</v>
      </c>
      <c r="N36" s="8">
        <f>VLOOKUP($B36,Sablon!$A:$AZ,14,0)</f>
        <v>0</v>
      </c>
      <c r="O36" s="8">
        <f>VLOOKUP($B36,Sablon!$A:$AZ,15,0)</f>
        <v>0</v>
      </c>
      <c r="P36" s="8">
        <f>VLOOKUP($B36,Sablon!$A:$AZ,16,0)</f>
        <v>0</v>
      </c>
      <c r="Q36" s="8">
        <f>VLOOKUP($B36,Sablon!$A:$AZ,17,0)</f>
        <v>0</v>
      </c>
      <c r="R36" s="8">
        <f>VLOOKUP($B36,Sablon!$A:$AZ,18,0)</f>
        <v>0</v>
      </c>
      <c r="S36" s="8">
        <f>VLOOKUP($B36,Sablon!$A:$AZ,19,0)</f>
        <v>0</v>
      </c>
      <c r="T36" s="8">
        <f>VLOOKUP($B36,Sablon!$A:$AZ,20,0)</f>
        <v>0</v>
      </c>
      <c r="U36" s="8">
        <f>VLOOKUP($B36,Sablon!$A:$AZ,21,0)</f>
        <v>0</v>
      </c>
      <c r="V36" s="8">
        <f>VLOOKUP($B36,Sablon!$A:$AZ,22,0)</f>
        <v>0</v>
      </c>
      <c r="W36" s="8">
        <f>VLOOKUP($B36,Sablon!$A:$AZ,23,0)</f>
        <v>760.808837890625</v>
      </c>
      <c r="X36" s="8">
        <f>VLOOKUP($B36,Sablon!$A:$AZ,24,0)</f>
        <v>752.81115722656295</v>
      </c>
      <c r="Y36" s="8">
        <f>VLOOKUP($B36,Sablon!$A:$AZ,25,0)</f>
        <v>739.36639404296898</v>
      </c>
      <c r="Z36" s="8">
        <f>VLOOKUP($B36,Sablon!$A:$AZ,26,0)</f>
        <v>733.99200439453102</v>
      </c>
      <c r="AA36" s="8">
        <f>VLOOKUP($B36,Sablon!$A:$AZ,27,0)</f>
        <v>715.687255859375</v>
      </c>
      <c r="AB36" s="8">
        <f>VLOOKUP($B36,Sablon!$A:$AZ,28,0)</f>
        <v>695.541259765625</v>
      </c>
      <c r="AC36" s="8">
        <f>VLOOKUP($B36,Sablon!$A:$AZ,29,0)</f>
        <v>690.49475097656295</v>
      </c>
      <c r="AD36" s="8">
        <f>VLOOKUP($B36,Sablon!$A:$AZ,30,0)</f>
        <v>674.22790527343795</v>
      </c>
      <c r="AE36" s="8">
        <f>VLOOKUP($B36,Sablon!$A:$AZ,31,0)</f>
        <v>658.07427978515602</v>
      </c>
      <c r="AF36" s="8">
        <f>VLOOKUP($B36,Sablon!$A:$AZ,32,0)</f>
        <v>545.68200683593795</v>
      </c>
      <c r="AG36" s="8">
        <f>VLOOKUP($B36,Sablon!$A:$AZ,33,0)</f>
        <v>519.368408203125</v>
      </c>
      <c r="AH36" s="8">
        <f>VLOOKUP($B36,Sablon!$A:$AZ,34,0)</f>
        <v>498.76223754882801</v>
      </c>
      <c r="AI36" s="8">
        <f>VLOOKUP($B36,Sablon!$A:$AZ,35,0)</f>
        <v>480.95739746093801</v>
      </c>
      <c r="AJ36" s="8">
        <f>VLOOKUP($B36,Sablon!$A:$AZ,36,0)</f>
        <v>463.98239135742199</v>
      </c>
      <c r="AK36" s="8">
        <f>VLOOKUP($B36,Sablon!$A:$AZ,37,0)</f>
        <v>438.03302001953102</v>
      </c>
      <c r="AL36" s="8">
        <f>VLOOKUP($B36,Sablon!$A:$AZ,38,0)</f>
        <v>414.74914550781301</v>
      </c>
      <c r="AM36" s="8">
        <f>VLOOKUP($B36,Sablon!$A:$AZ,39,0)</f>
        <v>389.62701416015602</v>
      </c>
      <c r="AN36" s="8">
        <f>VLOOKUP($B36,Sablon!$A:$AZ,40,0)</f>
        <v>371.36056518554699</v>
      </c>
      <c r="AO36" s="8">
        <f>VLOOKUP($B36,Sablon!$A:$AZ,41,0)</f>
        <v>362.83352661132801</v>
      </c>
      <c r="AP36" s="8">
        <f>VLOOKUP($B36,Sablon!$A:$AZ,42,0)</f>
        <v>355.839599609375</v>
      </c>
      <c r="AQ36" s="8">
        <f>VLOOKUP($B36,Sablon!$A:$AZ,43,0)</f>
        <v>346.37228393554699</v>
      </c>
      <c r="AR36" s="8">
        <f>VLOOKUP($B36,Sablon!$A:$AZ,44,0)</f>
        <v>335.46749877929699</v>
      </c>
      <c r="AS36" s="8">
        <f>VLOOKUP($B36,Sablon!$A:$AZ,45,0)</f>
        <v>310.74212646484398</v>
      </c>
      <c r="AT36" s="8">
        <f>VLOOKUP($B36,Sablon!$A:$AZ,46,0)</f>
        <v>667.017333984375</v>
      </c>
      <c r="AU36" s="8">
        <f>VLOOKUP($B36,Sablon!$A:$AZ,47,0)</f>
        <v>657.02160644531295</v>
      </c>
      <c r="AV36" s="8">
        <f>VLOOKUP($B36,Sablon!$A:$AZ,48,0)</f>
        <v>610.24353027343795</v>
      </c>
      <c r="AW36" s="8">
        <f>VLOOKUP($B36,Sablon!$A:$AZ,49,0)</f>
        <v>593.78143310546898</v>
      </c>
      <c r="AX36" s="8">
        <f>VLOOKUP($B36,Sablon!$A:$AZ,50,0)</f>
        <v>578.44512939453102</v>
      </c>
      <c r="AY36" s="8">
        <f>VLOOKUP($B36,Sablon!$A:$AZ,51,0)</f>
        <v>574.88433837890602</v>
      </c>
    </row>
    <row r="37" spans="2:51">
      <c r="B37" s="1" t="s">
        <v>160</v>
      </c>
      <c r="D37" s="9">
        <f>D34+D35+D36</f>
        <v>1735.253784179688</v>
      </c>
      <c r="E37" s="9">
        <f t="shared" ref="E37:AY37" si="3">E34+E35+E36</f>
        <v>1748.969116210938</v>
      </c>
      <c r="F37" s="9">
        <f t="shared" si="3"/>
        <v>1396.1913146972649</v>
      </c>
      <c r="G37" s="9">
        <f t="shared" si="3"/>
        <v>1398.023681640625</v>
      </c>
      <c r="H37" s="9">
        <f t="shared" si="3"/>
        <v>1425.885131835938</v>
      </c>
      <c r="I37" s="9">
        <f t="shared" si="3"/>
        <v>1034.4070739746089</v>
      </c>
      <c r="J37" s="9">
        <f t="shared" si="3"/>
        <v>1042.4293518066399</v>
      </c>
      <c r="K37" s="9">
        <f t="shared" si="3"/>
        <v>1049.064239501954</v>
      </c>
      <c r="L37" s="9">
        <f t="shared" si="3"/>
        <v>798.57110440731049</v>
      </c>
      <c r="M37" s="9">
        <f t="shared" si="3"/>
        <v>798.33651673793815</v>
      </c>
      <c r="N37" s="9">
        <f t="shared" si="3"/>
        <v>805.1152372360234</v>
      </c>
      <c r="O37" s="9">
        <f t="shared" si="3"/>
        <v>765.15244817733742</v>
      </c>
      <c r="P37" s="9">
        <f t="shared" si="3"/>
        <v>756.19344341754959</v>
      </c>
      <c r="Q37" s="9">
        <f t="shared" si="3"/>
        <v>751.89707970619224</v>
      </c>
      <c r="R37" s="9">
        <f t="shared" si="3"/>
        <v>791.93417978286743</v>
      </c>
      <c r="S37" s="9">
        <f t="shared" si="3"/>
        <v>786.4420368671415</v>
      </c>
      <c r="T37" s="9">
        <f t="shared" si="3"/>
        <v>774.5827202796936</v>
      </c>
      <c r="U37" s="9">
        <f t="shared" si="3"/>
        <v>769.33279204368569</v>
      </c>
      <c r="V37" s="9">
        <f t="shared" si="3"/>
        <v>767.46190071106003</v>
      </c>
      <c r="W37" s="9">
        <f t="shared" si="3"/>
        <v>1904.7265625</v>
      </c>
      <c r="X37" s="9">
        <f t="shared" si="3"/>
        <v>1740.7335815429699</v>
      </c>
      <c r="Y37" s="9">
        <f t="shared" si="3"/>
        <v>1969.394561767579</v>
      </c>
      <c r="Z37" s="9">
        <f t="shared" si="3"/>
        <v>1961.433471679688</v>
      </c>
      <c r="AA37" s="9">
        <f t="shared" si="3"/>
        <v>1940.8398742675781</v>
      </c>
      <c r="AB37" s="9">
        <f t="shared" si="3"/>
        <v>1841.9814147949221</v>
      </c>
      <c r="AC37" s="9">
        <f t="shared" si="3"/>
        <v>1835.7945251464848</v>
      </c>
      <c r="AD37" s="9">
        <f t="shared" si="3"/>
        <v>1816.533966064454</v>
      </c>
      <c r="AE37" s="9">
        <f t="shared" si="3"/>
        <v>1829.6217956542971</v>
      </c>
      <c r="AF37" s="9">
        <f t="shared" si="3"/>
        <v>1674.7817993164069</v>
      </c>
      <c r="AG37" s="9">
        <f t="shared" si="3"/>
        <v>1644.835571289062</v>
      </c>
      <c r="AH37" s="9">
        <f t="shared" si="3"/>
        <v>1615.1624145507812</v>
      </c>
      <c r="AI37" s="9">
        <f t="shared" si="3"/>
        <v>1569.6587524414069</v>
      </c>
      <c r="AJ37" s="9">
        <f t="shared" si="3"/>
        <v>1548.347534179688</v>
      </c>
      <c r="AK37" s="9">
        <f t="shared" si="3"/>
        <v>1520.369995117187</v>
      </c>
      <c r="AL37" s="9">
        <f t="shared" si="3"/>
        <v>1489.7306213378911</v>
      </c>
      <c r="AM37" s="9">
        <f t="shared" si="3"/>
        <v>1460.81298828125</v>
      </c>
      <c r="AN37" s="9">
        <f t="shared" si="3"/>
        <v>1398.2302551269531</v>
      </c>
      <c r="AO37" s="9">
        <f t="shared" si="3"/>
        <v>1335.1132507324219</v>
      </c>
      <c r="AP37" s="9">
        <f t="shared" si="3"/>
        <v>1325.7333068847661</v>
      </c>
      <c r="AQ37" s="9">
        <f t="shared" si="3"/>
        <v>1313.9390563964839</v>
      </c>
      <c r="AR37" s="9">
        <f t="shared" si="3"/>
        <v>1302.3891906738281</v>
      </c>
      <c r="AS37" s="9">
        <f t="shared" si="3"/>
        <v>1274.1534118652348</v>
      </c>
      <c r="AT37" s="9">
        <f t="shared" si="3"/>
        <v>1726.3273620605471</v>
      </c>
      <c r="AU37" s="9">
        <f t="shared" si="3"/>
        <v>1758.1419982910161</v>
      </c>
      <c r="AV37" s="9">
        <f t="shared" si="3"/>
        <v>1698.824645996094</v>
      </c>
      <c r="AW37" s="9">
        <f t="shared" si="3"/>
        <v>1682.293579101563</v>
      </c>
      <c r="AX37" s="9">
        <f t="shared" si="3"/>
        <v>1662.697631835937</v>
      </c>
      <c r="AY37" s="9">
        <f t="shared" si="3"/>
        <v>1649.5644226074221</v>
      </c>
    </row>
    <row r="39" spans="2:51">
      <c r="B39" s="1" t="s">
        <v>50</v>
      </c>
      <c r="D39" s="8">
        <f>VLOOKUP($B39,Sablon!$A:$AZ,4,0)</f>
        <v>7128.99560546875</v>
      </c>
      <c r="E39" s="8">
        <f>VLOOKUP($B39,Sablon!$A:$AZ,5,0)</f>
        <v>6476.8466796875</v>
      </c>
      <c r="F39" s="8">
        <f>VLOOKUP($B39,Sablon!$A:$AZ,6,0)</f>
        <v>5492.53515625</v>
      </c>
      <c r="G39" s="8">
        <f>VLOOKUP($B39,Sablon!$A:$AZ,7,0)</f>
        <v>4801.0927734375</v>
      </c>
      <c r="H39" s="8">
        <f>VLOOKUP($B39,Sablon!$A:$AZ,8,0)</f>
        <v>5031.67626953125</v>
      </c>
      <c r="I39" s="8">
        <f>VLOOKUP($B39,Sablon!$A:$AZ,9,0)</f>
        <v>4609.40673828125</v>
      </c>
      <c r="J39" s="8">
        <f>VLOOKUP($B39,Sablon!$A:$AZ,10,0)</f>
        <v>4642.5009765625</v>
      </c>
      <c r="K39" s="8">
        <f>VLOOKUP($B39,Sablon!$A:$AZ,11,0)</f>
        <v>4680.21875</v>
      </c>
      <c r="L39" s="8">
        <f>VLOOKUP($B39,Sablon!$A:$AZ,12,0)</f>
        <v>4384.82275390625</v>
      </c>
      <c r="M39" s="8">
        <f>VLOOKUP($B39,Sablon!$A:$AZ,13,0)</f>
        <v>4811.17578125</v>
      </c>
      <c r="N39" s="8">
        <f>VLOOKUP($B39,Sablon!$A:$AZ,14,0)</f>
        <v>4928.91357421875</v>
      </c>
      <c r="O39" s="8">
        <f>VLOOKUP($B39,Sablon!$A:$AZ,15,0)</f>
        <v>5289.42919921875</v>
      </c>
      <c r="P39" s="8">
        <f>VLOOKUP($B39,Sablon!$A:$AZ,16,0)</f>
        <v>6084.82666015625</v>
      </c>
      <c r="Q39" s="8">
        <f>VLOOKUP($B39,Sablon!$A:$AZ,17,0)</f>
        <v>6611.0791015625</v>
      </c>
      <c r="R39" s="8">
        <f>VLOOKUP($B39,Sablon!$A:$AZ,18,0)</f>
        <v>7213.73681640625</v>
      </c>
      <c r="S39" s="8">
        <f>VLOOKUP($B39,Sablon!$A:$AZ,19,0)</f>
        <v>6918.57080078125</v>
      </c>
      <c r="T39" s="8">
        <f>VLOOKUP($B39,Sablon!$A:$AZ,20,0)</f>
        <v>6966.20947265625</v>
      </c>
      <c r="U39" s="8">
        <f>VLOOKUP($B39,Sablon!$A:$AZ,21,0)</f>
        <v>6943.8984375</v>
      </c>
      <c r="V39" s="8">
        <f>VLOOKUP($B39,Sablon!$A:$AZ,22,0)</f>
        <v>6742.16259765625</v>
      </c>
      <c r="W39" s="8">
        <f>VLOOKUP($B39,Sablon!$A:$AZ,23,0)</f>
        <v>7720.765625</v>
      </c>
      <c r="X39" s="8">
        <f>VLOOKUP($B39,Sablon!$A:$AZ,24,0)</f>
        <v>7336.93603515625</v>
      </c>
      <c r="Y39" s="8">
        <f>VLOOKUP($B39,Sablon!$A:$AZ,25,0)</f>
        <v>8192.7509765625</v>
      </c>
      <c r="Z39" s="8">
        <f>VLOOKUP($B39,Sablon!$A:$AZ,26,0)</f>
        <v>8086.34521484375</v>
      </c>
      <c r="AA39" s="8">
        <f>VLOOKUP($B39,Sablon!$A:$AZ,27,0)</f>
        <v>8517.8154296875</v>
      </c>
      <c r="AB39" s="8">
        <f>VLOOKUP($B39,Sablon!$A:$AZ,28,0)</f>
        <v>8413.990234375</v>
      </c>
      <c r="AC39" s="8">
        <f>VLOOKUP($B39,Sablon!$A:$AZ,29,0)</f>
        <v>8162.4111328125</v>
      </c>
      <c r="AD39" s="8">
        <f>VLOOKUP($B39,Sablon!$A:$AZ,30,0)</f>
        <v>8067.05419921875</v>
      </c>
      <c r="AE39" s="8">
        <f>VLOOKUP($B39,Sablon!$A:$AZ,31,0)</f>
        <v>7889.0595703125</v>
      </c>
      <c r="AF39" s="8">
        <f>VLOOKUP($B39,Sablon!$A:$AZ,32,0)</f>
        <v>7075.10205078125</v>
      </c>
      <c r="AG39" s="8">
        <f>VLOOKUP($B39,Sablon!$A:$AZ,33,0)</f>
        <v>6613.08203125</v>
      </c>
      <c r="AH39" s="8">
        <f>VLOOKUP($B39,Sablon!$A:$AZ,34,0)</f>
        <v>6518.181640625</v>
      </c>
      <c r="AI39" s="8">
        <f>VLOOKUP($B39,Sablon!$A:$AZ,35,0)</f>
        <v>6037.4892578125</v>
      </c>
      <c r="AJ39" s="8">
        <f>VLOOKUP($B39,Sablon!$A:$AZ,36,0)</f>
        <v>5829.71337890625</v>
      </c>
      <c r="AK39" s="8">
        <f>VLOOKUP($B39,Sablon!$A:$AZ,37,0)</f>
        <v>5776.3515625</v>
      </c>
      <c r="AL39" s="8">
        <f>VLOOKUP($B39,Sablon!$A:$AZ,38,0)</f>
        <v>5851.3359375</v>
      </c>
      <c r="AM39" s="8">
        <f>VLOOKUP($B39,Sablon!$A:$AZ,39,0)</f>
        <v>5999.14013671875</v>
      </c>
      <c r="AN39" s="8">
        <f>VLOOKUP($B39,Sablon!$A:$AZ,40,0)</f>
        <v>6625.62939453125</v>
      </c>
      <c r="AO39" s="8">
        <f>VLOOKUP($B39,Sablon!$A:$AZ,41,0)</f>
        <v>6886.60595703125</v>
      </c>
      <c r="AP39" s="8">
        <f>VLOOKUP($B39,Sablon!$A:$AZ,42,0)</f>
        <v>8057.56982421875</v>
      </c>
      <c r="AQ39" s="8">
        <f>VLOOKUP($B39,Sablon!$A:$AZ,43,0)</f>
        <v>8316.2802734375</v>
      </c>
      <c r="AR39" s="8">
        <f>VLOOKUP($B39,Sablon!$A:$AZ,44,0)</f>
        <v>8161.51416015625</v>
      </c>
      <c r="AS39" s="8">
        <f>VLOOKUP($B39,Sablon!$A:$AZ,45,0)</f>
        <v>7727.2734375</v>
      </c>
      <c r="AT39" s="8">
        <f>VLOOKUP($B39,Sablon!$A:$AZ,46,0)</f>
        <v>9072.037109375</v>
      </c>
      <c r="AU39" s="8">
        <f>VLOOKUP($B39,Sablon!$A:$AZ,47,0)</f>
        <v>8907.865234375</v>
      </c>
      <c r="AV39" s="8">
        <f>VLOOKUP($B39,Sablon!$A:$AZ,48,0)</f>
        <v>8803.69140625</v>
      </c>
      <c r="AW39" s="8">
        <f>VLOOKUP($B39,Sablon!$A:$AZ,49,0)</f>
        <v>8016.73583984375</v>
      </c>
      <c r="AX39" s="8">
        <f>VLOOKUP($B39,Sablon!$A:$AZ,50,0)</f>
        <v>7794.3212890625</v>
      </c>
      <c r="AY39" s="8">
        <f>VLOOKUP($B39,Sablon!$A:$AZ,51,0)</f>
        <v>7380.91259765625</v>
      </c>
    </row>
    <row r="40" spans="2:51">
      <c r="B40" s="1" t="s">
        <v>15</v>
      </c>
      <c r="D40" s="8">
        <f>VLOOKUP($B40,Sablon!$A:$AZ,4,0)</f>
        <v>661.54345703125</v>
      </c>
      <c r="E40" s="8">
        <f>VLOOKUP($B40,Sablon!$A:$AZ,5,0)</f>
        <v>662.10870361328102</v>
      </c>
      <c r="F40" s="8">
        <f>VLOOKUP($B40,Sablon!$A:$AZ,6,0)</f>
        <v>655.88494873046898</v>
      </c>
      <c r="G40" s="8">
        <f>VLOOKUP($B40,Sablon!$A:$AZ,7,0)</f>
        <v>658.791015625</v>
      </c>
      <c r="H40" s="8">
        <f>VLOOKUP($B40,Sablon!$A:$AZ,8,0)</f>
        <v>658.294921875</v>
      </c>
      <c r="I40" s="8">
        <f>VLOOKUP($B40,Sablon!$A:$AZ,9,0)</f>
        <v>659.12823486328102</v>
      </c>
      <c r="J40" s="8">
        <f>VLOOKUP($B40,Sablon!$A:$AZ,10,0)</f>
        <v>660.33630371093795</v>
      </c>
      <c r="K40" s="8">
        <f>VLOOKUP($B40,Sablon!$A:$AZ,11,0)</f>
        <v>678.56048583984398</v>
      </c>
      <c r="L40" s="8">
        <f>VLOOKUP($B40,Sablon!$A:$AZ,12,0)</f>
        <v>699.17803955078102</v>
      </c>
      <c r="M40" s="8">
        <f>VLOOKUP($B40,Sablon!$A:$AZ,13,0)</f>
        <v>709.0654296875</v>
      </c>
      <c r="N40" s="8">
        <f>VLOOKUP($B40,Sablon!$A:$AZ,14,0)</f>
        <v>717.09027099609398</v>
      </c>
      <c r="O40" s="8">
        <f>VLOOKUP($B40,Sablon!$A:$AZ,15,0)</f>
        <v>721.01239013671898</v>
      </c>
      <c r="P40" s="8">
        <f>VLOOKUP($B40,Sablon!$A:$AZ,16,0)</f>
        <v>707.13653564453102</v>
      </c>
      <c r="Q40" s="8">
        <f>VLOOKUP($B40,Sablon!$A:$AZ,17,0)</f>
        <v>689.01995849609398</v>
      </c>
      <c r="R40" s="8">
        <f>VLOOKUP($B40,Sablon!$A:$AZ,18,0)</f>
        <v>672.84765625</v>
      </c>
      <c r="S40" s="8">
        <f>VLOOKUP($B40,Sablon!$A:$AZ,19,0)</f>
        <v>668.97357177734398</v>
      </c>
      <c r="T40" s="8">
        <f>VLOOKUP($B40,Sablon!$A:$AZ,20,0)</f>
        <v>660.66729736328102</v>
      </c>
      <c r="U40" s="8">
        <f>VLOOKUP($B40,Sablon!$A:$AZ,21,0)</f>
        <v>653.74652099609398</v>
      </c>
      <c r="V40" s="8">
        <f>VLOOKUP($B40,Sablon!$A:$AZ,22,0)</f>
        <v>642.79876708984398</v>
      </c>
      <c r="W40" s="8">
        <f>VLOOKUP($B40,Sablon!$A:$AZ,23,0)</f>
        <v>650.18170166015602</v>
      </c>
      <c r="X40" s="8">
        <f>VLOOKUP($B40,Sablon!$A:$AZ,24,0)</f>
        <v>663.99969482421898</v>
      </c>
      <c r="Y40" s="8">
        <f>VLOOKUP($B40,Sablon!$A:$AZ,25,0)</f>
        <v>663.441650390625</v>
      </c>
      <c r="Z40" s="8">
        <f>VLOOKUP($B40,Sablon!$A:$AZ,26,0)</f>
        <v>666.64392089843795</v>
      </c>
      <c r="AA40" s="8">
        <f>VLOOKUP($B40,Sablon!$A:$AZ,27,0)</f>
        <v>664.21826171875</v>
      </c>
      <c r="AB40" s="8">
        <f>VLOOKUP($B40,Sablon!$A:$AZ,28,0)</f>
        <v>660.10650634765602</v>
      </c>
      <c r="AC40" s="8">
        <f>VLOOKUP($B40,Sablon!$A:$AZ,29,0)</f>
        <v>658.98937988281295</v>
      </c>
      <c r="AD40" s="8">
        <f>VLOOKUP($B40,Sablon!$A:$AZ,30,0)</f>
        <v>645.63421630859398</v>
      </c>
      <c r="AE40" s="8">
        <f>VLOOKUP($B40,Sablon!$A:$AZ,31,0)</f>
        <v>639.04962158203102</v>
      </c>
      <c r="AF40" s="8">
        <f>VLOOKUP($B40,Sablon!$A:$AZ,32,0)</f>
        <v>643.37005615234398</v>
      </c>
      <c r="AG40" s="8">
        <f>VLOOKUP($B40,Sablon!$A:$AZ,33,0)</f>
        <v>646.830078125</v>
      </c>
      <c r="AH40" s="8">
        <f>VLOOKUP($B40,Sablon!$A:$AZ,34,0)</f>
        <v>649.4287109375</v>
      </c>
      <c r="AI40" s="8">
        <f>VLOOKUP($B40,Sablon!$A:$AZ,35,0)</f>
        <v>655.70849609375</v>
      </c>
      <c r="AJ40" s="8">
        <f>VLOOKUP($B40,Sablon!$A:$AZ,36,0)</f>
        <v>548.51940917968795</v>
      </c>
      <c r="AK40" s="8">
        <f>VLOOKUP($B40,Sablon!$A:$AZ,37,0)</f>
        <v>556.31817626953102</v>
      </c>
      <c r="AL40" s="8">
        <f>VLOOKUP($B40,Sablon!$A:$AZ,38,0)</f>
        <v>560.648193359375</v>
      </c>
      <c r="AM40" s="8">
        <f>VLOOKUP($B40,Sablon!$A:$AZ,39,0)</f>
        <v>565.48828125</v>
      </c>
      <c r="AN40" s="8">
        <f>VLOOKUP($B40,Sablon!$A:$AZ,40,0)</f>
        <v>563.69757080078102</v>
      </c>
      <c r="AO40" s="8">
        <f>VLOOKUP($B40,Sablon!$A:$AZ,41,0)</f>
        <v>560.71185302734398</v>
      </c>
      <c r="AP40" s="8">
        <f>VLOOKUP($B40,Sablon!$A:$AZ,42,0)</f>
        <v>532.88873291015602</v>
      </c>
      <c r="AQ40" s="8">
        <f>VLOOKUP($B40,Sablon!$A:$AZ,43,0)</f>
        <v>514.343994140625</v>
      </c>
      <c r="AR40" s="8">
        <f>VLOOKUP($B40,Sablon!$A:$AZ,44,0)</f>
        <v>502.54455566406301</v>
      </c>
      <c r="AS40" s="8">
        <f>VLOOKUP($B40,Sablon!$A:$AZ,45,0)</f>
        <v>538.48614501953102</v>
      </c>
      <c r="AT40" s="8">
        <f>VLOOKUP($B40,Sablon!$A:$AZ,46,0)</f>
        <v>528.59710693359398</v>
      </c>
      <c r="AU40" s="8">
        <f>VLOOKUP($B40,Sablon!$A:$AZ,47,0)</f>
        <v>529.86981201171898</v>
      </c>
      <c r="AV40" s="8">
        <f>VLOOKUP($B40,Sablon!$A:$AZ,48,0)</f>
        <v>516.06921386718795</v>
      </c>
      <c r="AW40" s="8">
        <f>VLOOKUP($B40,Sablon!$A:$AZ,49,0)</f>
        <v>519.683837890625</v>
      </c>
      <c r="AX40" s="8">
        <f>VLOOKUP($B40,Sablon!$A:$AZ,50,0)</f>
        <v>515.50054931640602</v>
      </c>
      <c r="AY40" s="8">
        <f>VLOOKUP($B40,Sablon!$A:$AZ,51,0)</f>
        <v>525.87872314453102</v>
      </c>
    </row>
    <row r="41" spans="2:51">
      <c r="B41" s="1" t="s">
        <v>158</v>
      </c>
      <c r="D41" s="9">
        <f>D39-D40-D33-D37</f>
        <v>2754.366363525392</v>
      </c>
      <c r="E41" s="9">
        <f t="shared" ref="E41:AY41" si="4">E39-E40-E33-E37</f>
        <v>2223.0017089843718</v>
      </c>
      <c r="F41" s="9">
        <f t="shared" si="4"/>
        <v>1851.9529418945292</v>
      </c>
      <c r="G41" s="9">
        <f t="shared" si="4"/>
        <v>1218.7290039062473</v>
      </c>
      <c r="H41" s="9">
        <f t="shared" si="4"/>
        <v>1459.069946289062</v>
      </c>
      <c r="I41" s="9">
        <f t="shared" si="4"/>
        <v>1437.7265319824196</v>
      </c>
      <c r="J41" s="9">
        <f t="shared" si="4"/>
        <v>1435.938293457031</v>
      </c>
      <c r="K41" s="9">
        <f t="shared" si="4"/>
        <v>1477.0357971191343</v>
      </c>
      <c r="L41" s="9">
        <f t="shared" si="4"/>
        <v>1342.1369339227704</v>
      </c>
      <c r="M41" s="9">
        <f t="shared" si="4"/>
        <v>1688.9263006448739</v>
      </c>
      <c r="N41" s="9">
        <f t="shared" si="4"/>
        <v>1538.3275690078731</v>
      </c>
      <c r="O41" s="9">
        <f t="shared" si="4"/>
        <v>1486.863970279697</v>
      </c>
      <c r="P41" s="9">
        <f t="shared" si="4"/>
        <v>1850.2200087308852</v>
      </c>
      <c r="Q41" s="9">
        <f t="shared" si="4"/>
        <v>2165.269057989115</v>
      </c>
      <c r="R41" s="9">
        <f t="shared" si="4"/>
        <v>2864.3197264671276</v>
      </c>
      <c r="S41" s="9">
        <f t="shared" si="4"/>
        <v>2750.3929851055173</v>
      </c>
      <c r="T41" s="9">
        <f t="shared" si="4"/>
        <v>2920.8504462242154</v>
      </c>
      <c r="U41" s="9">
        <f t="shared" si="4"/>
        <v>2896.2829306125668</v>
      </c>
      <c r="V41" s="9">
        <f t="shared" si="4"/>
        <v>2854.1724987030025</v>
      </c>
      <c r="W41" s="9">
        <f t="shared" si="4"/>
        <v>2678.7666625976581</v>
      </c>
      <c r="X41" s="9">
        <f t="shared" si="4"/>
        <v>2538.060638427728</v>
      </c>
      <c r="Y41" s="9">
        <f t="shared" si="4"/>
        <v>3097.6393737792905</v>
      </c>
      <c r="Z41" s="9">
        <f t="shared" si="4"/>
        <v>3049.6917114257835</v>
      </c>
      <c r="AA41" s="9">
        <f t="shared" si="4"/>
        <v>3432.0698547363263</v>
      </c>
      <c r="AB41" s="9">
        <f t="shared" si="4"/>
        <v>3386.1690979003879</v>
      </c>
      <c r="AC41" s="9">
        <f t="shared" si="4"/>
        <v>3348.0978088378884</v>
      </c>
      <c r="AD41" s="9">
        <f t="shared" si="4"/>
        <v>3145.055938720704</v>
      </c>
      <c r="AE41" s="9">
        <f t="shared" si="4"/>
        <v>2953.0360412597602</v>
      </c>
      <c r="AF41" s="9">
        <f t="shared" si="4"/>
        <v>2416.7115478515634</v>
      </c>
      <c r="AG41" s="9">
        <f t="shared" si="4"/>
        <v>1915.0982971191361</v>
      </c>
      <c r="AH41" s="9">
        <f t="shared" si="4"/>
        <v>1923.6180725097597</v>
      </c>
      <c r="AI41" s="9">
        <f t="shared" si="4"/>
        <v>1592.6373291015623</v>
      </c>
      <c r="AJ41" s="9">
        <f t="shared" si="4"/>
        <v>1515.8119506835956</v>
      </c>
      <c r="AK41" s="9">
        <f t="shared" si="4"/>
        <v>1387.2256164550809</v>
      </c>
      <c r="AL41" s="9">
        <f t="shared" si="4"/>
        <v>1385.2185363769472</v>
      </c>
      <c r="AM41" s="9">
        <f t="shared" si="4"/>
        <v>1473.2959899902371</v>
      </c>
      <c r="AN41" s="9">
        <f t="shared" si="4"/>
        <v>2046.1297302246116</v>
      </c>
      <c r="AO41" s="9">
        <f t="shared" si="4"/>
        <v>2266.3333435058566</v>
      </c>
      <c r="AP41" s="9">
        <f t="shared" si="4"/>
        <v>3093.7110290527339</v>
      </c>
      <c r="AQ41" s="9">
        <f t="shared" si="4"/>
        <v>3332.7221984863286</v>
      </c>
      <c r="AR41" s="9">
        <f t="shared" si="4"/>
        <v>3242.4942321777271</v>
      </c>
      <c r="AS41" s="9">
        <f t="shared" si="4"/>
        <v>3106.3996887206999</v>
      </c>
      <c r="AT41" s="9">
        <f t="shared" si="4"/>
        <v>3847.7366638183566</v>
      </c>
      <c r="AU41" s="9">
        <f t="shared" si="4"/>
        <v>3764.0539245605446</v>
      </c>
      <c r="AV41" s="9">
        <f t="shared" si="4"/>
        <v>3889.4287719726535</v>
      </c>
      <c r="AW41" s="9">
        <f t="shared" si="4"/>
        <v>3445.167907714846</v>
      </c>
      <c r="AX41" s="9">
        <f t="shared" si="4"/>
        <v>3352.9217529296843</v>
      </c>
      <c r="AY41" s="9">
        <f t="shared" si="4"/>
        <v>3152.4432983398428</v>
      </c>
    </row>
    <row r="42" spans="2:51">
      <c r="G42" s="1"/>
    </row>
    <row r="45" spans="2:51">
      <c r="G45" s="1"/>
    </row>
  </sheetData>
  <sortState ref="A2:C18">
    <sortCondition ref="A2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2012.11.06</vt:lpstr>
      <vt:lpstr>2013.01.03</vt:lpstr>
      <vt:lpstr>2013.07.20</vt:lpstr>
      <vt:lpstr>2013.08.16</vt:lpstr>
      <vt:lpstr>2013.10.01</vt:lpstr>
      <vt:lpstr>2014.01.27</vt:lpstr>
      <vt:lpstr>2014.02.18</vt:lpstr>
      <vt:lpstr>Sablon</vt:lpstr>
      <vt:lpstr>Input</vt:lpstr>
      <vt:lpstr>FV_input_2012_11_06.csv</vt:lpstr>
      <vt:lpstr>Input 2013.01.03</vt:lpstr>
      <vt:lpstr>Input 2013.07.20</vt:lpstr>
      <vt:lpstr>Input 2013.08.16</vt:lpstr>
      <vt:lpstr>Input 2013.10.01</vt:lpstr>
      <vt:lpstr>Input 2014.01.27</vt:lpstr>
      <vt:lpstr>Input 2014.02.18</vt:lpstr>
    </vt:vector>
  </TitlesOfParts>
  <Company>FVRT-SCCM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Bartók Pál</dc:creator>
  <cp:lastModifiedBy>Hős Csaba</cp:lastModifiedBy>
  <dcterms:created xsi:type="dcterms:W3CDTF">2015-02-24T07:33:43Z</dcterms:created>
  <dcterms:modified xsi:type="dcterms:W3CDTF">2015-05-26T11:36:10Z</dcterms:modified>
</cp:coreProperties>
</file>