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ei\Desktop\Docs\Codes\Peng_Robinson_eos\"/>
    </mc:Choice>
  </mc:AlternateContent>
  <xr:revisionPtr revIDLastSave="0" documentId="13_ncr:1_{600A5340-B38B-4650-B07F-97FE0A3C6B6E}" xr6:coauthVersionLast="47" xr6:coauthVersionMax="47" xr10:uidLastSave="{00000000-0000-0000-0000-000000000000}"/>
  <bookViews>
    <workbookView xWindow="-108" yWindow="-108" windowWidth="23256" windowHeight="12576" xr2:uid="{B46AD3A4-F02F-4EF3-998F-7FA77B3883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A17" i="1"/>
  <c r="B12" i="1"/>
  <c r="P6" i="1"/>
  <c r="F7" i="1"/>
  <c r="F14" i="1" s="1"/>
  <c r="E7" i="1"/>
  <c r="D3" i="3"/>
  <c r="D4" i="3"/>
  <c r="D5" i="3"/>
  <c r="D6" i="3"/>
  <c r="D7" i="3"/>
  <c r="C3" i="3"/>
  <c r="C4" i="3"/>
  <c r="C5" i="3"/>
  <c r="C6" i="3"/>
  <c r="C7" i="3"/>
  <c r="D2" i="3"/>
  <c r="C2" i="3"/>
  <c r="L3" i="2"/>
  <c r="M3" i="2"/>
  <c r="N3" i="2"/>
  <c r="L4" i="2"/>
  <c r="M4" i="2"/>
  <c r="N4" i="2"/>
  <c r="L5" i="2"/>
  <c r="M5" i="2"/>
  <c r="N5" i="2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L24" i="2"/>
  <c r="M24" i="2"/>
  <c r="N24" i="2"/>
  <c r="L25" i="2"/>
  <c r="M25" i="2"/>
  <c r="N25" i="2"/>
  <c r="L26" i="2"/>
  <c r="M26" i="2"/>
  <c r="N26" i="2"/>
  <c r="L27" i="2"/>
  <c r="M27" i="2"/>
  <c r="N27" i="2"/>
  <c r="L28" i="2"/>
  <c r="M28" i="2"/>
  <c r="N28" i="2"/>
  <c r="L29" i="2"/>
  <c r="M29" i="2"/>
  <c r="N29" i="2"/>
  <c r="L30" i="2"/>
  <c r="M30" i="2"/>
  <c r="N30" i="2"/>
  <c r="L31" i="2"/>
  <c r="M31" i="2"/>
  <c r="N31" i="2"/>
  <c r="L32" i="2"/>
  <c r="M32" i="2"/>
  <c r="N32" i="2"/>
  <c r="L33" i="2"/>
  <c r="M33" i="2"/>
  <c r="N33" i="2"/>
  <c r="L34" i="2"/>
  <c r="M34" i="2"/>
  <c r="N34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L48" i="2"/>
  <c r="M48" i="2"/>
  <c r="N48" i="2"/>
  <c r="L49" i="2"/>
  <c r="M49" i="2"/>
  <c r="N49" i="2"/>
  <c r="L50" i="2"/>
  <c r="M50" i="2"/>
  <c r="N50" i="2"/>
  <c r="L51" i="2"/>
  <c r="M51" i="2"/>
  <c r="N51" i="2"/>
  <c r="L52" i="2"/>
  <c r="M52" i="2"/>
  <c r="N52" i="2"/>
  <c r="L53" i="2"/>
  <c r="M53" i="2"/>
  <c r="N53" i="2"/>
  <c r="L54" i="2"/>
  <c r="M54" i="2"/>
  <c r="N54" i="2"/>
  <c r="L55" i="2"/>
  <c r="M55" i="2"/>
  <c r="N55" i="2"/>
  <c r="L56" i="2"/>
  <c r="M56" i="2"/>
  <c r="N56" i="2"/>
  <c r="L57" i="2"/>
  <c r="M57" i="2"/>
  <c r="N57" i="2"/>
  <c r="L58" i="2"/>
  <c r="M58" i="2"/>
  <c r="N58" i="2"/>
  <c r="L59" i="2"/>
  <c r="M59" i="2"/>
  <c r="N59" i="2"/>
  <c r="L60" i="2"/>
  <c r="M60" i="2"/>
  <c r="N60" i="2"/>
  <c r="L61" i="2"/>
  <c r="M61" i="2"/>
  <c r="N61" i="2"/>
  <c r="L62" i="2"/>
  <c r="M62" i="2"/>
  <c r="N62" i="2"/>
  <c r="L63" i="2"/>
  <c r="M63" i="2"/>
  <c r="N63" i="2"/>
  <c r="L64" i="2"/>
  <c r="M64" i="2"/>
  <c r="N64" i="2"/>
  <c r="L65" i="2"/>
  <c r="M65" i="2"/>
  <c r="N65" i="2"/>
  <c r="L66" i="2"/>
  <c r="M66" i="2"/>
  <c r="N66" i="2"/>
  <c r="L67" i="2"/>
  <c r="M67" i="2"/>
  <c r="N67" i="2"/>
  <c r="L68" i="2"/>
  <c r="M68" i="2"/>
  <c r="N68" i="2"/>
  <c r="L69" i="2"/>
  <c r="M69" i="2"/>
  <c r="N69" i="2"/>
  <c r="L70" i="2"/>
  <c r="M70" i="2"/>
  <c r="N70" i="2"/>
  <c r="L71" i="2"/>
  <c r="M71" i="2"/>
  <c r="N71" i="2"/>
  <c r="L72" i="2"/>
  <c r="M72" i="2"/>
  <c r="N72" i="2"/>
  <c r="L73" i="2"/>
  <c r="M73" i="2"/>
  <c r="N73" i="2"/>
  <c r="L74" i="2"/>
  <c r="M74" i="2"/>
  <c r="N74" i="2"/>
  <c r="L75" i="2"/>
  <c r="M75" i="2"/>
  <c r="N75" i="2"/>
  <c r="L76" i="2"/>
  <c r="M76" i="2"/>
  <c r="N76" i="2"/>
  <c r="L77" i="2"/>
  <c r="M77" i="2"/>
  <c r="N77" i="2"/>
  <c r="L78" i="2"/>
  <c r="M78" i="2"/>
  <c r="N78" i="2"/>
  <c r="L79" i="2"/>
  <c r="M79" i="2"/>
  <c r="N79" i="2"/>
  <c r="L80" i="2"/>
  <c r="M80" i="2"/>
  <c r="N80" i="2"/>
  <c r="L81" i="2"/>
  <c r="M81" i="2"/>
  <c r="N81" i="2"/>
  <c r="L82" i="2"/>
  <c r="M82" i="2"/>
  <c r="N82" i="2"/>
  <c r="L83" i="2"/>
  <c r="M83" i="2"/>
  <c r="N83" i="2"/>
  <c r="L84" i="2"/>
  <c r="M84" i="2"/>
  <c r="N84" i="2"/>
  <c r="L85" i="2"/>
  <c r="M85" i="2"/>
  <c r="N85" i="2"/>
  <c r="L86" i="2"/>
  <c r="M86" i="2"/>
  <c r="N86" i="2"/>
  <c r="L87" i="2"/>
  <c r="M87" i="2"/>
  <c r="N87" i="2"/>
  <c r="L88" i="2"/>
  <c r="M88" i="2"/>
  <c r="N88" i="2"/>
  <c r="L89" i="2"/>
  <c r="M89" i="2"/>
  <c r="N89" i="2"/>
  <c r="L90" i="2"/>
  <c r="M90" i="2"/>
  <c r="N90" i="2"/>
  <c r="L91" i="2"/>
  <c r="M91" i="2"/>
  <c r="N91" i="2"/>
  <c r="L92" i="2"/>
  <c r="M92" i="2"/>
  <c r="N92" i="2"/>
  <c r="L93" i="2"/>
  <c r="M93" i="2"/>
  <c r="N93" i="2"/>
  <c r="L94" i="2"/>
  <c r="M94" i="2"/>
  <c r="N94" i="2"/>
  <c r="L95" i="2"/>
  <c r="M95" i="2"/>
  <c r="N95" i="2"/>
  <c r="L96" i="2"/>
  <c r="M96" i="2"/>
  <c r="N96" i="2"/>
  <c r="L97" i="2"/>
  <c r="M97" i="2"/>
  <c r="N97" i="2"/>
  <c r="L98" i="2"/>
  <c r="M98" i="2"/>
  <c r="N98" i="2"/>
  <c r="L99" i="2"/>
  <c r="M99" i="2"/>
  <c r="N99" i="2"/>
  <c r="L100" i="2"/>
  <c r="M100" i="2"/>
  <c r="N100" i="2"/>
  <c r="L101" i="2"/>
  <c r="M101" i="2"/>
  <c r="N101" i="2"/>
  <c r="L102" i="2"/>
  <c r="M102" i="2"/>
  <c r="N102" i="2"/>
  <c r="N2" i="2"/>
  <c r="M2" i="2"/>
  <c r="L2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K2" i="2"/>
  <c r="J2" i="2"/>
  <c r="I2" i="2"/>
  <c r="V5" i="2"/>
  <c r="U5" i="2"/>
  <c r="B10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F5" i="1"/>
  <c r="F8" i="1" s="1"/>
  <c r="G15" i="1" s="1"/>
  <c r="E5" i="1"/>
  <c r="E6" i="1" s="1"/>
  <c r="F13" i="1" l="1"/>
  <c r="E8" i="1"/>
  <c r="E12" i="1"/>
  <c r="F12" i="1"/>
  <c r="J12" i="1" s="1"/>
  <c r="J14" i="1" s="1"/>
  <c r="F6" i="1"/>
  <c r="F15" i="1"/>
  <c r="B13" i="1" l="1"/>
  <c r="G14" i="1"/>
  <c r="G13" i="1"/>
  <c r="G12" i="1"/>
  <c r="K12" i="1" s="1"/>
  <c r="K14" i="1" s="1"/>
  <c r="E14" i="1"/>
  <c r="E15" i="1"/>
  <c r="E13" i="1"/>
  <c r="I12" i="1" s="1"/>
  <c r="I14" i="1" s="1"/>
  <c r="B15" i="1" s="1"/>
  <c r="B14" i="1" l="1"/>
</calcChain>
</file>

<file path=xl/sharedStrings.xml><?xml version="1.0" encoding="utf-8"?>
<sst xmlns="http://schemas.openxmlformats.org/spreadsheetml/2006/main" count="61" uniqueCount="44">
  <si>
    <t>Temp</t>
  </si>
  <si>
    <t>Pressure</t>
  </si>
  <si>
    <t>T_c</t>
  </si>
  <si>
    <t>Drug</t>
  </si>
  <si>
    <t>P_c</t>
  </si>
  <si>
    <t>Omega</t>
  </si>
  <si>
    <t>CO2</t>
  </si>
  <si>
    <t>R</t>
  </si>
  <si>
    <t>m</t>
  </si>
  <si>
    <t>a</t>
  </si>
  <si>
    <t>y_i</t>
  </si>
  <si>
    <t>y_j</t>
  </si>
  <si>
    <t>b_ij</t>
  </si>
  <si>
    <t>they are all same for alll temps</t>
  </si>
  <si>
    <t>d_ij</t>
  </si>
  <si>
    <t>a_ij</t>
  </si>
  <si>
    <t>P = 120</t>
  </si>
  <si>
    <t>T = 308</t>
  </si>
  <si>
    <t>a (drug)</t>
  </si>
  <si>
    <t>b (drug)</t>
  </si>
  <si>
    <t>d (drug)</t>
  </si>
  <si>
    <t>a (CO2)</t>
  </si>
  <si>
    <t>b (CO2)</t>
  </si>
  <si>
    <t>d (CO2)</t>
  </si>
  <si>
    <t>Mw drug</t>
  </si>
  <si>
    <t>Mw co2</t>
  </si>
  <si>
    <t>S</t>
  </si>
  <si>
    <t>rho</t>
  </si>
  <si>
    <t>y1</t>
  </si>
  <si>
    <t>b</t>
  </si>
  <si>
    <t>d</t>
  </si>
  <si>
    <t>k_ij</t>
  </si>
  <si>
    <t>y2</t>
  </si>
  <si>
    <t>a_m</t>
  </si>
  <si>
    <t>b_m</t>
  </si>
  <si>
    <t>d_m</t>
  </si>
  <si>
    <t>A</t>
  </si>
  <si>
    <t>B</t>
  </si>
  <si>
    <t>D</t>
  </si>
  <si>
    <t>C1</t>
  </si>
  <si>
    <t>C2</t>
  </si>
  <si>
    <t>C3</t>
  </si>
  <si>
    <t>C4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</si>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</sst>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3" applyNumberFormat="0" applyAlignment="0" applyProtection="0"/>
    <xf numFmtId="0" fontId="8" fillId="7" borderId="4" applyNumberFormat="0" applyAlignment="0" applyProtection="0"/>
    <xf numFmtId="0" fontId="9" fillId="7" borderId="3" applyNumberFormat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3" borderId="2" xfId="2" applyBorder="1" applyAlignment="1">
      <alignment horizontal="center" vertical="center"/>
    </xf>
    <xf numFmtId="2" fontId="3" fillId="3" borderId="2" xfId="2" applyNumberFormat="1" applyBorder="1" applyAlignment="1">
      <alignment horizontal="center" vertical="center"/>
    </xf>
    <xf numFmtId="164" fontId="3" fillId="3" borderId="2" xfId="2" applyNumberFormat="1" applyBorder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0" fillId="0" borderId="0" xfId="0" applyAlignment="1">
      <alignment horizontal="left" vertical="top"/>
    </xf>
    <xf numFmtId="11" fontId="0" fillId="4" borderId="1" xfId="3" applyNumberFormat="1" applyFont="1" applyAlignment="1">
      <alignment horizontal="center" vertical="center"/>
    </xf>
    <xf numFmtId="0" fontId="4" fillId="0" borderId="0" xfId="4" applyAlignment="1">
      <alignment horizontal="center" vertical="center"/>
    </xf>
    <xf numFmtId="0" fontId="4" fillId="0" borderId="0" xfId="4" applyAlignment="1">
      <alignment horizontal="center"/>
    </xf>
    <xf numFmtId="11" fontId="3" fillId="3" borderId="2" xfId="2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2" fontId="2" fillId="2" borderId="2" xfId="1" applyNumberFormat="1" applyBorder="1" applyAlignment="1">
      <alignment horizontal="center" vertical="center"/>
    </xf>
    <xf numFmtId="164" fontId="2" fillId="2" borderId="2" xfId="1" applyNumberFormat="1" applyBorder="1" applyAlignment="1">
      <alignment horizontal="center" vertical="center"/>
    </xf>
    <xf numFmtId="0" fontId="2" fillId="2" borderId="2" xfId="1" applyBorder="1"/>
    <xf numFmtId="0" fontId="0" fillId="0" borderId="0" xfId="0" applyAlignment="1">
      <alignment vertical="center"/>
    </xf>
    <xf numFmtId="0" fontId="8" fillId="7" borderId="4" xfId="7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7" borderId="3" xfId="8" applyAlignment="1">
      <alignment horizontal="center" vertical="center"/>
    </xf>
    <xf numFmtId="164" fontId="9" fillId="7" borderId="3" xfId="8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6" fillId="5" borderId="2" xfId="5" applyNumberFormat="1" applyBorder="1" applyAlignment="1">
      <alignment horizontal="center" vertical="center"/>
    </xf>
    <xf numFmtId="0" fontId="7" fillId="6" borderId="3" xfId="6" applyAlignment="1">
      <alignment horizontal="center" vertical="center"/>
    </xf>
    <xf numFmtId="11" fontId="7" fillId="6" borderId="3" xfId="6" applyNumberFormat="1" applyAlignment="1">
      <alignment horizontal="center" vertical="center"/>
    </xf>
    <xf numFmtId="11" fontId="0" fillId="0" borderId="0" xfId="0" applyNumberFormat="1" applyAlignment="1">
      <alignment vertical="center"/>
    </xf>
    <xf numFmtId="11" fontId="8" fillId="7" borderId="4" xfId="7" applyNumberFormat="1" applyAlignment="1">
      <alignment horizontal="center" vertical="center"/>
    </xf>
    <xf numFmtId="0" fontId="10" fillId="7" borderId="4" xfId="9" applyFill="1" applyBorder="1" applyAlignment="1">
      <alignment horizontal="center" vertical="center"/>
    </xf>
  </cellXfs>
  <cellStyles count="10">
    <cellStyle name="Bad" xfId="5" builtinId="27"/>
    <cellStyle name="Calculation" xfId="8" builtinId="22"/>
    <cellStyle name="Explanatory Text" xfId="4" builtinId="53"/>
    <cellStyle name="Good" xfId="1" builtinId="26"/>
    <cellStyle name="Input" xfId="6" builtinId="20"/>
    <cellStyle name="Neutral" xfId="2" builtinId="28"/>
    <cellStyle name="Normal" xfId="0" builtinId="0"/>
    <cellStyle name="Note" xfId="3" builtinId="10"/>
    <cellStyle name="Output" xfId="7" builtinId="21"/>
    <cellStyle name="Warning Text" xfId="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C913-C42E-4DC9-8F04-D12D1BF4FD09}">
  <dimension ref="A1:Q28"/>
  <sheetViews>
    <sheetView tabSelected="1" workbookViewId="0">
      <selection activeCell="B17" sqref="B17"/>
    </sheetView>
  </sheetViews>
  <sheetFormatPr defaultRowHeight="14.4" x14ac:dyDescent="0.3"/>
  <cols>
    <col min="5" max="5" width="8.88671875" customWidth="1"/>
    <col min="6" max="6" width="12" bestFit="1" customWidth="1"/>
    <col min="7" max="8" width="8.88671875" customWidth="1"/>
  </cols>
  <sheetData>
    <row r="1" spans="1:17" x14ac:dyDescent="0.3">
      <c r="A1" s="2" t="s">
        <v>0</v>
      </c>
      <c r="B1" s="2" t="s">
        <v>1</v>
      </c>
      <c r="C1" s="1"/>
      <c r="D1" s="2"/>
      <c r="E1" s="11" t="s">
        <v>3</v>
      </c>
      <c r="F1" s="11" t="s">
        <v>6</v>
      </c>
      <c r="I1" s="1"/>
      <c r="J1" s="16" t="s">
        <v>6</v>
      </c>
      <c r="K1" s="16">
        <v>2</v>
      </c>
    </row>
    <row r="2" spans="1:17" x14ac:dyDescent="0.3">
      <c r="A2" s="2">
        <v>308</v>
      </c>
      <c r="B2" s="2">
        <v>120</v>
      </c>
      <c r="C2" s="1"/>
      <c r="D2" s="2" t="s">
        <v>2</v>
      </c>
      <c r="E2" s="12">
        <v>1149.5</v>
      </c>
      <c r="F2" s="13">
        <v>304.18</v>
      </c>
      <c r="I2" s="1"/>
      <c r="J2" s="16" t="s">
        <v>3</v>
      </c>
      <c r="K2" s="16">
        <v>1</v>
      </c>
    </row>
    <row r="3" spans="1:17" x14ac:dyDescent="0.3">
      <c r="A3" s="2">
        <v>318</v>
      </c>
      <c r="B3" s="2">
        <v>150</v>
      </c>
      <c r="C3" s="1"/>
      <c r="D3" s="2" t="s">
        <v>4</v>
      </c>
      <c r="E3" s="13">
        <v>10.57</v>
      </c>
      <c r="F3" s="12">
        <v>73.8</v>
      </c>
      <c r="I3" s="1"/>
      <c r="J3" s="1"/>
      <c r="Q3" s="1"/>
    </row>
    <row r="4" spans="1:17" x14ac:dyDescent="0.3">
      <c r="A4" s="2">
        <v>328</v>
      </c>
      <c r="B4" s="2">
        <v>180</v>
      </c>
      <c r="C4" s="1"/>
      <c r="D4" s="2" t="s">
        <v>5</v>
      </c>
      <c r="E4" s="13">
        <v>2.0964</v>
      </c>
      <c r="F4" s="13">
        <v>0.22500000000000001</v>
      </c>
      <c r="J4" s="2" t="s">
        <v>0</v>
      </c>
      <c r="K4" s="2">
        <v>308</v>
      </c>
      <c r="L4" s="2">
        <v>318</v>
      </c>
      <c r="M4" s="2">
        <v>328</v>
      </c>
      <c r="N4" s="2">
        <v>338</v>
      </c>
      <c r="O4" s="2"/>
      <c r="P4" s="2" t="s">
        <v>7</v>
      </c>
    </row>
    <row r="5" spans="1:17" x14ac:dyDescent="0.3">
      <c r="A5" s="2">
        <v>338</v>
      </c>
      <c r="B5" s="2">
        <v>210</v>
      </c>
      <c r="C5" s="1"/>
      <c r="D5" s="2" t="s">
        <v>8</v>
      </c>
      <c r="E5" s="13">
        <f>0.37464+(1.5422*E4)-(0.26992*E4^2)</f>
        <v>2.4214385722368004</v>
      </c>
      <c r="F5" s="13">
        <f>0.37464+(1.5422*F4)-(0.26992*F4^2)</f>
        <v>0.70797030000000005</v>
      </c>
      <c r="J5" s="2" t="s">
        <v>1</v>
      </c>
      <c r="K5" s="2">
        <v>120</v>
      </c>
      <c r="L5" s="2">
        <v>150</v>
      </c>
      <c r="M5" s="2">
        <v>180</v>
      </c>
      <c r="N5" s="2">
        <v>210</v>
      </c>
      <c r="O5" s="2">
        <v>240</v>
      </c>
      <c r="P5" s="2">
        <v>8.3140000000000001</v>
      </c>
    </row>
    <row r="6" spans="1:17" x14ac:dyDescent="0.3">
      <c r="A6" s="2"/>
      <c r="B6" s="2">
        <v>240</v>
      </c>
      <c r="C6" s="1"/>
      <c r="D6" s="2" t="s">
        <v>9</v>
      </c>
      <c r="E6" s="11">
        <f>0.457235 * (8.314^2 * E2^2 / E3) * (1 + E5 * (1 - SQRT(308 / E2)))^2 * (1 + E5)^2</f>
        <v>217394530.827315</v>
      </c>
      <c r="F6" s="11">
        <f>0.457235 * (8.314^2 * F2^2 / F3) * (1 + F5 * (1 - SQRT(308 / F2)))^2 * (1 + F5)^2</f>
        <v>114569.0446300855</v>
      </c>
      <c r="G6" s="1"/>
      <c r="H6" s="1"/>
      <c r="I6" s="1"/>
      <c r="J6" s="2" t="s">
        <v>31</v>
      </c>
      <c r="K6" s="2">
        <v>0.10299999999999999</v>
      </c>
      <c r="L6" s="2">
        <v>0.11700000000000001</v>
      </c>
      <c r="M6" s="2">
        <v>0.126</v>
      </c>
      <c r="N6" s="2">
        <v>0.13400000000000001</v>
      </c>
      <c r="O6" s="22">
        <v>8.6100000000000006E-6</v>
      </c>
      <c r="P6" s="22">
        <f>1-O6</f>
        <v>0.99999139000000004</v>
      </c>
    </row>
    <row r="7" spans="1:17" x14ac:dyDescent="0.3">
      <c r="D7" s="2" t="s">
        <v>29</v>
      </c>
      <c r="E7" s="14">
        <f>0.077796 * (8.314 * E2 / E3)</f>
        <v>70.339823805865649</v>
      </c>
      <c r="F7" s="14">
        <f>0.077796 * (8.314 * F2 / F3)</f>
        <v>2.665886046692683</v>
      </c>
      <c r="J7" s="1"/>
      <c r="K7" s="1"/>
      <c r="L7" s="1"/>
      <c r="M7" s="1"/>
      <c r="N7" s="1"/>
      <c r="O7" s="5" t="s">
        <v>28</v>
      </c>
      <c r="P7" s="5" t="s">
        <v>32</v>
      </c>
    </row>
    <row r="8" spans="1:17" x14ac:dyDescent="0.3">
      <c r="A8" s="1"/>
      <c r="B8" s="1"/>
      <c r="C8" s="1"/>
      <c r="D8" s="2" t="s">
        <v>30</v>
      </c>
      <c r="E8" s="11">
        <f>0.457235 * (8.314^2 * E2^2 / E3) * (1 + E5 * (1 - SQRT(308 / E2)))^2 * (E5^2 / (8.314 * E2))</f>
        <v>11393.549310972327</v>
      </c>
      <c r="F8" s="11">
        <f>0.457235 * (8.314^2 * F2^2 / F3) * (1 + F5 * (1 - SQRT(308 / F2)))^2 * (F5^2 / (8.314 * F2))</f>
        <v>7.7838787993611671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3">
      <c r="A9" s="1"/>
      <c r="B9" s="1"/>
      <c r="C9" s="1"/>
      <c r="D9" s="1"/>
      <c r="E9" s="1"/>
      <c r="F9" s="1"/>
      <c r="G9" s="17"/>
      <c r="H9" s="1"/>
      <c r="I9" s="1"/>
      <c r="J9" s="1"/>
      <c r="K9" s="1"/>
      <c r="L9" s="1"/>
      <c r="M9" s="1"/>
      <c r="N9" s="1"/>
      <c r="O9" s="1"/>
      <c r="P9" s="1"/>
    </row>
    <row r="10" spans="1:17" x14ac:dyDescent="0.3">
      <c r="A10" s="1"/>
      <c r="B10" s="1"/>
      <c r="C10" s="1"/>
      <c r="D10" s="1"/>
      <c r="E10" s="1"/>
      <c r="F10" s="1"/>
      <c r="G10" s="18"/>
      <c r="H10" s="18"/>
      <c r="I10" s="1"/>
      <c r="J10" s="1"/>
      <c r="K10" s="1"/>
      <c r="L10" s="1"/>
      <c r="M10" s="1"/>
    </row>
    <row r="11" spans="1:17" x14ac:dyDescent="0.3">
      <c r="A11" s="1"/>
      <c r="B11" s="1"/>
      <c r="C11" s="1"/>
      <c r="E11" s="19" t="s">
        <v>15</v>
      </c>
      <c r="F11" s="20" t="s">
        <v>12</v>
      </c>
      <c r="G11" s="19" t="s">
        <v>14</v>
      </c>
      <c r="I11" s="23" t="s">
        <v>33</v>
      </c>
      <c r="J11" s="23" t="s">
        <v>34</v>
      </c>
      <c r="K11" s="23" t="s">
        <v>35</v>
      </c>
      <c r="L11" s="1"/>
      <c r="M11" s="25"/>
      <c r="N11" s="15"/>
      <c r="O11" s="15"/>
      <c r="P11" s="15"/>
      <c r="Q11" s="15"/>
    </row>
    <row r="12" spans="1:17" x14ac:dyDescent="0.3">
      <c r="A12" s="16" t="s">
        <v>39</v>
      </c>
      <c r="B12" s="16">
        <f>1</f>
        <v>1</v>
      </c>
      <c r="C12" s="1"/>
      <c r="D12" s="19">
        <v>11</v>
      </c>
      <c r="E12" s="19">
        <f>E6</f>
        <v>217394530.827315</v>
      </c>
      <c r="F12" s="19">
        <f>E7</f>
        <v>70.339823805865649</v>
      </c>
      <c r="G12" s="19">
        <f>E8</f>
        <v>11393.549310972327</v>
      </c>
      <c r="I12" s="24">
        <f>((O6^2 * E12^(2/3) * F12^(1/3) + 2 * O6 * P6 * E13^(2/3) * F13^(1/3) + P6^2 * E15^(2/3) * F15^(1/3))^1.5) / SQRT(O6^2 * F12 + 2 * O6 * P6 * F13 + P6^2 * F15)</f>
        <v>114635.09455014889</v>
      </c>
      <c r="J12" s="24">
        <f>O6^2 * F12 + 2 * O6 * P6 * F13 + P6^2 * F15</f>
        <v>2.6664687192967897</v>
      </c>
      <c r="K12" s="24">
        <f>O6^2 * G12 + 2 * O6 * P6 * G13 + P6^2 * G15</f>
        <v>7.8819102397321767</v>
      </c>
      <c r="L12" s="1"/>
      <c r="M12" s="15"/>
      <c r="N12" s="15"/>
      <c r="O12" s="15"/>
      <c r="P12" s="15"/>
      <c r="Q12" s="15"/>
    </row>
    <row r="13" spans="1:17" x14ac:dyDescent="0.3">
      <c r="A13" s="16" t="s">
        <v>40</v>
      </c>
      <c r="B13" s="26">
        <f>J14 - 1</f>
        <v>-0.78861615440656807</v>
      </c>
      <c r="C13" s="1"/>
      <c r="D13" s="19">
        <v>12</v>
      </c>
      <c r="E13" s="19">
        <f>SQRT(E6*F6)*(1-0.103)</f>
        <v>4476621.70268472</v>
      </c>
      <c r="F13" s="19">
        <f>(E7+F7)/2</f>
        <v>36.502854926279163</v>
      </c>
      <c r="G13" s="19">
        <f>(E8+F8)/2</f>
        <v>5700.6665948858436</v>
      </c>
      <c r="I13" s="23" t="s">
        <v>36</v>
      </c>
      <c r="J13" s="23" t="s">
        <v>37</v>
      </c>
      <c r="K13" s="23" t="s">
        <v>38</v>
      </c>
      <c r="L13" s="1"/>
      <c r="M13" s="15"/>
      <c r="N13" s="15"/>
      <c r="O13" s="15"/>
      <c r="P13" s="15"/>
      <c r="Q13" s="15"/>
    </row>
    <row r="14" spans="1:17" x14ac:dyDescent="0.3">
      <c r="A14" s="16" t="s">
        <v>41</v>
      </c>
      <c r="B14" s="16">
        <f>(K14 - 3 * J14^2 - 2 * J14 + I14 - 2 * SQRT(I14 * K14))</f>
        <v>0.63866841899822635</v>
      </c>
      <c r="C14" s="1"/>
      <c r="D14" s="19">
        <v>21</v>
      </c>
      <c r="E14" s="19">
        <f>SQRT(F6*E6)*(1-0.103)</f>
        <v>4476621.70268472</v>
      </c>
      <c r="F14" s="19">
        <f>(F7+E7)/2</f>
        <v>36.502854926279163</v>
      </c>
      <c r="G14" s="19">
        <f>(E8+F8)/2</f>
        <v>5700.6665948858436</v>
      </c>
      <c r="I14" s="24">
        <f>(I12*203)/((8.314*308)^2)</f>
        <v>3.5488868927549713</v>
      </c>
      <c r="J14" s="24">
        <f>(J12*203)/(8.314*308)</f>
        <v>0.21138384559343196</v>
      </c>
      <c r="K14" s="24">
        <f>(K12*203)/(8.314*308)</f>
        <v>0.62483706823166052</v>
      </c>
      <c r="L14" s="1"/>
      <c r="M14" s="15"/>
      <c r="N14" s="15"/>
      <c r="O14" s="15"/>
      <c r="P14" s="15"/>
      <c r="Q14" s="15"/>
    </row>
    <row r="15" spans="1:17" x14ac:dyDescent="0.3">
      <c r="A15" s="16" t="s">
        <v>42</v>
      </c>
      <c r="B15" s="16">
        <f>(J14^3 + J14^2 - I14 * J14 - J14 * K14 + 2 * J14 * SQRT(I14 * K14))</f>
        <v>-0.1985779004250896</v>
      </c>
      <c r="C15" s="1"/>
      <c r="D15" s="19">
        <v>22</v>
      </c>
      <c r="E15" s="19">
        <f>F6</f>
        <v>114569.0446300855</v>
      </c>
      <c r="F15" s="19">
        <f>F7</f>
        <v>2.665886046692683</v>
      </c>
      <c r="G15" s="19">
        <f>F8</f>
        <v>7.7838787993611671</v>
      </c>
      <c r="I15" s="1"/>
      <c r="J15" s="1"/>
      <c r="K15" s="1"/>
      <c r="L15" s="1"/>
    </row>
    <row r="16" spans="1:17" x14ac:dyDescent="0.3">
      <c r="A16" s="27" t="s">
        <v>43</v>
      </c>
      <c r="B16" s="27">
        <v>0.89890000000000003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6" x14ac:dyDescent="0.3">
      <c r="A17" s="21">
        <f>B12*(B16^3) + B13*(B16^2) + B14*B16 + B15</f>
        <v>0.4646328277722741</v>
      </c>
      <c r="B17" s="1"/>
      <c r="C17" s="1"/>
      <c r="D17" s="1"/>
      <c r="H17" s="1"/>
      <c r="I17" s="1"/>
      <c r="J17" s="1"/>
      <c r="K17" s="1"/>
      <c r="L17" s="1"/>
      <c r="M17" s="1"/>
    </row>
    <row r="18" spans="1:16" x14ac:dyDescent="0.3">
      <c r="A18" s="1"/>
      <c r="B18" s="1"/>
      <c r="C18" s="1"/>
      <c r="D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21">
        <f>B12*B17^3 + B13*B17^2 + B14*B17 + B15</f>
        <v>-0.1985779004250896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3055-DC9A-4168-A0E6-95A2E28FDC41}">
  <dimension ref="A1:Y639"/>
  <sheetViews>
    <sheetView topLeftCell="A43" workbookViewId="0">
      <selection activeCell="C2" sqref="C2"/>
    </sheetView>
  </sheetViews>
  <sheetFormatPr defaultRowHeight="14.4" x14ac:dyDescent="0.3"/>
  <cols>
    <col min="1" max="2" width="8.88671875" style="2"/>
    <col min="3" max="6" width="8.88671875" style="1"/>
    <col min="7" max="7" width="12" style="1" bestFit="1" customWidth="1"/>
    <col min="8" max="11" width="8.88671875" style="1"/>
    <col min="12" max="12" width="12" style="1" bestFit="1" customWidth="1"/>
    <col min="13" max="23" width="8.88671875" style="1"/>
  </cols>
  <sheetData>
    <row r="1" spans="1:25" x14ac:dyDescent="0.3">
      <c r="A1" s="2" t="s">
        <v>10</v>
      </c>
      <c r="B1" s="2" t="s">
        <v>11</v>
      </c>
      <c r="C1" s="2" t="s">
        <v>15</v>
      </c>
      <c r="D1" s="2" t="s">
        <v>12</v>
      </c>
      <c r="E1" s="2" t="s">
        <v>14</v>
      </c>
      <c r="F1" s="2"/>
      <c r="G1" s="2"/>
      <c r="H1" s="2"/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T1" s="2"/>
      <c r="U1" s="2" t="s">
        <v>3</v>
      </c>
      <c r="V1" s="2" t="s">
        <v>6</v>
      </c>
    </row>
    <row r="2" spans="1:25" x14ac:dyDescent="0.3">
      <c r="A2" s="2">
        <v>0</v>
      </c>
      <c r="B2" s="2">
        <f>1-A2</f>
        <v>1</v>
      </c>
      <c r="C2" s="2"/>
      <c r="D2" s="2"/>
      <c r="E2" s="10"/>
      <c r="F2" s="10"/>
      <c r="G2" s="2"/>
      <c r="H2" s="2"/>
      <c r="I2" s="11">
        <f>(0.457235*(((8.314^2)*(304.18^2))/73.8))*((1 + 0.708*(1 - SQRT(308/304.18)))^2)*(1+0.708)^2</f>
        <v>114572.98637087838</v>
      </c>
      <c r="J2" s="11">
        <f>0.077796*((8.314*304.18)/73.8)</f>
        <v>2.665886046692683</v>
      </c>
      <c r="K2" s="11">
        <f>(0.457235*(((8.314^2)*(304.18^2))/73.8))*((1 + 0.708*(1 - SQRT(308/304.18)))^2)*((0.708^2)/(8.314*304.18))</f>
        <v>7.7845289873706376</v>
      </c>
      <c r="L2" s="11">
        <f>(0.457235*(((8.314^2)*(1149.5^2))/10.57))*((1 + 2.421*(1 - SQRT(308/1149.5)))^2)*(1+2.421)^2</f>
        <v>217296388.32342765</v>
      </c>
      <c r="M2" s="11">
        <f>0.077796*((8.314*1149.5)/10.57)</f>
        <v>70.339823805865649</v>
      </c>
      <c r="N2" s="11">
        <f>(0.457235*(((8.314^2)*(1149.5^2))/10.57))*((1 + 2.421*(1 - SQRT(308/1149.5)))^2)*((2.421^2)/(8.314*1149.5))</f>
        <v>11387.199848980996</v>
      </c>
      <c r="T2" s="2" t="s">
        <v>2</v>
      </c>
      <c r="U2" s="4">
        <v>304.18</v>
      </c>
      <c r="V2" s="3">
        <v>1149.5</v>
      </c>
    </row>
    <row r="3" spans="1:25" x14ac:dyDescent="0.3">
      <c r="A3" s="2">
        <v>0.01</v>
      </c>
      <c r="B3" s="2">
        <f t="shared" ref="B3:B66" si="0">1-A3</f>
        <v>0.99</v>
      </c>
      <c r="C3" s="2"/>
      <c r="D3" s="2"/>
      <c r="E3" s="10"/>
      <c r="F3" s="10"/>
      <c r="G3" s="2"/>
      <c r="H3" s="2"/>
      <c r="I3" s="11">
        <f t="shared" ref="I3:I66" si="1">(0.457235*(((8.314^2)*(304.18^2))/73.8))*((1 + 0.708*(1 - SQRT(308/304.18)))^2)*(1+0.708)^2</f>
        <v>114572.98637087838</v>
      </c>
      <c r="J3" s="11">
        <f t="shared" ref="J3:J66" si="2">0.077796*((8.314*304.18)/73.8)</f>
        <v>2.665886046692683</v>
      </c>
      <c r="K3" s="11">
        <f t="shared" ref="K3:K66" si="3">(0.457235*(((8.314^2)*(304.18^2))/73.8))*((1 + 0.708*(1 - SQRT(308/304.18)))^2)*((0.708^2)/(8.314*304.18))</f>
        <v>7.7845289873706376</v>
      </c>
      <c r="L3" s="11">
        <f t="shared" ref="L3:L66" si="4">(0.457235*(((8.314^2)*(1149.5^2))/10.57))*((1 + 2.421*(1 - SQRT(308/1149.5)))^2)*(1+2.421)^2</f>
        <v>217296388.32342765</v>
      </c>
      <c r="M3" s="11">
        <f t="shared" ref="M3:M66" si="5">0.077796*((8.314*1149.5)/10.57)</f>
        <v>70.339823805865649</v>
      </c>
      <c r="N3" s="11">
        <f t="shared" ref="N3:N66" si="6">(0.457235*(((8.314^2)*(1149.5^2))/10.57))*((1 + 2.421*(1 - SQRT(308/1149.5)))^2)*((2.421^2)/(8.314*1149.5))</f>
        <v>11387.199848980996</v>
      </c>
      <c r="O3"/>
      <c r="P3"/>
      <c r="Q3"/>
      <c r="R3"/>
      <c r="S3"/>
      <c r="T3" s="2" t="s">
        <v>4</v>
      </c>
      <c r="U3" s="4">
        <v>73.8</v>
      </c>
      <c r="V3" s="3">
        <v>10.57</v>
      </c>
      <c r="X3" s="8" t="s">
        <v>16</v>
      </c>
    </row>
    <row r="4" spans="1:25" x14ac:dyDescent="0.3">
      <c r="A4" s="2">
        <v>0.02</v>
      </c>
      <c r="B4" s="2">
        <f t="shared" si="0"/>
        <v>0.98</v>
      </c>
      <c r="C4" s="2"/>
      <c r="D4" s="2"/>
      <c r="E4" s="10"/>
      <c r="F4" s="10"/>
      <c r="G4" s="2"/>
      <c r="H4" s="2"/>
      <c r="I4" s="11">
        <f t="shared" si="1"/>
        <v>114572.98637087838</v>
      </c>
      <c r="J4" s="11">
        <f t="shared" si="2"/>
        <v>2.665886046692683</v>
      </c>
      <c r="K4" s="11">
        <f t="shared" si="3"/>
        <v>7.7845289873706376</v>
      </c>
      <c r="L4" s="11">
        <f t="shared" si="4"/>
        <v>217296388.32342765</v>
      </c>
      <c r="M4" s="11">
        <f t="shared" si="5"/>
        <v>70.339823805865649</v>
      </c>
      <c r="N4" s="11">
        <f t="shared" si="6"/>
        <v>11387.199848980996</v>
      </c>
      <c r="O4"/>
      <c r="P4"/>
      <c r="Q4"/>
      <c r="R4"/>
      <c r="S4"/>
      <c r="T4" s="2" t="s">
        <v>5</v>
      </c>
      <c r="U4" s="4">
        <v>0.22500000000000001</v>
      </c>
      <c r="V4" s="4">
        <v>2.0964</v>
      </c>
      <c r="X4" s="9" t="s">
        <v>17</v>
      </c>
    </row>
    <row r="5" spans="1:25" x14ac:dyDescent="0.3">
      <c r="A5" s="2">
        <v>0.03</v>
      </c>
      <c r="B5" s="2">
        <f t="shared" si="0"/>
        <v>0.97</v>
      </c>
      <c r="C5" s="2"/>
      <c r="D5" s="2"/>
      <c r="E5" s="10"/>
      <c r="F5" s="10"/>
      <c r="G5" s="2"/>
      <c r="H5" s="2"/>
      <c r="I5" s="11">
        <f t="shared" si="1"/>
        <v>114572.98637087838</v>
      </c>
      <c r="J5" s="11">
        <f t="shared" si="2"/>
        <v>2.665886046692683</v>
      </c>
      <c r="K5" s="11">
        <f t="shared" si="3"/>
        <v>7.7845289873706376</v>
      </c>
      <c r="L5" s="11">
        <f t="shared" si="4"/>
        <v>217296388.32342765</v>
      </c>
      <c r="M5" s="11">
        <f t="shared" si="5"/>
        <v>70.339823805865649</v>
      </c>
      <c r="N5" s="11">
        <f t="shared" si="6"/>
        <v>11387.199848980996</v>
      </c>
      <c r="T5" s="2" t="s">
        <v>8</v>
      </c>
      <c r="U5" s="4">
        <f>0.37464+(1.5422*U4)-(0.26992*U4^2)</f>
        <v>0.70797030000000005</v>
      </c>
      <c r="V5" s="4">
        <f>0.37464+(1.5422*V4)-(0.26992*V4^2)</f>
        <v>2.4214385722368004</v>
      </c>
    </row>
    <row r="6" spans="1:25" x14ac:dyDescent="0.3">
      <c r="A6" s="2">
        <v>0.04</v>
      </c>
      <c r="B6" s="2">
        <f t="shared" si="0"/>
        <v>0.96</v>
      </c>
      <c r="C6" s="2"/>
      <c r="D6" s="2"/>
      <c r="E6" s="10"/>
      <c r="F6" s="10"/>
      <c r="G6" s="2"/>
      <c r="H6" s="2"/>
      <c r="I6" s="11">
        <f t="shared" si="1"/>
        <v>114572.98637087838</v>
      </c>
      <c r="J6" s="11">
        <f t="shared" si="2"/>
        <v>2.665886046692683</v>
      </c>
      <c r="K6" s="11">
        <f t="shared" si="3"/>
        <v>7.7845289873706376</v>
      </c>
      <c r="L6" s="11">
        <f t="shared" si="4"/>
        <v>217296388.32342765</v>
      </c>
      <c r="M6" s="11">
        <f t="shared" si="5"/>
        <v>70.339823805865649</v>
      </c>
      <c r="N6" s="11">
        <f t="shared" si="6"/>
        <v>11387.199848980996</v>
      </c>
    </row>
    <row r="7" spans="1:25" x14ac:dyDescent="0.3">
      <c r="A7" s="2">
        <v>0.05</v>
      </c>
      <c r="B7" s="2">
        <f t="shared" si="0"/>
        <v>0.95</v>
      </c>
      <c r="C7" s="2"/>
      <c r="D7" s="2"/>
      <c r="E7" s="10"/>
      <c r="F7" s="10"/>
      <c r="G7" s="2"/>
      <c r="H7" s="2"/>
      <c r="I7" s="11">
        <f t="shared" si="1"/>
        <v>114572.98637087838</v>
      </c>
      <c r="J7" s="11">
        <f t="shared" si="2"/>
        <v>2.665886046692683</v>
      </c>
      <c r="K7" s="11">
        <f t="shared" si="3"/>
        <v>7.7845289873706376</v>
      </c>
      <c r="L7" s="11">
        <f t="shared" si="4"/>
        <v>217296388.32342765</v>
      </c>
      <c r="M7" s="11">
        <f t="shared" si="5"/>
        <v>70.339823805865649</v>
      </c>
      <c r="N7" s="11">
        <f t="shared" si="6"/>
        <v>11387.199848980996</v>
      </c>
      <c r="T7" s="5" t="s">
        <v>14</v>
      </c>
      <c r="U7" s="5"/>
      <c r="V7" s="5" t="s">
        <v>12</v>
      </c>
      <c r="W7" s="5"/>
      <c r="X7" s="5" t="s">
        <v>15</v>
      </c>
      <c r="Y7" s="5"/>
    </row>
    <row r="8" spans="1:25" x14ac:dyDescent="0.3">
      <c r="A8" s="2">
        <v>0.06</v>
      </c>
      <c r="B8" s="2">
        <f t="shared" si="0"/>
        <v>0.94</v>
      </c>
      <c r="C8" s="2"/>
      <c r="D8" s="2"/>
      <c r="E8" s="10"/>
      <c r="F8" s="10"/>
      <c r="G8" s="2"/>
      <c r="H8" s="2"/>
      <c r="I8" s="11">
        <f t="shared" si="1"/>
        <v>114572.98637087838</v>
      </c>
      <c r="J8" s="11">
        <f t="shared" si="2"/>
        <v>2.665886046692683</v>
      </c>
      <c r="K8" s="11">
        <f t="shared" si="3"/>
        <v>7.7845289873706376</v>
      </c>
      <c r="L8" s="11">
        <f t="shared" si="4"/>
        <v>217296388.32342765</v>
      </c>
      <c r="M8" s="11">
        <f t="shared" si="5"/>
        <v>70.339823805865649</v>
      </c>
      <c r="N8" s="11">
        <f t="shared" si="6"/>
        <v>11387.199848980996</v>
      </c>
      <c r="T8" s="7">
        <v>11394</v>
      </c>
      <c r="U8" s="7">
        <v>5700.7</v>
      </c>
      <c r="V8" s="5">
        <v>70.339799999999997</v>
      </c>
      <c r="W8" s="5">
        <v>36.502899999999997</v>
      </c>
      <c r="X8" s="7">
        <v>217390000</v>
      </c>
      <c r="Y8" s="7">
        <v>4476600</v>
      </c>
    </row>
    <row r="9" spans="1:25" x14ac:dyDescent="0.3">
      <c r="A9" s="2">
        <v>7.0000000000000007E-2</v>
      </c>
      <c r="B9" s="2">
        <f t="shared" si="0"/>
        <v>0.92999999999999994</v>
      </c>
      <c r="C9" s="2"/>
      <c r="D9" s="2"/>
      <c r="E9" s="10"/>
      <c r="F9" s="10"/>
      <c r="G9" s="2"/>
      <c r="H9" s="2"/>
      <c r="I9" s="11">
        <f t="shared" si="1"/>
        <v>114572.98637087838</v>
      </c>
      <c r="J9" s="11">
        <f t="shared" si="2"/>
        <v>2.665886046692683</v>
      </c>
      <c r="K9" s="11">
        <f t="shared" si="3"/>
        <v>7.7845289873706376</v>
      </c>
      <c r="L9" s="11">
        <f t="shared" si="4"/>
        <v>217296388.32342765</v>
      </c>
      <c r="M9" s="11">
        <f t="shared" si="5"/>
        <v>70.339823805865649</v>
      </c>
      <c r="N9" s="11">
        <f t="shared" si="6"/>
        <v>11387.199848980996</v>
      </c>
      <c r="T9" s="7">
        <v>5700.7</v>
      </c>
      <c r="U9" s="5">
        <v>7.7839</v>
      </c>
      <c r="V9" s="5">
        <v>36.502899999999997</v>
      </c>
      <c r="W9" s="5">
        <v>2.6659000000000002</v>
      </c>
      <c r="X9" s="7">
        <v>4476600</v>
      </c>
      <c r="Y9" s="7">
        <v>114570</v>
      </c>
    </row>
    <row r="10" spans="1:25" x14ac:dyDescent="0.3">
      <c r="A10" s="2">
        <v>0.08</v>
      </c>
      <c r="B10" s="2">
        <f t="shared" si="0"/>
        <v>0.92</v>
      </c>
      <c r="C10" s="2"/>
      <c r="D10" s="2"/>
      <c r="E10" s="10"/>
      <c r="F10" s="10"/>
      <c r="G10" s="2"/>
      <c r="H10" s="2"/>
      <c r="I10" s="11">
        <f t="shared" si="1"/>
        <v>114572.98637087838</v>
      </c>
      <c r="J10" s="11">
        <f t="shared" si="2"/>
        <v>2.665886046692683</v>
      </c>
      <c r="K10" s="11">
        <f t="shared" si="3"/>
        <v>7.7845289873706376</v>
      </c>
      <c r="L10" s="11">
        <f t="shared" si="4"/>
        <v>217296388.32342765</v>
      </c>
      <c r="M10" s="11">
        <f t="shared" si="5"/>
        <v>70.339823805865649</v>
      </c>
      <c r="N10" s="11">
        <f t="shared" si="6"/>
        <v>11387.199848980996</v>
      </c>
      <c r="V10" s="6" t="s">
        <v>13</v>
      </c>
      <c r="X10" s="1"/>
      <c r="Y10" s="1"/>
    </row>
    <row r="11" spans="1:25" x14ac:dyDescent="0.3">
      <c r="A11" s="2">
        <v>0.09</v>
      </c>
      <c r="B11" s="2">
        <f t="shared" si="0"/>
        <v>0.91</v>
      </c>
      <c r="C11" s="2"/>
      <c r="D11" s="2"/>
      <c r="E11" s="10"/>
      <c r="F11" s="10"/>
      <c r="G11" s="2"/>
      <c r="H11" s="2"/>
      <c r="I11" s="11">
        <f t="shared" si="1"/>
        <v>114572.98637087838</v>
      </c>
      <c r="J11" s="11">
        <f t="shared" si="2"/>
        <v>2.665886046692683</v>
      </c>
      <c r="K11" s="11">
        <f t="shared" si="3"/>
        <v>7.7845289873706376</v>
      </c>
      <c r="L11" s="11">
        <f t="shared" si="4"/>
        <v>217296388.32342765</v>
      </c>
      <c r="M11" s="11">
        <f t="shared" si="5"/>
        <v>70.339823805865649</v>
      </c>
      <c r="N11" s="11">
        <f t="shared" si="6"/>
        <v>11387.199848980996</v>
      </c>
    </row>
    <row r="12" spans="1:25" x14ac:dyDescent="0.3">
      <c r="A12" s="2">
        <v>0.1</v>
      </c>
      <c r="B12" s="2">
        <f t="shared" si="0"/>
        <v>0.9</v>
      </c>
      <c r="C12" s="2"/>
      <c r="D12" s="2"/>
      <c r="E12" s="10"/>
      <c r="F12" s="10"/>
      <c r="G12" s="2"/>
      <c r="H12" s="2"/>
      <c r="I12" s="11">
        <f t="shared" si="1"/>
        <v>114572.98637087838</v>
      </c>
      <c r="J12" s="11">
        <f t="shared" si="2"/>
        <v>2.665886046692683</v>
      </c>
      <c r="K12" s="11">
        <f t="shared" si="3"/>
        <v>7.7845289873706376</v>
      </c>
      <c r="L12" s="11">
        <f t="shared" si="4"/>
        <v>217296388.32342765</v>
      </c>
      <c r="M12" s="11">
        <f t="shared" si="5"/>
        <v>70.339823805865649</v>
      </c>
      <c r="N12" s="11">
        <f t="shared" si="6"/>
        <v>11387.199848980996</v>
      </c>
    </row>
    <row r="13" spans="1:25" x14ac:dyDescent="0.3">
      <c r="A13" s="2">
        <v>0.11</v>
      </c>
      <c r="B13" s="2">
        <f t="shared" si="0"/>
        <v>0.89</v>
      </c>
      <c r="C13" s="2"/>
      <c r="D13" s="2"/>
      <c r="E13" s="10"/>
      <c r="F13" s="10"/>
      <c r="G13" s="2"/>
      <c r="H13" s="2"/>
      <c r="I13" s="11">
        <f t="shared" si="1"/>
        <v>114572.98637087838</v>
      </c>
      <c r="J13" s="11">
        <f t="shared" si="2"/>
        <v>2.665886046692683</v>
      </c>
      <c r="K13" s="11">
        <f t="shared" si="3"/>
        <v>7.7845289873706376</v>
      </c>
      <c r="L13" s="11">
        <f t="shared" si="4"/>
        <v>217296388.32342765</v>
      </c>
      <c r="M13" s="11">
        <f t="shared" si="5"/>
        <v>70.339823805865649</v>
      </c>
      <c r="N13" s="11">
        <f t="shared" si="6"/>
        <v>11387.199848980996</v>
      </c>
    </row>
    <row r="14" spans="1:25" x14ac:dyDescent="0.3">
      <c r="A14" s="2">
        <v>0.12</v>
      </c>
      <c r="B14" s="2">
        <f t="shared" si="0"/>
        <v>0.88</v>
      </c>
      <c r="C14" s="2"/>
      <c r="D14" s="2"/>
      <c r="E14" s="10"/>
      <c r="F14" s="10"/>
      <c r="G14" s="2"/>
      <c r="H14" s="2"/>
      <c r="I14" s="11">
        <f t="shared" si="1"/>
        <v>114572.98637087838</v>
      </c>
      <c r="J14" s="11">
        <f t="shared" si="2"/>
        <v>2.665886046692683</v>
      </c>
      <c r="K14" s="11">
        <f t="shared" si="3"/>
        <v>7.7845289873706376</v>
      </c>
      <c r="L14" s="11">
        <f t="shared" si="4"/>
        <v>217296388.32342765</v>
      </c>
      <c r="M14" s="11">
        <f t="shared" si="5"/>
        <v>70.339823805865649</v>
      </c>
      <c r="N14" s="11">
        <f t="shared" si="6"/>
        <v>11387.199848980996</v>
      </c>
    </row>
    <row r="15" spans="1:25" x14ac:dyDescent="0.3">
      <c r="A15" s="2">
        <v>0.13</v>
      </c>
      <c r="B15" s="2">
        <f t="shared" si="0"/>
        <v>0.87</v>
      </c>
      <c r="C15" s="2"/>
      <c r="D15" s="2"/>
      <c r="E15" s="10"/>
      <c r="F15" s="10"/>
      <c r="G15" s="2"/>
      <c r="H15" s="2"/>
      <c r="I15" s="11">
        <f t="shared" si="1"/>
        <v>114572.98637087838</v>
      </c>
      <c r="J15" s="11">
        <f t="shared" si="2"/>
        <v>2.665886046692683</v>
      </c>
      <c r="K15" s="11">
        <f t="shared" si="3"/>
        <v>7.7845289873706376</v>
      </c>
      <c r="L15" s="11">
        <f t="shared" si="4"/>
        <v>217296388.32342765</v>
      </c>
      <c r="M15" s="11">
        <f t="shared" si="5"/>
        <v>70.339823805865649</v>
      </c>
      <c r="N15" s="11">
        <f t="shared" si="6"/>
        <v>11387.199848980996</v>
      </c>
    </row>
    <row r="16" spans="1:25" x14ac:dyDescent="0.3">
      <c r="A16" s="2">
        <v>0.14000000000000001</v>
      </c>
      <c r="B16" s="2">
        <f t="shared" si="0"/>
        <v>0.86</v>
      </c>
      <c r="C16" s="2"/>
      <c r="D16" s="2"/>
      <c r="E16" s="10"/>
      <c r="F16" s="10"/>
      <c r="G16" s="2"/>
      <c r="H16" s="2"/>
      <c r="I16" s="11">
        <f t="shared" si="1"/>
        <v>114572.98637087838</v>
      </c>
      <c r="J16" s="11">
        <f t="shared" si="2"/>
        <v>2.665886046692683</v>
      </c>
      <c r="K16" s="11">
        <f t="shared" si="3"/>
        <v>7.7845289873706376</v>
      </c>
      <c r="L16" s="11">
        <f t="shared" si="4"/>
        <v>217296388.32342765</v>
      </c>
      <c r="M16" s="11">
        <f t="shared" si="5"/>
        <v>70.339823805865649</v>
      </c>
      <c r="N16" s="11">
        <f t="shared" si="6"/>
        <v>11387.199848980996</v>
      </c>
    </row>
    <row r="17" spans="1:14" x14ac:dyDescent="0.3">
      <c r="A17" s="2">
        <v>0.15</v>
      </c>
      <c r="B17" s="2">
        <f t="shared" si="0"/>
        <v>0.85</v>
      </c>
      <c r="C17" s="2"/>
      <c r="D17" s="2"/>
      <c r="E17" s="10"/>
      <c r="F17" s="10"/>
      <c r="G17" s="2"/>
      <c r="H17" s="2"/>
      <c r="I17" s="11">
        <f t="shared" si="1"/>
        <v>114572.98637087838</v>
      </c>
      <c r="J17" s="11">
        <f t="shared" si="2"/>
        <v>2.665886046692683</v>
      </c>
      <c r="K17" s="11">
        <f t="shared" si="3"/>
        <v>7.7845289873706376</v>
      </c>
      <c r="L17" s="11">
        <f t="shared" si="4"/>
        <v>217296388.32342765</v>
      </c>
      <c r="M17" s="11">
        <f t="shared" si="5"/>
        <v>70.339823805865649</v>
      </c>
      <c r="N17" s="11">
        <f t="shared" si="6"/>
        <v>11387.199848980996</v>
      </c>
    </row>
    <row r="18" spans="1:14" x14ac:dyDescent="0.3">
      <c r="A18" s="2">
        <v>0.16</v>
      </c>
      <c r="B18" s="2">
        <f t="shared" si="0"/>
        <v>0.84</v>
      </c>
      <c r="C18" s="2"/>
      <c r="D18" s="2"/>
      <c r="E18" s="10"/>
      <c r="F18" s="10"/>
      <c r="G18" s="2"/>
      <c r="H18" s="2"/>
      <c r="I18" s="11">
        <f t="shared" si="1"/>
        <v>114572.98637087838</v>
      </c>
      <c r="J18" s="11">
        <f t="shared" si="2"/>
        <v>2.665886046692683</v>
      </c>
      <c r="K18" s="11">
        <f t="shared" si="3"/>
        <v>7.7845289873706376</v>
      </c>
      <c r="L18" s="11">
        <f t="shared" si="4"/>
        <v>217296388.32342765</v>
      </c>
      <c r="M18" s="11">
        <f t="shared" si="5"/>
        <v>70.339823805865649</v>
      </c>
      <c r="N18" s="11">
        <f t="shared" si="6"/>
        <v>11387.199848980996</v>
      </c>
    </row>
    <row r="19" spans="1:14" x14ac:dyDescent="0.3">
      <c r="A19" s="2">
        <v>0.17</v>
      </c>
      <c r="B19" s="2">
        <f t="shared" si="0"/>
        <v>0.83</v>
      </c>
      <c r="C19" s="2"/>
      <c r="D19" s="2"/>
      <c r="E19" s="10"/>
      <c r="F19" s="10"/>
      <c r="G19" s="2"/>
      <c r="H19" s="2"/>
      <c r="I19" s="11">
        <f t="shared" si="1"/>
        <v>114572.98637087838</v>
      </c>
      <c r="J19" s="11">
        <f t="shared" si="2"/>
        <v>2.665886046692683</v>
      </c>
      <c r="K19" s="11">
        <f t="shared" si="3"/>
        <v>7.7845289873706376</v>
      </c>
      <c r="L19" s="11">
        <f t="shared" si="4"/>
        <v>217296388.32342765</v>
      </c>
      <c r="M19" s="11">
        <f t="shared" si="5"/>
        <v>70.339823805865649</v>
      </c>
      <c r="N19" s="11">
        <f t="shared" si="6"/>
        <v>11387.199848980996</v>
      </c>
    </row>
    <row r="20" spans="1:14" x14ac:dyDescent="0.3">
      <c r="A20" s="2">
        <v>0.18</v>
      </c>
      <c r="B20" s="2">
        <f t="shared" si="0"/>
        <v>0.82000000000000006</v>
      </c>
      <c r="C20" s="2"/>
      <c r="D20" s="2"/>
      <c r="E20" s="10"/>
      <c r="F20" s="10"/>
      <c r="G20" s="2"/>
      <c r="H20" s="2"/>
      <c r="I20" s="11">
        <f t="shared" si="1"/>
        <v>114572.98637087838</v>
      </c>
      <c r="J20" s="11">
        <f t="shared" si="2"/>
        <v>2.665886046692683</v>
      </c>
      <c r="K20" s="11">
        <f t="shared" si="3"/>
        <v>7.7845289873706376</v>
      </c>
      <c r="L20" s="11">
        <f t="shared" si="4"/>
        <v>217296388.32342765</v>
      </c>
      <c r="M20" s="11">
        <f t="shared" si="5"/>
        <v>70.339823805865649</v>
      </c>
      <c r="N20" s="11">
        <f t="shared" si="6"/>
        <v>11387.199848980996</v>
      </c>
    </row>
    <row r="21" spans="1:14" x14ac:dyDescent="0.3">
      <c r="A21" s="2">
        <v>0.19</v>
      </c>
      <c r="B21" s="2">
        <f t="shared" si="0"/>
        <v>0.81</v>
      </c>
      <c r="C21" s="2"/>
      <c r="D21" s="2"/>
      <c r="E21" s="10"/>
      <c r="F21" s="10"/>
      <c r="G21" s="2"/>
      <c r="H21" s="2"/>
      <c r="I21" s="11">
        <f t="shared" si="1"/>
        <v>114572.98637087838</v>
      </c>
      <c r="J21" s="11">
        <f t="shared" si="2"/>
        <v>2.665886046692683</v>
      </c>
      <c r="K21" s="11">
        <f t="shared" si="3"/>
        <v>7.7845289873706376</v>
      </c>
      <c r="L21" s="11">
        <f t="shared" si="4"/>
        <v>217296388.32342765</v>
      </c>
      <c r="M21" s="11">
        <f t="shared" si="5"/>
        <v>70.339823805865649</v>
      </c>
      <c r="N21" s="11">
        <f t="shared" si="6"/>
        <v>11387.199848980996</v>
      </c>
    </row>
    <row r="22" spans="1:14" x14ac:dyDescent="0.3">
      <c r="A22" s="2">
        <v>0.2</v>
      </c>
      <c r="B22" s="2">
        <f t="shared" si="0"/>
        <v>0.8</v>
      </c>
      <c r="C22" s="2"/>
      <c r="D22" s="2"/>
      <c r="E22" s="10"/>
      <c r="F22" s="10"/>
      <c r="G22" s="2"/>
      <c r="H22" s="2"/>
      <c r="I22" s="11">
        <f t="shared" si="1"/>
        <v>114572.98637087838</v>
      </c>
      <c r="J22" s="11">
        <f t="shared" si="2"/>
        <v>2.665886046692683</v>
      </c>
      <c r="K22" s="11">
        <f t="shared" si="3"/>
        <v>7.7845289873706376</v>
      </c>
      <c r="L22" s="11">
        <f t="shared" si="4"/>
        <v>217296388.32342765</v>
      </c>
      <c r="M22" s="11">
        <f t="shared" si="5"/>
        <v>70.339823805865649</v>
      </c>
      <c r="N22" s="11">
        <f t="shared" si="6"/>
        <v>11387.199848980996</v>
      </c>
    </row>
    <row r="23" spans="1:14" x14ac:dyDescent="0.3">
      <c r="A23" s="2">
        <v>0.21</v>
      </c>
      <c r="B23" s="2">
        <f t="shared" si="0"/>
        <v>0.79</v>
      </c>
      <c r="C23" s="2"/>
      <c r="D23" s="2"/>
      <c r="E23" s="10"/>
      <c r="F23" s="10"/>
      <c r="G23" s="2"/>
      <c r="H23" s="2"/>
      <c r="I23" s="11">
        <f t="shared" si="1"/>
        <v>114572.98637087838</v>
      </c>
      <c r="J23" s="11">
        <f t="shared" si="2"/>
        <v>2.665886046692683</v>
      </c>
      <c r="K23" s="11">
        <f t="shared" si="3"/>
        <v>7.7845289873706376</v>
      </c>
      <c r="L23" s="11">
        <f t="shared" si="4"/>
        <v>217296388.32342765</v>
      </c>
      <c r="M23" s="11">
        <f t="shared" si="5"/>
        <v>70.339823805865649</v>
      </c>
      <c r="N23" s="11">
        <f t="shared" si="6"/>
        <v>11387.199848980996</v>
      </c>
    </row>
    <row r="24" spans="1:14" x14ac:dyDescent="0.3">
      <c r="A24" s="2">
        <v>0.22</v>
      </c>
      <c r="B24" s="2">
        <f t="shared" si="0"/>
        <v>0.78</v>
      </c>
      <c r="C24" s="2"/>
      <c r="D24" s="2"/>
      <c r="E24" s="10"/>
      <c r="F24" s="10"/>
      <c r="G24" s="2"/>
      <c r="H24" s="2"/>
      <c r="I24" s="11">
        <f t="shared" si="1"/>
        <v>114572.98637087838</v>
      </c>
      <c r="J24" s="11">
        <f t="shared" si="2"/>
        <v>2.665886046692683</v>
      </c>
      <c r="K24" s="11">
        <f t="shared" si="3"/>
        <v>7.7845289873706376</v>
      </c>
      <c r="L24" s="11">
        <f t="shared" si="4"/>
        <v>217296388.32342765</v>
      </c>
      <c r="M24" s="11">
        <f t="shared" si="5"/>
        <v>70.339823805865649</v>
      </c>
      <c r="N24" s="11">
        <f t="shared" si="6"/>
        <v>11387.199848980996</v>
      </c>
    </row>
    <row r="25" spans="1:14" x14ac:dyDescent="0.3">
      <c r="A25" s="2">
        <v>0.23</v>
      </c>
      <c r="B25" s="2">
        <f t="shared" si="0"/>
        <v>0.77</v>
      </c>
      <c r="C25" s="2"/>
      <c r="D25" s="2"/>
      <c r="E25" s="10"/>
      <c r="F25" s="10"/>
      <c r="G25" s="2"/>
      <c r="H25" s="2"/>
      <c r="I25" s="11">
        <f t="shared" si="1"/>
        <v>114572.98637087838</v>
      </c>
      <c r="J25" s="11">
        <f t="shared" si="2"/>
        <v>2.665886046692683</v>
      </c>
      <c r="K25" s="11">
        <f t="shared" si="3"/>
        <v>7.7845289873706376</v>
      </c>
      <c r="L25" s="11">
        <f t="shared" si="4"/>
        <v>217296388.32342765</v>
      </c>
      <c r="M25" s="11">
        <f t="shared" si="5"/>
        <v>70.339823805865649</v>
      </c>
      <c r="N25" s="11">
        <f t="shared" si="6"/>
        <v>11387.199848980996</v>
      </c>
    </row>
    <row r="26" spans="1:14" x14ac:dyDescent="0.3">
      <c r="A26" s="2">
        <v>0.24</v>
      </c>
      <c r="B26" s="2">
        <f t="shared" si="0"/>
        <v>0.76</v>
      </c>
      <c r="C26" s="2"/>
      <c r="D26" s="2"/>
      <c r="E26" s="10"/>
      <c r="F26" s="10"/>
      <c r="G26" s="2"/>
      <c r="H26" s="2"/>
      <c r="I26" s="11">
        <f t="shared" si="1"/>
        <v>114572.98637087838</v>
      </c>
      <c r="J26" s="11">
        <f t="shared" si="2"/>
        <v>2.665886046692683</v>
      </c>
      <c r="K26" s="11">
        <f t="shared" si="3"/>
        <v>7.7845289873706376</v>
      </c>
      <c r="L26" s="11">
        <f t="shared" si="4"/>
        <v>217296388.32342765</v>
      </c>
      <c r="M26" s="11">
        <f t="shared" si="5"/>
        <v>70.339823805865649</v>
      </c>
      <c r="N26" s="11">
        <f t="shared" si="6"/>
        <v>11387.199848980996</v>
      </c>
    </row>
    <row r="27" spans="1:14" x14ac:dyDescent="0.3">
      <c r="A27" s="2">
        <v>0.25</v>
      </c>
      <c r="B27" s="2">
        <f t="shared" si="0"/>
        <v>0.75</v>
      </c>
      <c r="C27" s="2"/>
      <c r="D27" s="2"/>
      <c r="E27" s="10"/>
      <c r="F27" s="10"/>
      <c r="G27" s="2"/>
      <c r="H27" s="2"/>
      <c r="I27" s="11">
        <f t="shared" si="1"/>
        <v>114572.98637087838</v>
      </c>
      <c r="J27" s="11">
        <f t="shared" si="2"/>
        <v>2.665886046692683</v>
      </c>
      <c r="K27" s="11">
        <f t="shared" si="3"/>
        <v>7.7845289873706376</v>
      </c>
      <c r="L27" s="11">
        <f t="shared" si="4"/>
        <v>217296388.32342765</v>
      </c>
      <c r="M27" s="11">
        <f t="shared" si="5"/>
        <v>70.339823805865649</v>
      </c>
      <c r="N27" s="11">
        <f t="shared" si="6"/>
        <v>11387.199848980996</v>
      </c>
    </row>
    <row r="28" spans="1:14" x14ac:dyDescent="0.3">
      <c r="A28" s="2">
        <v>0.26</v>
      </c>
      <c r="B28" s="2">
        <f t="shared" si="0"/>
        <v>0.74</v>
      </c>
      <c r="C28" s="2"/>
      <c r="D28" s="2"/>
      <c r="E28" s="10"/>
      <c r="F28" s="10"/>
      <c r="G28" s="2"/>
      <c r="H28" s="2"/>
      <c r="I28" s="11">
        <f t="shared" si="1"/>
        <v>114572.98637087838</v>
      </c>
      <c r="J28" s="11">
        <f t="shared" si="2"/>
        <v>2.665886046692683</v>
      </c>
      <c r="K28" s="11">
        <f t="shared" si="3"/>
        <v>7.7845289873706376</v>
      </c>
      <c r="L28" s="11">
        <f t="shared" si="4"/>
        <v>217296388.32342765</v>
      </c>
      <c r="M28" s="11">
        <f t="shared" si="5"/>
        <v>70.339823805865649</v>
      </c>
      <c r="N28" s="11">
        <f t="shared" si="6"/>
        <v>11387.199848980996</v>
      </c>
    </row>
    <row r="29" spans="1:14" x14ac:dyDescent="0.3">
      <c r="A29" s="2">
        <v>0.27</v>
      </c>
      <c r="B29" s="2">
        <f t="shared" si="0"/>
        <v>0.73</v>
      </c>
      <c r="C29" s="2"/>
      <c r="D29" s="2"/>
      <c r="E29" s="10"/>
      <c r="F29" s="10"/>
      <c r="G29" s="2"/>
      <c r="H29" s="2"/>
      <c r="I29" s="11">
        <f t="shared" si="1"/>
        <v>114572.98637087838</v>
      </c>
      <c r="J29" s="11">
        <f t="shared" si="2"/>
        <v>2.665886046692683</v>
      </c>
      <c r="K29" s="11">
        <f t="shared" si="3"/>
        <v>7.7845289873706376</v>
      </c>
      <c r="L29" s="11">
        <f t="shared" si="4"/>
        <v>217296388.32342765</v>
      </c>
      <c r="M29" s="11">
        <f t="shared" si="5"/>
        <v>70.339823805865649</v>
      </c>
      <c r="N29" s="11">
        <f t="shared" si="6"/>
        <v>11387.199848980996</v>
      </c>
    </row>
    <row r="30" spans="1:14" x14ac:dyDescent="0.3">
      <c r="A30" s="2">
        <v>0.28000000000000003</v>
      </c>
      <c r="B30" s="2">
        <f t="shared" si="0"/>
        <v>0.72</v>
      </c>
      <c r="C30" s="2"/>
      <c r="D30" s="2"/>
      <c r="E30" s="10"/>
      <c r="F30" s="10"/>
      <c r="G30" s="2"/>
      <c r="H30" s="2"/>
      <c r="I30" s="11">
        <f t="shared" si="1"/>
        <v>114572.98637087838</v>
      </c>
      <c r="J30" s="11">
        <f t="shared" si="2"/>
        <v>2.665886046692683</v>
      </c>
      <c r="K30" s="11">
        <f t="shared" si="3"/>
        <v>7.7845289873706376</v>
      </c>
      <c r="L30" s="11">
        <f t="shared" si="4"/>
        <v>217296388.32342765</v>
      </c>
      <c r="M30" s="11">
        <f t="shared" si="5"/>
        <v>70.339823805865649</v>
      </c>
      <c r="N30" s="11">
        <f t="shared" si="6"/>
        <v>11387.199848980996</v>
      </c>
    </row>
    <row r="31" spans="1:14" x14ac:dyDescent="0.3">
      <c r="A31" s="2">
        <v>0.28999999999999998</v>
      </c>
      <c r="B31" s="2">
        <f t="shared" si="0"/>
        <v>0.71</v>
      </c>
      <c r="C31" s="2"/>
      <c r="D31" s="2"/>
      <c r="E31" s="10"/>
      <c r="F31" s="10"/>
      <c r="G31" s="2"/>
      <c r="H31" s="2"/>
      <c r="I31" s="11">
        <f t="shared" si="1"/>
        <v>114572.98637087838</v>
      </c>
      <c r="J31" s="11">
        <f t="shared" si="2"/>
        <v>2.665886046692683</v>
      </c>
      <c r="K31" s="11">
        <f t="shared" si="3"/>
        <v>7.7845289873706376</v>
      </c>
      <c r="L31" s="11">
        <f t="shared" si="4"/>
        <v>217296388.32342765</v>
      </c>
      <c r="M31" s="11">
        <f t="shared" si="5"/>
        <v>70.339823805865649</v>
      </c>
      <c r="N31" s="11">
        <f t="shared" si="6"/>
        <v>11387.199848980996</v>
      </c>
    </row>
    <row r="32" spans="1:14" x14ac:dyDescent="0.3">
      <c r="A32" s="2">
        <v>0.3</v>
      </c>
      <c r="B32" s="2">
        <f t="shared" si="0"/>
        <v>0.7</v>
      </c>
      <c r="C32" s="2"/>
      <c r="D32" s="2"/>
      <c r="E32" s="10"/>
      <c r="F32" s="10"/>
      <c r="G32" s="2"/>
      <c r="H32" s="2"/>
      <c r="I32" s="11">
        <f t="shared" si="1"/>
        <v>114572.98637087838</v>
      </c>
      <c r="J32" s="11">
        <f t="shared" si="2"/>
        <v>2.665886046692683</v>
      </c>
      <c r="K32" s="11">
        <f t="shared" si="3"/>
        <v>7.7845289873706376</v>
      </c>
      <c r="L32" s="11">
        <f t="shared" si="4"/>
        <v>217296388.32342765</v>
      </c>
      <c r="M32" s="11">
        <f t="shared" si="5"/>
        <v>70.339823805865649</v>
      </c>
      <c r="N32" s="11">
        <f t="shared" si="6"/>
        <v>11387.199848980996</v>
      </c>
    </row>
    <row r="33" spans="1:14" x14ac:dyDescent="0.3">
      <c r="A33" s="2">
        <v>0.31</v>
      </c>
      <c r="B33" s="2">
        <f t="shared" si="0"/>
        <v>0.69</v>
      </c>
      <c r="C33" s="2"/>
      <c r="D33" s="2"/>
      <c r="E33" s="10"/>
      <c r="F33" s="10"/>
      <c r="G33" s="2"/>
      <c r="H33" s="2"/>
      <c r="I33" s="11">
        <f t="shared" si="1"/>
        <v>114572.98637087838</v>
      </c>
      <c r="J33" s="11">
        <f t="shared" si="2"/>
        <v>2.665886046692683</v>
      </c>
      <c r="K33" s="11">
        <f t="shared" si="3"/>
        <v>7.7845289873706376</v>
      </c>
      <c r="L33" s="11">
        <f t="shared" si="4"/>
        <v>217296388.32342765</v>
      </c>
      <c r="M33" s="11">
        <f t="shared" si="5"/>
        <v>70.339823805865649</v>
      </c>
      <c r="N33" s="11">
        <f t="shared" si="6"/>
        <v>11387.199848980996</v>
      </c>
    </row>
    <row r="34" spans="1:14" x14ac:dyDescent="0.3">
      <c r="A34" s="2">
        <v>0.32</v>
      </c>
      <c r="B34" s="2">
        <f t="shared" si="0"/>
        <v>0.67999999999999994</v>
      </c>
      <c r="C34" s="2"/>
      <c r="D34" s="2"/>
      <c r="E34" s="10"/>
      <c r="F34" s="10"/>
      <c r="G34" s="2"/>
      <c r="H34" s="2"/>
      <c r="I34" s="11">
        <f t="shared" si="1"/>
        <v>114572.98637087838</v>
      </c>
      <c r="J34" s="11">
        <f t="shared" si="2"/>
        <v>2.665886046692683</v>
      </c>
      <c r="K34" s="11">
        <f t="shared" si="3"/>
        <v>7.7845289873706376</v>
      </c>
      <c r="L34" s="11">
        <f t="shared" si="4"/>
        <v>217296388.32342765</v>
      </c>
      <c r="M34" s="11">
        <f t="shared" si="5"/>
        <v>70.339823805865649</v>
      </c>
      <c r="N34" s="11">
        <f t="shared" si="6"/>
        <v>11387.199848980996</v>
      </c>
    </row>
    <row r="35" spans="1:14" x14ac:dyDescent="0.3">
      <c r="A35" s="2">
        <v>0.33</v>
      </c>
      <c r="B35" s="2">
        <f t="shared" si="0"/>
        <v>0.66999999999999993</v>
      </c>
      <c r="C35" s="2"/>
      <c r="D35" s="2"/>
      <c r="E35" s="10"/>
      <c r="F35" s="10"/>
      <c r="G35" s="2"/>
      <c r="H35" s="2"/>
      <c r="I35" s="11">
        <f t="shared" si="1"/>
        <v>114572.98637087838</v>
      </c>
      <c r="J35" s="11">
        <f t="shared" si="2"/>
        <v>2.665886046692683</v>
      </c>
      <c r="K35" s="11">
        <f t="shared" si="3"/>
        <v>7.7845289873706376</v>
      </c>
      <c r="L35" s="11">
        <f t="shared" si="4"/>
        <v>217296388.32342765</v>
      </c>
      <c r="M35" s="11">
        <f t="shared" si="5"/>
        <v>70.339823805865649</v>
      </c>
      <c r="N35" s="11">
        <f t="shared" si="6"/>
        <v>11387.199848980996</v>
      </c>
    </row>
    <row r="36" spans="1:14" x14ac:dyDescent="0.3">
      <c r="A36" s="2">
        <v>0.34</v>
      </c>
      <c r="B36" s="2">
        <f t="shared" si="0"/>
        <v>0.65999999999999992</v>
      </c>
      <c r="C36" s="2"/>
      <c r="D36" s="2"/>
      <c r="E36" s="10"/>
      <c r="F36" s="10"/>
      <c r="G36" s="2"/>
      <c r="H36" s="2"/>
      <c r="I36" s="11">
        <f t="shared" si="1"/>
        <v>114572.98637087838</v>
      </c>
      <c r="J36" s="11">
        <f t="shared" si="2"/>
        <v>2.665886046692683</v>
      </c>
      <c r="K36" s="11">
        <f t="shared" si="3"/>
        <v>7.7845289873706376</v>
      </c>
      <c r="L36" s="11">
        <f t="shared" si="4"/>
        <v>217296388.32342765</v>
      </c>
      <c r="M36" s="11">
        <f t="shared" si="5"/>
        <v>70.339823805865649</v>
      </c>
      <c r="N36" s="11">
        <f t="shared" si="6"/>
        <v>11387.199848980996</v>
      </c>
    </row>
    <row r="37" spans="1:14" x14ac:dyDescent="0.3">
      <c r="A37" s="2">
        <v>0.35</v>
      </c>
      <c r="B37" s="2">
        <f t="shared" si="0"/>
        <v>0.65</v>
      </c>
      <c r="C37" s="2"/>
      <c r="D37" s="2"/>
      <c r="E37" s="10"/>
      <c r="F37" s="10"/>
      <c r="G37" s="2"/>
      <c r="H37" s="2"/>
      <c r="I37" s="11">
        <f t="shared" si="1"/>
        <v>114572.98637087838</v>
      </c>
      <c r="J37" s="11">
        <f t="shared" si="2"/>
        <v>2.665886046692683</v>
      </c>
      <c r="K37" s="11">
        <f t="shared" si="3"/>
        <v>7.7845289873706376</v>
      </c>
      <c r="L37" s="11">
        <f t="shared" si="4"/>
        <v>217296388.32342765</v>
      </c>
      <c r="M37" s="11">
        <f t="shared" si="5"/>
        <v>70.339823805865649</v>
      </c>
      <c r="N37" s="11">
        <f t="shared" si="6"/>
        <v>11387.199848980996</v>
      </c>
    </row>
    <row r="38" spans="1:14" x14ac:dyDescent="0.3">
      <c r="A38" s="2">
        <v>0.36</v>
      </c>
      <c r="B38" s="2">
        <f t="shared" si="0"/>
        <v>0.64</v>
      </c>
      <c r="C38" s="2"/>
      <c r="D38" s="2"/>
      <c r="E38" s="10"/>
      <c r="F38" s="10"/>
      <c r="G38" s="2"/>
      <c r="H38" s="2"/>
      <c r="I38" s="11">
        <f t="shared" si="1"/>
        <v>114572.98637087838</v>
      </c>
      <c r="J38" s="11">
        <f t="shared" si="2"/>
        <v>2.665886046692683</v>
      </c>
      <c r="K38" s="11">
        <f t="shared" si="3"/>
        <v>7.7845289873706376</v>
      </c>
      <c r="L38" s="11">
        <f t="shared" si="4"/>
        <v>217296388.32342765</v>
      </c>
      <c r="M38" s="11">
        <f t="shared" si="5"/>
        <v>70.339823805865649</v>
      </c>
      <c r="N38" s="11">
        <f t="shared" si="6"/>
        <v>11387.199848980996</v>
      </c>
    </row>
    <row r="39" spans="1:14" x14ac:dyDescent="0.3">
      <c r="A39" s="2">
        <v>0.37</v>
      </c>
      <c r="B39" s="2">
        <f t="shared" si="0"/>
        <v>0.63</v>
      </c>
      <c r="C39" s="2"/>
      <c r="D39" s="2"/>
      <c r="E39" s="10"/>
      <c r="F39" s="10"/>
      <c r="G39" s="2"/>
      <c r="H39" s="2"/>
      <c r="I39" s="11">
        <f t="shared" si="1"/>
        <v>114572.98637087838</v>
      </c>
      <c r="J39" s="11">
        <f t="shared" si="2"/>
        <v>2.665886046692683</v>
      </c>
      <c r="K39" s="11">
        <f t="shared" si="3"/>
        <v>7.7845289873706376</v>
      </c>
      <c r="L39" s="11">
        <f t="shared" si="4"/>
        <v>217296388.32342765</v>
      </c>
      <c r="M39" s="11">
        <f t="shared" si="5"/>
        <v>70.339823805865649</v>
      </c>
      <c r="N39" s="11">
        <f t="shared" si="6"/>
        <v>11387.199848980996</v>
      </c>
    </row>
    <row r="40" spans="1:14" x14ac:dyDescent="0.3">
      <c r="A40" s="2">
        <v>0.38</v>
      </c>
      <c r="B40" s="2">
        <f t="shared" si="0"/>
        <v>0.62</v>
      </c>
      <c r="C40" s="2"/>
      <c r="D40" s="2"/>
      <c r="E40" s="10"/>
      <c r="F40" s="10"/>
      <c r="G40" s="2"/>
      <c r="H40" s="2"/>
      <c r="I40" s="11">
        <f t="shared" si="1"/>
        <v>114572.98637087838</v>
      </c>
      <c r="J40" s="11">
        <f t="shared" si="2"/>
        <v>2.665886046692683</v>
      </c>
      <c r="K40" s="11">
        <f t="shared" si="3"/>
        <v>7.7845289873706376</v>
      </c>
      <c r="L40" s="11">
        <f t="shared" si="4"/>
        <v>217296388.32342765</v>
      </c>
      <c r="M40" s="11">
        <f t="shared" si="5"/>
        <v>70.339823805865649</v>
      </c>
      <c r="N40" s="11">
        <f t="shared" si="6"/>
        <v>11387.199848980996</v>
      </c>
    </row>
    <row r="41" spans="1:14" x14ac:dyDescent="0.3">
      <c r="A41" s="2">
        <v>0.39</v>
      </c>
      <c r="B41" s="2">
        <f t="shared" si="0"/>
        <v>0.61</v>
      </c>
      <c r="C41" s="2"/>
      <c r="D41" s="2"/>
      <c r="E41" s="10"/>
      <c r="F41" s="10"/>
      <c r="G41" s="2"/>
      <c r="H41" s="2"/>
      <c r="I41" s="11">
        <f t="shared" si="1"/>
        <v>114572.98637087838</v>
      </c>
      <c r="J41" s="11">
        <f t="shared" si="2"/>
        <v>2.665886046692683</v>
      </c>
      <c r="K41" s="11">
        <f t="shared" si="3"/>
        <v>7.7845289873706376</v>
      </c>
      <c r="L41" s="11">
        <f t="shared" si="4"/>
        <v>217296388.32342765</v>
      </c>
      <c r="M41" s="11">
        <f t="shared" si="5"/>
        <v>70.339823805865649</v>
      </c>
      <c r="N41" s="11">
        <f t="shared" si="6"/>
        <v>11387.199848980996</v>
      </c>
    </row>
    <row r="42" spans="1:14" x14ac:dyDescent="0.3">
      <c r="A42" s="2">
        <v>0.4</v>
      </c>
      <c r="B42" s="2">
        <f t="shared" si="0"/>
        <v>0.6</v>
      </c>
      <c r="C42" s="2"/>
      <c r="D42" s="2"/>
      <c r="E42" s="10"/>
      <c r="F42" s="10"/>
      <c r="G42" s="2"/>
      <c r="H42" s="2"/>
      <c r="I42" s="11">
        <f t="shared" si="1"/>
        <v>114572.98637087838</v>
      </c>
      <c r="J42" s="11">
        <f t="shared" si="2"/>
        <v>2.665886046692683</v>
      </c>
      <c r="K42" s="11">
        <f t="shared" si="3"/>
        <v>7.7845289873706376</v>
      </c>
      <c r="L42" s="11">
        <f t="shared" si="4"/>
        <v>217296388.32342765</v>
      </c>
      <c r="M42" s="11">
        <f t="shared" si="5"/>
        <v>70.339823805865649</v>
      </c>
      <c r="N42" s="11">
        <f t="shared" si="6"/>
        <v>11387.199848980996</v>
      </c>
    </row>
    <row r="43" spans="1:14" x14ac:dyDescent="0.3">
      <c r="A43" s="2">
        <v>0.41</v>
      </c>
      <c r="B43" s="2">
        <f t="shared" si="0"/>
        <v>0.59000000000000008</v>
      </c>
      <c r="C43" s="2"/>
      <c r="D43" s="2"/>
      <c r="E43" s="10"/>
      <c r="F43" s="10"/>
      <c r="G43" s="2"/>
      <c r="H43" s="2"/>
      <c r="I43" s="11">
        <f t="shared" si="1"/>
        <v>114572.98637087838</v>
      </c>
      <c r="J43" s="11">
        <f t="shared" si="2"/>
        <v>2.665886046692683</v>
      </c>
      <c r="K43" s="11">
        <f t="shared" si="3"/>
        <v>7.7845289873706376</v>
      </c>
      <c r="L43" s="11">
        <f t="shared" si="4"/>
        <v>217296388.32342765</v>
      </c>
      <c r="M43" s="11">
        <f t="shared" si="5"/>
        <v>70.339823805865649</v>
      </c>
      <c r="N43" s="11">
        <f t="shared" si="6"/>
        <v>11387.199848980996</v>
      </c>
    </row>
    <row r="44" spans="1:14" x14ac:dyDescent="0.3">
      <c r="A44" s="2">
        <v>0.42</v>
      </c>
      <c r="B44" s="2">
        <f t="shared" si="0"/>
        <v>0.58000000000000007</v>
      </c>
      <c r="C44" s="2"/>
      <c r="D44" s="2"/>
      <c r="E44" s="10"/>
      <c r="F44" s="10"/>
      <c r="G44" s="2"/>
      <c r="H44" s="2"/>
      <c r="I44" s="11">
        <f t="shared" si="1"/>
        <v>114572.98637087838</v>
      </c>
      <c r="J44" s="11">
        <f t="shared" si="2"/>
        <v>2.665886046692683</v>
      </c>
      <c r="K44" s="11">
        <f t="shared" si="3"/>
        <v>7.7845289873706376</v>
      </c>
      <c r="L44" s="11">
        <f t="shared" si="4"/>
        <v>217296388.32342765</v>
      </c>
      <c r="M44" s="11">
        <f t="shared" si="5"/>
        <v>70.339823805865649</v>
      </c>
      <c r="N44" s="11">
        <f t="shared" si="6"/>
        <v>11387.199848980996</v>
      </c>
    </row>
    <row r="45" spans="1:14" x14ac:dyDescent="0.3">
      <c r="A45" s="2">
        <v>0.43</v>
      </c>
      <c r="B45" s="2">
        <f t="shared" si="0"/>
        <v>0.57000000000000006</v>
      </c>
      <c r="C45" s="2"/>
      <c r="D45" s="2"/>
      <c r="E45" s="10"/>
      <c r="F45" s="10"/>
      <c r="G45" s="2"/>
      <c r="H45" s="2"/>
      <c r="I45" s="11">
        <f t="shared" si="1"/>
        <v>114572.98637087838</v>
      </c>
      <c r="J45" s="11">
        <f t="shared" si="2"/>
        <v>2.665886046692683</v>
      </c>
      <c r="K45" s="11">
        <f t="shared" si="3"/>
        <v>7.7845289873706376</v>
      </c>
      <c r="L45" s="11">
        <f t="shared" si="4"/>
        <v>217296388.32342765</v>
      </c>
      <c r="M45" s="11">
        <f t="shared" si="5"/>
        <v>70.339823805865649</v>
      </c>
      <c r="N45" s="11">
        <f t="shared" si="6"/>
        <v>11387.199848980996</v>
      </c>
    </row>
    <row r="46" spans="1:14" x14ac:dyDescent="0.3">
      <c r="A46" s="2">
        <v>0.44</v>
      </c>
      <c r="B46" s="2">
        <f t="shared" si="0"/>
        <v>0.56000000000000005</v>
      </c>
      <c r="C46" s="2"/>
      <c r="D46" s="2"/>
      <c r="E46" s="10"/>
      <c r="F46" s="10"/>
      <c r="G46" s="2"/>
      <c r="H46" s="2"/>
      <c r="I46" s="11">
        <f t="shared" si="1"/>
        <v>114572.98637087838</v>
      </c>
      <c r="J46" s="11">
        <f t="shared" si="2"/>
        <v>2.665886046692683</v>
      </c>
      <c r="K46" s="11">
        <f t="shared" si="3"/>
        <v>7.7845289873706376</v>
      </c>
      <c r="L46" s="11">
        <f t="shared" si="4"/>
        <v>217296388.32342765</v>
      </c>
      <c r="M46" s="11">
        <f t="shared" si="5"/>
        <v>70.339823805865649</v>
      </c>
      <c r="N46" s="11">
        <f t="shared" si="6"/>
        <v>11387.199848980996</v>
      </c>
    </row>
    <row r="47" spans="1:14" x14ac:dyDescent="0.3">
      <c r="A47" s="2">
        <v>0.45</v>
      </c>
      <c r="B47" s="2">
        <f t="shared" si="0"/>
        <v>0.55000000000000004</v>
      </c>
      <c r="C47" s="2"/>
      <c r="D47" s="2"/>
      <c r="E47" s="10"/>
      <c r="F47" s="10"/>
      <c r="G47" s="2"/>
      <c r="H47" s="2"/>
      <c r="I47" s="11">
        <f t="shared" si="1"/>
        <v>114572.98637087838</v>
      </c>
      <c r="J47" s="11">
        <f t="shared" si="2"/>
        <v>2.665886046692683</v>
      </c>
      <c r="K47" s="11">
        <f t="shared" si="3"/>
        <v>7.7845289873706376</v>
      </c>
      <c r="L47" s="11">
        <f t="shared" si="4"/>
        <v>217296388.32342765</v>
      </c>
      <c r="M47" s="11">
        <f t="shared" si="5"/>
        <v>70.339823805865649</v>
      </c>
      <c r="N47" s="11">
        <f t="shared" si="6"/>
        <v>11387.199848980996</v>
      </c>
    </row>
    <row r="48" spans="1:14" x14ac:dyDescent="0.3">
      <c r="A48" s="2">
        <v>0.46</v>
      </c>
      <c r="B48" s="2">
        <f t="shared" si="0"/>
        <v>0.54</v>
      </c>
      <c r="C48" s="2"/>
      <c r="D48" s="2"/>
      <c r="E48" s="10"/>
      <c r="F48" s="10"/>
      <c r="G48" s="2"/>
      <c r="H48" s="2"/>
      <c r="I48" s="11">
        <f t="shared" si="1"/>
        <v>114572.98637087838</v>
      </c>
      <c r="J48" s="11">
        <f t="shared" si="2"/>
        <v>2.665886046692683</v>
      </c>
      <c r="K48" s="11">
        <f t="shared" si="3"/>
        <v>7.7845289873706376</v>
      </c>
      <c r="L48" s="11">
        <f t="shared" si="4"/>
        <v>217296388.32342765</v>
      </c>
      <c r="M48" s="11">
        <f t="shared" si="5"/>
        <v>70.339823805865649</v>
      </c>
      <c r="N48" s="11">
        <f t="shared" si="6"/>
        <v>11387.199848980996</v>
      </c>
    </row>
    <row r="49" spans="1:14" x14ac:dyDescent="0.3">
      <c r="A49" s="2">
        <v>0.47</v>
      </c>
      <c r="B49" s="2">
        <f t="shared" si="0"/>
        <v>0.53</v>
      </c>
      <c r="C49" s="2"/>
      <c r="D49" s="2"/>
      <c r="E49" s="10"/>
      <c r="F49" s="10"/>
      <c r="G49" s="2"/>
      <c r="H49" s="2"/>
      <c r="I49" s="11">
        <f t="shared" si="1"/>
        <v>114572.98637087838</v>
      </c>
      <c r="J49" s="11">
        <f t="shared" si="2"/>
        <v>2.665886046692683</v>
      </c>
      <c r="K49" s="11">
        <f t="shared" si="3"/>
        <v>7.7845289873706376</v>
      </c>
      <c r="L49" s="11">
        <f t="shared" si="4"/>
        <v>217296388.32342765</v>
      </c>
      <c r="M49" s="11">
        <f t="shared" si="5"/>
        <v>70.339823805865649</v>
      </c>
      <c r="N49" s="11">
        <f t="shared" si="6"/>
        <v>11387.199848980996</v>
      </c>
    </row>
    <row r="50" spans="1:14" x14ac:dyDescent="0.3">
      <c r="A50" s="2">
        <v>0.48</v>
      </c>
      <c r="B50" s="2">
        <f t="shared" si="0"/>
        <v>0.52</v>
      </c>
      <c r="C50" s="2"/>
      <c r="D50" s="2"/>
      <c r="E50" s="10"/>
      <c r="F50" s="10"/>
      <c r="G50" s="2"/>
      <c r="H50" s="2"/>
      <c r="I50" s="11">
        <f t="shared" si="1"/>
        <v>114572.98637087838</v>
      </c>
      <c r="J50" s="11">
        <f t="shared" si="2"/>
        <v>2.665886046692683</v>
      </c>
      <c r="K50" s="11">
        <f t="shared" si="3"/>
        <v>7.7845289873706376</v>
      </c>
      <c r="L50" s="11">
        <f t="shared" si="4"/>
        <v>217296388.32342765</v>
      </c>
      <c r="M50" s="11">
        <f t="shared" si="5"/>
        <v>70.339823805865649</v>
      </c>
      <c r="N50" s="11">
        <f t="shared" si="6"/>
        <v>11387.199848980996</v>
      </c>
    </row>
    <row r="51" spans="1:14" x14ac:dyDescent="0.3">
      <c r="A51" s="2">
        <v>0.49</v>
      </c>
      <c r="B51" s="2">
        <f t="shared" si="0"/>
        <v>0.51</v>
      </c>
      <c r="C51" s="2"/>
      <c r="D51" s="2"/>
      <c r="E51" s="10"/>
      <c r="F51" s="10"/>
      <c r="G51" s="2"/>
      <c r="H51" s="2"/>
      <c r="I51" s="11">
        <f t="shared" si="1"/>
        <v>114572.98637087838</v>
      </c>
      <c r="J51" s="11">
        <f t="shared" si="2"/>
        <v>2.665886046692683</v>
      </c>
      <c r="K51" s="11">
        <f t="shared" si="3"/>
        <v>7.7845289873706376</v>
      </c>
      <c r="L51" s="11">
        <f t="shared" si="4"/>
        <v>217296388.32342765</v>
      </c>
      <c r="M51" s="11">
        <f t="shared" si="5"/>
        <v>70.339823805865649</v>
      </c>
      <c r="N51" s="11">
        <f t="shared" si="6"/>
        <v>11387.199848980996</v>
      </c>
    </row>
    <row r="52" spans="1:14" x14ac:dyDescent="0.3">
      <c r="A52" s="2">
        <v>0.5</v>
      </c>
      <c r="B52" s="2">
        <f t="shared" si="0"/>
        <v>0.5</v>
      </c>
      <c r="C52" s="2"/>
      <c r="D52" s="2"/>
      <c r="E52" s="10"/>
      <c r="F52" s="10"/>
      <c r="G52" s="2"/>
      <c r="H52" s="2"/>
      <c r="I52" s="11">
        <f t="shared" si="1"/>
        <v>114572.98637087838</v>
      </c>
      <c r="J52" s="11">
        <f t="shared" si="2"/>
        <v>2.665886046692683</v>
      </c>
      <c r="K52" s="11">
        <f t="shared" si="3"/>
        <v>7.7845289873706376</v>
      </c>
      <c r="L52" s="11">
        <f t="shared" si="4"/>
        <v>217296388.32342765</v>
      </c>
      <c r="M52" s="11">
        <f t="shared" si="5"/>
        <v>70.339823805865649</v>
      </c>
      <c r="N52" s="11">
        <f t="shared" si="6"/>
        <v>11387.199848980996</v>
      </c>
    </row>
    <row r="53" spans="1:14" x14ac:dyDescent="0.3">
      <c r="A53" s="2">
        <v>0.51</v>
      </c>
      <c r="B53" s="2">
        <f t="shared" si="0"/>
        <v>0.49</v>
      </c>
      <c r="C53" s="2"/>
      <c r="D53" s="2"/>
      <c r="E53" s="10"/>
      <c r="F53" s="10"/>
      <c r="G53" s="2"/>
      <c r="H53" s="2"/>
      <c r="I53" s="11">
        <f t="shared" si="1"/>
        <v>114572.98637087838</v>
      </c>
      <c r="J53" s="11">
        <f t="shared" si="2"/>
        <v>2.665886046692683</v>
      </c>
      <c r="K53" s="11">
        <f t="shared" si="3"/>
        <v>7.7845289873706376</v>
      </c>
      <c r="L53" s="11">
        <f t="shared" si="4"/>
        <v>217296388.32342765</v>
      </c>
      <c r="M53" s="11">
        <f t="shared" si="5"/>
        <v>70.339823805865649</v>
      </c>
      <c r="N53" s="11">
        <f t="shared" si="6"/>
        <v>11387.199848980996</v>
      </c>
    </row>
    <row r="54" spans="1:14" x14ac:dyDescent="0.3">
      <c r="A54" s="2">
        <v>0.52</v>
      </c>
      <c r="B54" s="2">
        <f t="shared" si="0"/>
        <v>0.48</v>
      </c>
      <c r="C54" s="2"/>
      <c r="D54" s="2"/>
      <c r="E54" s="10"/>
      <c r="F54" s="10"/>
      <c r="G54" s="2"/>
      <c r="H54" s="2"/>
      <c r="I54" s="11">
        <f t="shared" si="1"/>
        <v>114572.98637087838</v>
      </c>
      <c r="J54" s="11">
        <f t="shared" si="2"/>
        <v>2.665886046692683</v>
      </c>
      <c r="K54" s="11">
        <f t="shared" si="3"/>
        <v>7.7845289873706376</v>
      </c>
      <c r="L54" s="11">
        <f t="shared" si="4"/>
        <v>217296388.32342765</v>
      </c>
      <c r="M54" s="11">
        <f t="shared" si="5"/>
        <v>70.339823805865649</v>
      </c>
      <c r="N54" s="11">
        <f t="shared" si="6"/>
        <v>11387.199848980996</v>
      </c>
    </row>
    <row r="55" spans="1:14" x14ac:dyDescent="0.3">
      <c r="A55" s="2">
        <v>0.53</v>
      </c>
      <c r="B55" s="2">
        <f t="shared" si="0"/>
        <v>0.47</v>
      </c>
      <c r="C55" s="2"/>
      <c r="D55" s="2"/>
      <c r="E55" s="10"/>
      <c r="F55" s="10"/>
      <c r="G55" s="2"/>
      <c r="H55" s="2"/>
      <c r="I55" s="11">
        <f t="shared" si="1"/>
        <v>114572.98637087838</v>
      </c>
      <c r="J55" s="11">
        <f t="shared" si="2"/>
        <v>2.665886046692683</v>
      </c>
      <c r="K55" s="11">
        <f t="shared" si="3"/>
        <v>7.7845289873706376</v>
      </c>
      <c r="L55" s="11">
        <f t="shared" si="4"/>
        <v>217296388.32342765</v>
      </c>
      <c r="M55" s="11">
        <f t="shared" si="5"/>
        <v>70.339823805865649</v>
      </c>
      <c r="N55" s="11">
        <f t="shared" si="6"/>
        <v>11387.199848980996</v>
      </c>
    </row>
    <row r="56" spans="1:14" x14ac:dyDescent="0.3">
      <c r="A56" s="2">
        <v>0.54</v>
      </c>
      <c r="B56" s="2">
        <f t="shared" si="0"/>
        <v>0.45999999999999996</v>
      </c>
      <c r="C56" s="2"/>
      <c r="D56" s="2"/>
      <c r="E56" s="10"/>
      <c r="F56" s="10"/>
      <c r="G56" s="2"/>
      <c r="H56" s="2"/>
      <c r="I56" s="11">
        <f t="shared" si="1"/>
        <v>114572.98637087838</v>
      </c>
      <c r="J56" s="11">
        <f t="shared" si="2"/>
        <v>2.665886046692683</v>
      </c>
      <c r="K56" s="11">
        <f t="shared" si="3"/>
        <v>7.7845289873706376</v>
      </c>
      <c r="L56" s="11">
        <f t="shared" si="4"/>
        <v>217296388.32342765</v>
      </c>
      <c r="M56" s="11">
        <f t="shared" si="5"/>
        <v>70.339823805865649</v>
      </c>
      <c r="N56" s="11">
        <f t="shared" si="6"/>
        <v>11387.199848980996</v>
      </c>
    </row>
    <row r="57" spans="1:14" x14ac:dyDescent="0.3">
      <c r="A57" s="2">
        <v>0.55000000000000004</v>
      </c>
      <c r="B57" s="2">
        <f t="shared" si="0"/>
        <v>0.44999999999999996</v>
      </c>
      <c r="C57" s="2"/>
      <c r="D57" s="2"/>
      <c r="E57" s="10"/>
      <c r="F57" s="10"/>
      <c r="G57" s="2"/>
      <c r="H57" s="2"/>
      <c r="I57" s="11">
        <f t="shared" si="1"/>
        <v>114572.98637087838</v>
      </c>
      <c r="J57" s="11">
        <f t="shared" si="2"/>
        <v>2.665886046692683</v>
      </c>
      <c r="K57" s="11">
        <f t="shared" si="3"/>
        <v>7.7845289873706376</v>
      </c>
      <c r="L57" s="11">
        <f t="shared" si="4"/>
        <v>217296388.32342765</v>
      </c>
      <c r="M57" s="11">
        <f t="shared" si="5"/>
        <v>70.339823805865649</v>
      </c>
      <c r="N57" s="11">
        <f t="shared" si="6"/>
        <v>11387.199848980996</v>
      </c>
    </row>
    <row r="58" spans="1:14" x14ac:dyDescent="0.3">
      <c r="A58" s="2">
        <v>0.56000000000000005</v>
      </c>
      <c r="B58" s="2">
        <f t="shared" si="0"/>
        <v>0.43999999999999995</v>
      </c>
      <c r="C58" s="2"/>
      <c r="D58" s="2"/>
      <c r="E58" s="10"/>
      <c r="F58" s="10"/>
      <c r="G58" s="2"/>
      <c r="H58" s="2"/>
      <c r="I58" s="11">
        <f t="shared" si="1"/>
        <v>114572.98637087838</v>
      </c>
      <c r="J58" s="11">
        <f t="shared" si="2"/>
        <v>2.665886046692683</v>
      </c>
      <c r="K58" s="11">
        <f t="shared" si="3"/>
        <v>7.7845289873706376</v>
      </c>
      <c r="L58" s="11">
        <f t="shared" si="4"/>
        <v>217296388.32342765</v>
      </c>
      <c r="M58" s="11">
        <f t="shared" si="5"/>
        <v>70.339823805865649</v>
      </c>
      <c r="N58" s="11">
        <f t="shared" si="6"/>
        <v>11387.199848980996</v>
      </c>
    </row>
    <row r="59" spans="1:14" x14ac:dyDescent="0.3">
      <c r="A59" s="2">
        <v>0.56999999999999995</v>
      </c>
      <c r="B59" s="2">
        <f t="shared" si="0"/>
        <v>0.43000000000000005</v>
      </c>
      <c r="C59" s="2"/>
      <c r="D59" s="2"/>
      <c r="E59" s="10"/>
      <c r="F59" s="10"/>
      <c r="G59" s="2"/>
      <c r="H59" s="2"/>
      <c r="I59" s="11">
        <f t="shared" si="1"/>
        <v>114572.98637087838</v>
      </c>
      <c r="J59" s="11">
        <f t="shared" si="2"/>
        <v>2.665886046692683</v>
      </c>
      <c r="K59" s="11">
        <f t="shared" si="3"/>
        <v>7.7845289873706376</v>
      </c>
      <c r="L59" s="11">
        <f t="shared" si="4"/>
        <v>217296388.32342765</v>
      </c>
      <c r="M59" s="11">
        <f t="shared" si="5"/>
        <v>70.339823805865649</v>
      </c>
      <c r="N59" s="11">
        <f t="shared" si="6"/>
        <v>11387.199848980996</v>
      </c>
    </row>
    <row r="60" spans="1:14" x14ac:dyDescent="0.3">
      <c r="A60" s="2">
        <v>0.57999999999999996</v>
      </c>
      <c r="B60" s="2">
        <f t="shared" si="0"/>
        <v>0.42000000000000004</v>
      </c>
      <c r="C60" s="2"/>
      <c r="D60" s="2"/>
      <c r="E60" s="10"/>
      <c r="F60" s="10"/>
      <c r="G60" s="2"/>
      <c r="H60" s="2"/>
      <c r="I60" s="11">
        <f t="shared" si="1"/>
        <v>114572.98637087838</v>
      </c>
      <c r="J60" s="11">
        <f t="shared" si="2"/>
        <v>2.665886046692683</v>
      </c>
      <c r="K60" s="11">
        <f t="shared" si="3"/>
        <v>7.7845289873706376</v>
      </c>
      <c r="L60" s="11">
        <f t="shared" si="4"/>
        <v>217296388.32342765</v>
      </c>
      <c r="M60" s="11">
        <f t="shared" si="5"/>
        <v>70.339823805865649</v>
      </c>
      <c r="N60" s="11">
        <f t="shared" si="6"/>
        <v>11387.199848980996</v>
      </c>
    </row>
    <row r="61" spans="1:14" x14ac:dyDescent="0.3">
      <c r="A61" s="2">
        <v>0.59</v>
      </c>
      <c r="B61" s="2">
        <f t="shared" si="0"/>
        <v>0.41000000000000003</v>
      </c>
      <c r="C61" s="2"/>
      <c r="D61" s="2"/>
      <c r="E61" s="10"/>
      <c r="F61" s="10"/>
      <c r="G61" s="2"/>
      <c r="H61" s="2"/>
      <c r="I61" s="11">
        <f t="shared" si="1"/>
        <v>114572.98637087838</v>
      </c>
      <c r="J61" s="11">
        <f t="shared" si="2"/>
        <v>2.665886046692683</v>
      </c>
      <c r="K61" s="11">
        <f t="shared" si="3"/>
        <v>7.7845289873706376</v>
      </c>
      <c r="L61" s="11">
        <f t="shared" si="4"/>
        <v>217296388.32342765</v>
      </c>
      <c r="M61" s="11">
        <f t="shared" si="5"/>
        <v>70.339823805865649</v>
      </c>
      <c r="N61" s="11">
        <f t="shared" si="6"/>
        <v>11387.199848980996</v>
      </c>
    </row>
    <row r="62" spans="1:14" x14ac:dyDescent="0.3">
      <c r="A62" s="2">
        <v>0.6</v>
      </c>
      <c r="B62" s="2">
        <f t="shared" si="0"/>
        <v>0.4</v>
      </c>
      <c r="C62" s="2"/>
      <c r="D62" s="2"/>
      <c r="E62" s="10"/>
      <c r="F62" s="10"/>
      <c r="G62" s="2"/>
      <c r="H62" s="2"/>
      <c r="I62" s="11">
        <f t="shared" si="1"/>
        <v>114572.98637087838</v>
      </c>
      <c r="J62" s="11">
        <f t="shared" si="2"/>
        <v>2.665886046692683</v>
      </c>
      <c r="K62" s="11">
        <f t="shared" si="3"/>
        <v>7.7845289873706376</v>
      </c>
      <c r="L62" s="11">
        <f t="shared" si="4"/>
        <v>217296388.32342765</v>
      </c>
      <c r="M62" s="11">
        <f t="shared" si="5"/>
        <v>70.339823805865649</v>
      </c>
      <c r="N62" s="11">
        <f t="shared" si="6"/>
        <v>11387.199848980996</v>
      </c>
    </row>
    <row r="63" spans="1:14" x14ac:dyDescent="0.3">
      <c r="A63" s="2">
        <v>0.61</v>
      </c>
      <c r="B63" s="2">
        <f t="shared" si="0"/>
        <v>0.39</v>
      </c>
      <c r="C63" s="2"/>
      <c r="D63" s="2"/>
      <c r="E63" s="10"/>
      <c r="F63" s="10"/>
      <c r="G63" s="2"/>
      <c r="H63" s="2"/>
      <c r="I63" s="11">
        <f t="shared" si="1"/>
        <v>114572.98637087838</v>
      </c>
      <c r="J63" s="11">
        <f t="shared" si="2"/>
        <v>2.665886046692683</v>
      </c>
      <c r="K63" s="11">
        <f t="shared" si="3"/>
        <v>7.7845289873706376</v>
      </c>
      <c r="L63" s="11">
        <f t="shared" si="4"/>
        <v>217296388.32342765</v>
      </c>
      <c r="M63" s="11">
        <f t="shared" si="5"/>
        <v>70.339823805865649</v>
      </c>
      <c r="N63" s="11">
        <f t="shared" si="6"/>
        <v>11387.199848980996</v>
      </c>
    </row>
    <row r="64" spans="1:14" x14ac:dyDescent="0.3">
      <c r="A64" s="2">
        <v>0.62</v>
      </c>
      <c r="B64" s="2">
        <f t="shared" si="0"/>
        <v>0.38</v>
      </c>
      <c r="C64" s="2"/>
      <c r="D64" s="2"/>
      <c r="E64" s="10"/>
      <c r="F64" s="10"/>
      <c r="G64" s="2"/>
      <c r="H64" s="2"/>
      <c r="I64" s="11">
        <f t="shared" si="1"/>
        <v>114572.98637087838</v>
      </c>
      <c r="J64" s="11">
        <f t="shared" si="2"/>
        <v>2.665886046692683</v>
      </c>
      <c r="K64" s="11">
        <f t="shared" si="3"/>
        <v>7.7845289873706376</v>
      </c>
      <c r="L64" s="11">
        <f t="shared" si="4"/>
        <v>217296388.32342765</v>
      </c>
      <c r="M64" s="11">
        <f t="shared" si="5"/>
        <v>70.339823805865649</v>
      </c>
      <c r="N64" s="11">
        <f t="shared" si="6"/>
        <v>11387.199848980996</v>
      </c>
    </row>
    <row r="65" spans="1:14" x14ac:dyDescent="0.3">
      <c r="A65" s="2">
        <v>0.63</v>
      </c>
      <c r="B65" s="2">
        <f t="shared" si="0"/>
        <v>0.37</v>
      </c>
      <c r="C65" s="2"/>
      <c r="D65" s="2"/>
      <c r="E65" s="10"/>
      <c r="F65" s="10"/>
      <c r="G65" s="2"/>
      <c r="H65" s="2"/>
      <c r="I65" s="11">
        <f t="shared" si="1"/>
        <v>114572.98637087838</v>
      </c>
      <c r="J65" s="11">
        <f t="shared" si="2"/>
        <v>2.665886046692683</v>
      </c>
      <c r="K65" s="11">
        <f t="shared" si="3"/>
        <v>7.7845289873706376</v>
      </c>
      <c r="L65" s="11">
        <f t="shared" si="4"/>
        <v>217296388.32342765</v>
      </c>
      <c r="M65" s="11">
        <f t="shared" si="5"/>
        <v>70.339823805865649</v>
      </c>
      <c r="N65" s="11">
        <f t="shared" si="6"/>
        <v>11387.199848980996</v>
      </c>
    </row>
    <row r="66" spans="1:14" x14ac:dyDescent="0.3">
      <c r="A66" s="2">
        <v>0.64</v>
      </c>
      <c r="B66" s="2">
        <f t="shared" si="0"/>
        <v>0.36</v>
      </c>
      <c r="C66" s="2"/>
      <c r="D66" s="2"/>
      <c r="E66" s="10"/>
      <c r="F66" s="10"/>
      <c r="G66" s="2"/>
      <c r="H66" s="2"/>
      <c r="I66" s="11">
        <f t="shared" si="1"/>
        <v>114572.98637087838</v>
      </c>
      <c r="J66" s="11">
        <f t="shared" si="2"/>
        <v>2.665886046692683</v>
      </c>
      <c r="K66" s="11">
        <f t="shared" si="3"/>
        <v>7.7845289873706376</v>
      </c>
      <c r="L66" s="11">
        <f t="shared" si="4"/>
        <v>217296388.32342765</v>
      </c>
      <c r="M66" s="11">
        <f t="shared" si="5"/>
        <v>70.339823805865649</v>
      </c>
      <c r="N66" s="11">
        <f t="shared" si="6"/>
        <v>11387.199848980996</v>
      </c>
    </row>
    <row r="67" spans="1:14" x14ac:dyDescent="0.3">
      <c r="A67" s="2">
        <v>0.65</v>
      </c>
      <c r="B67" s="2">
        <f t="shared" ref="B67:B102" si="7">1-A67</f>
        <v>0.35</v>
      </c>
      <c r="C67" s="2"/>
      <c r="D67" s="2"/>
      <c r="E67" s="10"/>
      <c r="F67" s="10"/>
      <c r="G67" s="2"/>
      <c r="H67" s="2"/>
      <c r="I67" s="11">
        <f t="shared" ref="I67:I102" si="8">(0.457235*(((8.314^2)*(304.18^2))/73.8))*((1 + 0.708*(1 - SQRT(308/304.18)))^2)*(1+0.708)^2</f>
        <v>114572.98637087838</v>
      </c>
      <c r="J67" s="11">
        <f t="shared" ref="J67:J102" si="9">0.077796*((8.314*304.18)/73.8)</f>
        <v>2.665886046692683</v>
      </c>
      <c r="K67" s="11">
        <f t="shared" ref="K67:K102" si="10">(0.457235*(((8.314^2)*(304.18^2))/73.8))*((1 + 0.708*(1 - SQRT(308/304.18)))^2)*((0.708^2)/(8.314*304.18))</f>
        <v>7.7845289873706376</v>
      </c>
      <c r="L67" s="11">
        <f t="shared" ref="L67:L102" si="11">(0.457235*(((8.314^2)*(1149.5^2))/10.57))*((1 + 2.421*(1 - SQRT(308/1149.5)))^2)*(1+2.421)^2</f>
        <v>217296388.32342765</v>
      </c>
      <c r="M67" s="11">
        <f t="shared" ref="M67:M102" si="12">0.077796*((8.314*1149.5)/10.57)</f>
        <v>70.339823805865649</v>
      </c>
      <c r="N67" s="11">
        <f t="shared" ref="N67:N102" si="13">(0.457235*(((8.314^2)*(1149.5^2))/10.57))*((1 + 2.421*(1 - SQRT(308/1149.5)))^2)*((2.421^2)/(8.314*1149.5))</f>
        <v>11387.199848980996</v>
      </c>
    </row>
    <row r="68" spans="1:14" x14ac:dyDescent="0.3">
      <c r="A68" s="2">
        <v>0.66</v>
      </c>
      <c r="B68" s="2">
        <f t="shared" si="7"/>
        <v>0.33999999999999997</v>
      </c>
      <c r="C68" s="2"/>
      <c r="D68" s="2"/>
      <c r="E68" s="10"/>
      <c r="F68" s="10"/>
      <c r="G68" s="2"/>
      <c r="H68" s="2"/>
      <c r="I68" s="11">
        <f t="shared" si="8"/>
        <v>114572.98637087838</v>
      </c>
      <c r="J68" s="11">
        <f t="shared" si="9"/>
        <v>2.665886046692683</v>
      </c>
      <c r="K68" s="11">
        <f t="shared" si="10"/>
        <v>7.7845289873706376</v>
      </c>
      <c r="L68" s="11">
        <f t="shared" si="11"/>
        <v>217296388.32342765</v>
      </c>
      <c r="M68" s="11">
        <f t="shared" si="12"/>
        <v>70.339823805865649</v>
      </c>
      <c r="N68" s="11">
        <f t="shared" si="13"/>
        <v>11387.199848980996</v>
      </c>
    </row>
    <row r="69" spans="1:14" x14ac:dyDescent="0.3">
      <c r="A69" s="2">
        <v>0.67</v>
      </c>
      <c r="B69" s="2">
        <f t="shared" si="7"/>
        <v>0.32999999999999996</v>
      </c>
      <c r="C69" s="2"/>
      <c r="D69" s="2"/>
      <c r="E69" s="10"/>
      <c r="F69" s="10"/>
      <c r="G69" s="2"/>
      <c r="H69" s="2"/>
      <c r="I69" s="11">
        <f t="shared" si="8"/>
        <v>114572.98637087838</v>
      </c>
      <c r="J69" s="11">
        <f t="shared" si="9"/>
        <v>2.665886046692683</v>
      </c>
      <c r="K69" s="11">
        <f t="shared" si="10"/>
        <v>7.7845289873706376</v>
      </c>
      <c r="L69" s="11">
        <f t="shared" si="11"/>
        <v>217296388.32342765</v>
      </c>
      <c r="M69" s="11">
        <f t="shared" si="12"/>
        <v>70.339823805865649</v>
      </c>
      <c r="N69" s="11">
        <f t="shared" si="13"/>
        <v>11387.199848980996</v>
      </c>
    </row>
    <row r="70" spans="1:14" x14ac:dyDescent="0.3">
      <c r="A70" s="2">
        <v>0.68</v>
      </c>
      <c r="B70" s="2">
        <f t="shared" si="7"/>
        <v>0.31999999999999995</v>
      </c>
      <c r="C70" s="2"/>
      <c r="D70" s="2"/>
      <c r="E70" s="10"/>
      <c r="F70" s="10"/>
      <c r="G70" s="2"/>
      <c r="H70" s="2"/>
      <c r="I70" s="11">
        <f t="shared" si="8"/>
        <v>114572.98637087838</v>
      </c>
      <c r="J70" s="11">
        <f t="shared" si="9"/>
        <v>2.665886046692683</v>
      </c>
      <c r="K70" s="11">
        <f t="shared" si="10"/>
        <v>7.7845289873706376</v>
      </c>
      <c r="L70" s="11">
        <f t="shared" si="11"/>
        <v>217296388.32342765</v>
      </c>
      <c r="M70" s="11">
        <f t="shared" si="12"/>
        <v>70.339823805865649</v>
      </c>
      <c r="N70" s="11">
        <f t="shared" si="13"/>
        <v>11387.199848980996</v>
      </c>
    </row>
    <row r="71" spans="1:14" x14ac:dyDescent="0.3">
      <c r="A71" s="2">
        <v>0.69</v>
      </c>
      <c r="B71" s="2">
        <f t="shared" si="7"/>
        <v>0.31000000000000005</v>
      </c>
      <c r="C71" s="2"/>
      <c r="D71" s="2"/>
      <c r="E71" s="10"/>
      <c r="F71" s="10"/>
      <c r="G71" s="2"/>
      <c r="H71" s="2"/>
      <c r="I71" s="11">
        <f t="shared" si="8"/>
        <v>114572.98637087838</v>
      </c>
      <c r="J71" s="11">
        <f t="shared" si="9"/>
        <v>2.665886046692683</v>
      </c>
      <c r="K71" s="11">
        <f t="shared" si="10"/>
        <v>7.7845289873706376</v>
      </c>
      <c r="L71" s="11">
        <f t="shared" si="11"/>
        <v>217296388.32342765</v>
      </c>
      <c r="M71" s="11">
        <f t="shared" si="12"/>
        <v>70.339823805865649</v>
      </c>
      <c r="N71" s="11">
        <f t="shared" si="13"/>
        <v>11387.199848980996</v>
      </c>
    </row>
    <row r="72" spans="1:14" x14ac:dyDescent="0.3">
      <c r="A72" s="2">
        <v>0.7</v>
      </c>
      <c r="B72" s="2">
        <f t="shared" si="7"/>
        <v>0.30000000000000004</v>
      </c>
      <c r="C72" s="2"/>
      <c r="D72" s="2"/>
      <c r="E72" s="10"/>
      <c r="F72" s="10"/>
      <c r="G72" s="2"/>
      <c r="H72" s="2"/>
      <c r="I72" s="11">
        <f t="shared" si="8"/>
        <v>114572.98637087838</v>
      </c>
      <c r="J72" s="11">
        <f t="shared" si="9"/>
        <v>2.665886046692683</v>
      </c>
      <c r="K72" s="11">
        <f t="shared" si="10"/>
        <v>7.7845289873706376</v>
      </c>
      <c r="L72" s="11">
        <f t="shared" si="11"/>
        <v>217296388.32342765</v>
      </c>
      <c r="M72" s="11">
        <f t="shared" si="12"/>
        <v>70.339823805865649</v>
      </c>
      <c r="N72" s="11">
        <f t="shared" si="13"/>
        <v>11387.199848980996</v>
      </c>
    </row>
    <row r="73" spans="1:14" x14ac:dyDescent="0.3">
      <c r="A73" s="2">
        <v>0.71</v>
      </c>
      <c r="B73" s="2">
        <f t="shared" si="7"/>
        <v>0.29000000000000004</v>
      </c>
      <c r="C73" s="2"/>
      <c r="D73" s="2"/>
      <c r="E73" s="10"/>
      <c r="F73" s="10"/>
      <c r="G73" s="2"/>
      <c r="H73" s="2"/>
      <c r="I73" s="11">
        <f t="shared" si="8"/>
        <v>114572.98637087838</v>
      </c>
      <c r="J73" s="11">
        <f t="shared" si="9"/>
        <v>2.665886046692683</v>
      </c>
      <c r="K73" s="11">
        <f t="shared" si="10"/>
        <v>7.7845289873706376</v>
      </c>
      <c r="L73" s="11">
        <f t="shared" si="11"/>
        <v>217296388.32342765</v>
      </c>
      <c r="M73" s="11">
        <f t="shared" si="12"/>
        <v>70.339823805865649</v>
      </c>
      <c r="N73" s="11">
        <f t="shared" si="13"/>
        <v>11387.199848980996</v>
      </c>
    </row>
    <row r="74" spans="1:14" x14ac:dyDescent="0.3">
      <c r="A74" s="2">
        <v>0.72</v>
      </c>
      <c r="B74" s="2">
        <f t="shared" si="7"/>
        <v>0.28000000000000003</v>
      </c>
      <c r="C74" s="2"/>
      <c r="D74" s="2"/>
      <c r="E74" s="10"/>
      <c r="F74" s="10"/>
      <c r="G74" s="2"/>
      <c r="H74" s="2"/>
      <c r="I74" s="11">
        <f t="shared" si="8"/>
        <v>114572.98637087838</v>
      </c>
      <c r="J74" s="11">
        <f t="shared" si="9"/>
        <v>2.665886046692683</v>
      </c>
      <c r="K74" s="11">
        <f t="shared" si="10"/>
        <v>7.7845289873706376</v>
      </c>
      <c r="L74" s="11">
        <f t="shared" si="11"/>
        <v>217296388.32342765</v>
      </c>
      <c r="M74" s="11">
        <f t="shared" si="12"/>
        <v>70.339823805865649</v>
      </c>
      <c r="N74" s="11">
        <f t="shared" si="13"/>
        <v>11387.199848980996</v>
      </c>
    </row>
    <row r="75" spans="1:14" x14ac:dyDescent="0.3">
      <c r="A75" s="2">
        <v>0.73</v>
      </c>
      <c r="B75" s="2">
        <f t="shared" si="7"/>
        <v>0.27</v>
      </c>
      <c r="C75" s="2"/>
      <c r="D75" s="2"/>
      <c r="E75" s="10"/>
      <c r="F75" s="10"/>
      <c r="G75" s="2"/>
      <c r="H75" s="2"/>
      <c r="I75" s="11">
        <f t="shared" si="8"/>
        <v>114572.98637087838</v>
      </c>
      <c r="J75" s="11">
        <f t="shared" si="9"/>
        <v>2.665886046692683</v>
      </c>
      <c r="K75" s="11">
        <f t="shared" si="10"/>
        <v>7.7845289873706376</v>
      </c>
      <c r="L75" s="11">
        <f t="shared" si="11"/>
        <v>217296388.32342765</v>
      </c>
      <c r="M75" s="11">
        <f t="shared" si="12"/>
        <v>70.339823805865649</v>
      </c>
      <c r="N75" s="11">
        <f t="shared" si="13"/>
        <v>11387.199848980996</v>
      </c>
    </row>
    <row r="76" spans="1:14" x14ac:dyDescent="0.3">
      <c r="A76" s="2">
        <v>0.74</v>
      </c>
      <c r="B76" s="2">
        <f t="shared" si="7"/>
        <v>0.26</v>
      </c>
      <c r="C76" s="2"/>
      <c r="D76" s="2"/>
      <c r="E76" s="10"/>
      <c r="F76" s="10"/>
      <c r="G76" s="2"/>
      <c r="H76" s="2"/>
      <c r="I76" s="11">
        <f t="shared" si="8"/>
        <v>114572.98637087838</v>
      </c>
      <c r="J76" s="11">
        <f t="shared" si="9"/>
        <v>2.665886046692683</v>
      </c>
      <c r="K76" s="11">
        <f t="shared" si="10"/>
        <v>7.7845289873706376</v>
      </c>
      <c r="L76" s="11">
        <f t="shared" si="11"/>
        <v>217296388.32342765</v>
      </c>
      <c r="M76" s="11">
        <f t="shared" si="12"/>
        <v>70.339823805865649</v>
      </c>
      <c r="N76" s="11">
        <f t="shared" si="13"/>
        <v>11387.199848980996</v>
      </c>
    </row>
    <row r="77" spans="1:14" x14ac:dyDescent="0.3">
      <c r="A77" s="2">
        <v>0.75</v>
      </c>
      <c r="B77" s="2">
        <f t="shared" si="7"/>
        <v>0.25</v>
      </c>
      <c r="C77" s="2"/>
      <c r="D77" s="2"/>
      <c r="E77" s="10"/>
      <c r="F77" s="10"/>
      <c r="G77" s="2"/>
      <c r="H77" s="2"/>
      <c r="I77" s="11">
        <f t="shared" si="8"/>
        <v>114572.98637087838</v>
      </c>
      <c r="J77" s="11">
        <f t="shared" si="9"/>
        <v>2.665886046692683</v>
      </c>
      <c r="K77" s="11">
        <f t="shared" si="10"/>
        <v>7.7845289873706376</v>
      </c>
      <c r="L77" s="11">
        <f t="shared" si="11"/>
        <v>217296388.32342765</v>
      </c>
      <c r="M77" s="11">
        <f t="shared" si="12"/>
        <v>70.339823805865649</v>
      </c>
      <c r="N77" s="11">
        <f t="shared" si="13"/>
        <v>11387.199848980996</v>
      </c>
    </row>
    <row r="78" spans="1:14" x14ac:dyDescent="0.3">
      <c r="A78" s="2">
        <v>0.76</v>
      </c>
      <c r="B78" s="2">
        <f t="shared" si="7"/>
        <v>0.24</v>
      </c>
      <c r="C78" s="2"/>
      <c r="D78" s="2"/>
      <c r="E78" s="10"/>
      <c r="F78" s="10"/>
      <c r="G78" s="2"/>
      <c r="H78" s="2"/>
      <c r="I78" s="11">
        <f t="shared" si="8"/>
        <v>114572.98637087838</v>
      </c>
      <c r="J78" s="11">
        <f t="shared" si="9"/>
        <v>2.665886046692683</v>
      </c>
      <c r="K78" s="11">
        <f t="shared" si="10"/>
        <v>7.7845289873706376</v>
      </c>
      <c r="L78" s="11">
        <f t="shared" si="11"/>
        <v>217296388.32342765</v>
      </c>
      <c r="M78" s="11">
        <f t="shared" si="12"/>
        <v>70.339823805865649</v>
      </c>
      <c r="N78" s="11">
        <f t="shared" si="13"/>
        <v>11387.199848980996</v>
      </c>
    </row>
    <row r="79" spans="1:14" x14ac:dyDescent="0.3">
      <c r="A79" s="2">
        <v>0.77</v>
      </c>
      <c r="B79" s="2">
        <f t="shared" si="7"/>
        <v>0.22999999999999998</v>
      </c>
      <c r="C79" s="2"/>
      <c r="D79" s="2"/>
      <c r="E79" s="10"/>
      <c r="F79" s="10"/>
      <c r="G79" s="2"/>
      <c r="H79" s="2"/>
      <c r="I79" s="11">
        <f t="shared" si="8"/>
        <v>114572.98637087838</v>
      </c>
      <c r="J79" s="11">
        <f t="shared" si="9"/>
        <v>2.665886046692683</v>
      </c>
      <c r="K79" s="11">
        <f t="shared" si="10"/>
        <v>7.7845289873706376</v>
      </c>
      <c r="L79" s="11">
        <f t="shared" si="11"/>
        <v>217296388.32342765</v>
      </c>
      <c r="M79" s="11">
        <f t="shared" si="12"/>
        <v>70.339823805865649</v>
      </c>
      <c r="N79" s="11">
        <f t="shared" si="13"/>
        <v>11387.199848980996</v>
      </c>
    </row>
    <row r="80" spans="1:14" x14ac:dyDescent="0.3">
      <c r="A80" s="2">
        <v>0.78</v>
      </c>
      <c r="B80" s="2">
        <f t="shared" si="7"/>
        <v>0.21999999999999997</v>
      </c>
      <c r="C80" s="2"/>
      <c r="D80" s="2"/>
      <c r="E80" s="10"/>
      <c r="F80" s="10"/>
      <c r="G80" s="2"/>
      <c r="H80" s="2"/>
      <c r="I80" s="11">
        <f t="shared" si="8"/>
        <v>114572.98637087838</v>
      </c>
      <c r="J80" s="11">
        <f t="shared" si="9"/>
        <v>2.665886046692683</v>
      </c>
      <c r="K80" s="11">
        <f t="shared" si="10"/>
        <v>7.7845289873706376</v>
      </c>
      <c r="L80" s="11">
        <f t="shared" si="11"/>
        <v>217296388.32342765</v>
      </c>
      <c r="M80" s="11">
        <f t="shared" si="12"/>
        <v>70.339823805865649</v>
      </c>
      <c r="N80" s="11">
        <f t="shared" si="13"/>
        <v>11387.199848980996</v>
      </c>
    </row>
    <row r="81" spans="1:14" x14ac:dyDescent="0.3">
      <c r="A81" s="2">
        <v>0.79</v>
      </c>
      <c r="B81" s="2">
        <f t="shared" si="7"/>
        <v>0.20999999999999996</v>
      </c>
      <c r="C81" s="2"/>
      <c r="D81" s="2"/>
      <c r="E81" s="10"/>
      <c r="F81" s="10"/>
      <c r="G81" s="2"/>
      <c r="H81" s="2"/>
      <c r="I81" s="11">
        <f t="shared" si="8"/>
        <v>114572.98637087838</v>
      </c>
      <c r="J81" s="11">
        <f t="shared" si="9"/>
        <v>2.665886046692683</v>
      </c>
      <c r="K81" s="11">
        <f t="shared" si="10"/>
        <v>7.7845289873706376</v>
      </c>
      <c r="L81" s="11">
        <f t="shared" si="11"/>
        <v>217296388.32342765</v>
      </c>
      <c r="M81" s="11">
        <f t="shared" si="12"/>
        <v>70.339823805865649</v>
      </c>
      <c r="N81" s="11">
        <f t="shared" si="13"/>
        <v>11387.199848980996</v>
      </c>
    </row>
    <row r="82" spans="1:14" x14ac:dyDescent="0.3">
      <c r="A82" s="2">
        <v>0.8</v>
      </c>
      <c r="B82" s="2">
        <f t="shared" si="7"/>
        <v>0.19999999999999996</v>
      </c>
      <c r="C82" s="2"/>
      <c r="D82" s="2"/>
      <c r="E82" s="10"/>
      <c r="F82" s="10"/>
      <c r="G82" s="2"/>
      <c r="H82" s="2"/>
      <c r="I82" s="11">
        <f t="shared" si="8"/>
        <v>114572.98637087838</v>
      </c>
      <c r="J82" s="11">
        <f t="shared" si="9"/>
        <v>2.665886046692683</v>
      </c>
      <c r="K82" s="11">
        <f t="shared" si="10"/>
        <v>7.7845289873706376</v>
      </c>
      <c r="L82" s="11">
        <f t="shared" si="11"/>
        <v>217296388.32342765</v>
      </c>
      <c r="M82" s="11">
        <f t="shared" si="12"/>
        <v>70.339823805865649</v>
      </c>
      <c r="N82" s="11">
        <f t="shared" si="13"/>
        <v>11387.199848980996</v>
      </c>
    </row>
    <row r="83" spans="1:14" x14ac:dyDescent="0.3">
      <c r="A83" s="2">
        <v>0.81</v>
      </c>
      <c r="B83" s="2">
        <f t="shared" si="7"/>
        <v>0.18999999999999995</v>
      </c>
      <c r="C83" s="2"/>
      <c r="D83" s="2"/>
      <c r="E83" s="10"/>
      <c r="F83" s="10"/>
      <c r="G83" s="2"/>
      <c r="H83" s="2"/>
      <c r="I83" s="11">
        <f t="shared" si="8"/>
        <v>114572.98637087838</v>
      </c>
      <c r="J83" s="11">
        <f t="shared" si="9"/>
        <v>2.665886046692683</v>
      </c>
      <c r="K83" s="11">
        <f t="shared" si="10"/>
        <v>7.7845289873706376</v>
      </c>
      <c r="L83" s="11">
        <f t="shared" si="11"/>
        <v>217296388.32342765</v>
      </c>
      <c r="M83" s="11">
        <f t="shared" si="12"/>
        <v>70.339823805865649</v>
      </c>
      <c r="N83" s="11">
        <f t="shared" si="13"/>
        <v>11387.199848980996</v>
      </c>
    </row>
    <row r="84" spans="1:14" x14ac:dyDescent="0.3">
      <c r="A84" s="2">
        <v>0.82</v>
      </c>
      <c r="B84" s="2">
        <f t="shared" si="7"/>
        <v>0.18000000000000005</v>
      </c>
      <c r="C84" s="2"/>
      <c r="D84" s="2"/>
      <c r="E84" s="10"/>
      <c r="F84" s="10"/>
      <c r="G84" s="2"/>
      <c r="H84" s="2"/>
      <c r="I84" s="11">
        <f t="shared" si="8"/>
        <v>114572.98637087838</v>
      </c>
      <c r="J84" s="11">
        <f t="shared" si="9"/>
        <v>2.665886046692683</v>
      </c>
      <c r="K84" s="11">
        <f t="shared" si="10"/>
        <v>7.7845289873706376</v>
      </c>
      <c r="L84" s="11">
        <f t="shared" si="11"/>
        <v>217296388.32342765</v>
      </c>
      <c r="M84" s="11">
        <f t="shared" si="12"/>
        <v>70.339823805865649</v>
      </c>
      <c r="N84" s="11">
        <f t="shared" si="13"/>
        <v>11387.199848980996</v>
      </c>
    </row>
    <row r="85" spans="1:14" x14ac:dyDescent="0.3">
      <c r="A85" s="2">
        <v>0.83</v>
      </c>
      <c r="B85" s="2">
        <f t="shared" si="7"/>
        <v>0.17000000000000004</v>
      </c>
      <c r="C85" s="2"/>
      <c r="D85" s="2"/>
      <c r="E85" s="10"/>
      <c r="F85" s="10"/>
      <c r="G85" s="2"/>
      <c r="H85" s="2"/>
      <c r="I85" s="11">
        <f t="shared" si="8"/>
        <v>114572.98637087838</v>
      </c>
      <c r="J85" s="11">
        <f t="shared" si="9"/>
        <v>2.665886046692683</v>
      </c>
      <c r="K85" s="11">
        <f t="shared" si="10"/>
        <v>7.7845289873706376</v>
      </c>
      <c r="L85" s="11">
        <f t="shared" si="11"/>
        <v>217296388.32342765</v>
      </c>
      <c r="M85" s="11">
        <f t="shared" si="12"/>
        <v>70.339823805865649</v>
      </c>
      <c r="N85" s="11">
        <f t="shared" si="13"/>
        <v>11387.199848980996</v>
      </c>
    </row>
    <row r="86" spans="1:14" x14ac:dyDescent="0.3">
      <c r="A86" s="2">
        <v>0.84</v>
      </c>
      <c r="B86" s="2">
        <f t="shared" si="7"/>
        <v>0.16000000000000003</v>
      </c>
      <c r="C86" s="2"/>
      <c r="D86" s="2"/>
      <c r="E86" s="10"/>
      <c r="F86" s="10"/>
      <c r="G86" s="2"/>
      <c r="H86" s="2"/>
      <c r="I86" s="11">
        <f t="shared" si="8"/>
        <v>114572.98637087838</v>
      </c>
      <c r="J86" s="11">
        <f t="shared" si="9"/>
        <v>2.665886046692683</v>
      </c>
      <c r="K86" s="11">
        <f t="shared" si="10"/>
        <v>7.7845289873706376</v>
      </c>
      <c r="L86" s="11">
        <f t="shared" si="11"/>
        <v>217296388.32342765</v>
      </c>
      <c r="M86" s="11">
        <f t="shared" si="12"/>
        <v>70.339823805865649</v>
      </c>
      <c r="N86" s="11">
        <f t="shared" si="13"/>
        <v>11387.199848980996</v>
      </c>
    </row>
    <row r="87" spans="1:14" x14ac:dyDescent="0.3">
      <c r="A87" s="2">
        <v>0.85</v>
      </c>
      <c r="B87" s="2">
        <f t="shared" si="7"/>
        <v>0.15000000000000002</v>
      </c>
      <c r="C87" s="2"/>
      <c r="D87" s="2"/>
      <c r="E87" s="10"/>
      <c r="F87" s="10"/>
      <c r="G87" s="2"/>
      <c r="H87" s="2"/>
      <c r="I87" s="11">
        <f t="shared" si="8"/>
        <v>114572.98637087838</v>
      </c>
      <c r="J87" s="11">
        <f t="shared" si="9"/>
        <v>2.665886046692683</v>
      </c>
      <c r="K87" s="11">
        <f t="shared" si="10"/>
        <v>7.7845289873706376</v>
      </c>
      <c r="L87" s="11">
        <f t="shared" si="11"/>
        <v>217296388.32342765</v>
      </c>
      <c r="M87" s="11">
        <f t="shared" si="12"/>
        <v>70.339823805865649</v>
      </c>
      <c r="N87" s="11">
        <f t="shared" si="13"/>
        <v>11387.199848980996</v>
      </c>
    </row>
    <row r="88" spans="1:14" x14ac:dyDescent="0.3">
      <c r="A88" s="2">
        <v>0.86</v>
      </c>
      <c r="B88" s="2">
        <f t="shared" si="7"/>
        <v>0.14000000000000001</v>
      </c>
      <c r="C88" s="2"/>
      <c r="D88" s="2"/>
      <c r="E88" s="10"/>
      <c r="F88" s="10"/>
      <c r="G88" s="2"/>
      <c r="H88" s="2"/>
      <c r="I88" s="11">
        <f t="shared" si="8"/>
        <v>114572.98637087838</v>
      </c>
      <c r="J88" s="11">
        <f t="shared" si="9"/>
        <v>2.665886046692683</v>
      </c>
      <c r="K88" s="11">
        <f t="shared" si="10"/>
        <v>7.7845289873706376</v>
      </c>
      <c r="L88" s="11">
        <f t="shared" si="11"/>
        <v>217296388.32342765</v>
      </c>
      <c r="M88" s="11">
        <f t="shared" si="12"/>
        <v>70.339823805865649</v>
      </c>
      <c r="N88" s="11">
        <f t="shared" si="13"/>
        <v>11387.199848980996</v>
      </c>
    </row>
    <row r="89" spans="1:14" x14ac:dyDescent="0.3">
      <c r="A89" s="2">
        <v>0.87</v>
      </c>
      <c r="B89" s="2">
        <f t="shared" si="7"/>
        <v>0.13</v>
      </c>
      <c r="C89" s="2"/>
      <c r="D89" s="2"/>
      <c r="E89" s="10"/>
      <c r="F89" s="10"/>
      <c r="G89" s="2"/>
      <c r="H89" s="2"/>
      <c r="I89" s="11">
        <f t="shared" si="8"/>
        <v>114572.98637087838</v>
      </c>
      <c r="J89" s="11">
        <f t="shared" si="9"/>
        <v>2.665886046692683</v>
      </c>
      <c r="K89" s="11">
        <f t="shared" si="10"/>
        <v>7.7845289873706376</v>
      </c>
      <c r="L89" s="11">
        <f t="shared" si="11"/>
        <v>217296388.32342765</v>
      </c>
      <c r="M89" s="11">
        <f t="shared" si="12"/>
        <v>70.339823805865649</v>
      </c>
      <c r="N89" s="11">
        <f t="shared" si="13"/>
        <v>11387.199848980996</v>
      </c>
    </row>
    <row r="90" spans="1:14" x14ac:dyDescent="0.3">
      <c r="A90" s="2">
        <v>0.88</v>
      </c>
      <c r="B90" s="2">
        <f t="shared" si="7"/>
        <v>0.12</v>
      </c>
      <c r="C90" s="2"/>
      <c r="D90" s="2"/>
      <c r="E90" s="10"/>
      <c r="F90" s="10"/>
      <c r="G90" s="2"/>
      <c r="H90" s="2"/>
      <c r="I90" s="11">
        <f t="shared" si="8"/>
        <v>114572.98637087838</v>
      </c>
      <c r="J90" s="11">
        <f t="shared" si="9"/>
        <v>2.665886046692683</v>
      </c>
      <c r="K90" s="11">
        <f t="shared" si="10"/>
        <v>7.7845289873706376</v>
      </c>
      <c r="L90" s="11">
        <f t="shared" si="11"/>
        <v>217296388.32342765</v>
      </c>
      <c r="M90" s="11">
        <f t="shared" si="12"/>
        <v>70.339823805865649</v>
      </c>
      <c r="N90" s="11">
        <f t="shared" si="13"/>
        <v>11387.199848980996</v>
      </c>
    </row>
    <row r="91" spans="1:14" x14ac:dyDescent="0.3">
      <c r="A91" s="2">
        <v>0.89</v>
      </c>
      <c r="B91" s="2">
        <f t="shared" si="7"/>
        <v>0.10999999999999999</v>
      </c>
      <c r="C91" s="2"/>
      <c r="D91" s="2"/>
      <c r="E91" s="10"/>
      <c r="F91" s="10"/>
      <c r="G91" s="2"/>
      <c r="H91" s="2"/>
      <c r="I91" s="11">
        <f t="shared" si="8"/>
        <v>114572.98637087838</v>
      </c>
      <c r="J91" s="11">
        <f t="shared" si="9"/>
        <v>2.665886046692683</v>
      </c>
      <c r="K91" s="11">
        <f t="shared" si="10"/>
        <v>7.7845289873706376</v>
      </c>
      <c r="L91" s="11">
        <f t="shared" si="11"/>
        <v>217296388.32342765</v>
      </c>
      <c r="M91" s="11">
        <f t="shared" si="12"/>
        <v>70.339823805865649</v>
      </c>
      <c r="N91" s="11">
        <f t="shared" si="13"/>
        <v>11387.199848980996</v>
      </c>
    </row>
    <row r="92" spans="1:14" x14ac:dyDescent="0.3">
      <c r="A92" s="2">
        <v>0.9</v>
      </c>
      <c r="B92" s="2">
        <f t="shared" si="7"/>
        <v>9.9999999999999978E-2</v>
      </c>
      <c r="C92" s="2"/>
      <c r="D92" s="2"/>
      <c r="E92" s="10"/>
      <c r="F92" s="10"/>
      <c r="G92" s="2"/>
      <c r="H92" s="2"/>
      <c r="I92" s="11">
        <f t="shared" si="8"/>
        <v>114572.98637087838</v>
      </c>
      <c r="J92" s="11">
        <f t="shared" si="9"/>
        <v>2.665886046692683</v>
      </c>
      <c r="K92" s="11">
        <f t="shared" si="10"/>
        <v>7.7845289873706376</v>
      </c>
      <c r="L92" s="11">
        <f t="shared" si="11"/>
        <v>217296388.32342765</v>
      </c>
      <c r="M92" s="11">
        <f t="shared" si="12"/>
        <v>70.339823805865649</v>
      </c>
      <c r="N92" s="11">
        <f t="shared" si="13"/>
        <v>11387.199848980996</v>
      </c>
    </row>
    <row r="93" spans="1:14" x14ac:dyDescent="0.3">
      <c r="A93" s="2">
        <v>0.91</v>
      </c>
      <c r="B93" s="2">
        <f t="shared" si="7"/>
        <v>8.9999999999999969E-2</v>
      </c>
      <c r="C93" s="2"/>
      <c r="D93" s="2"/>
      <c r="E93" s="10"/>
      <c r="F93" s="10"/>
      <c r="G93" s="2"/>
      <c r="H93" s="2"/>
      <c r="I93" s="11">
        <f t="shared" si="8"/>
        <v>114572.98637087838</v>
      </c>
      <c r="J93" s="11">
        <f t="shared" si="9"/>
        <v>2.665886046692683</v>
      </c>
      <c r="K93" s="11">
        <f t="shared" si="10"/>
        <v>7.7845289873706376</v>
      </c>
      <c r="L93" s="11">
        <f t="shared" si="11"/>
        <v>217296388.32342765</v>
      </c>
      <c r="M93" s="11">
        <f t="shared" si="12"/>
        <v>70.339823805865649</v>
      </c>
      <c r="N93" s="11">
        <f t="shared" si="13"/>
        <v>11387.199848980996</v>
      </c>
    </row>
    <row r="94" spans="1:14" x14ac:dyDescent="0.3">
      <c r="A94" s="2">
        <v>0.92</v>
      </c>
      <c r="B94" s="2">
        <f t="shared" si="7"/>
        <v>7.999999999999996E-2</v>
      </c>
      <c r="C94" s="2"/>
      <c r="D94" s="2"/>
      <c r="E94" s="10"/>
      <c r="F94" s="10"/>
      <c r="G94" s="2"/>
      <c r="H94" s="2"/>
      <c r="I94" s="11">
        <f t="shared" si="8"/>
        <v>114572.98637087838</v>
      </c>
      <c r="J94" s="11">
        <f t="shared" si="9"/>
        <v>2.665886046692683</v>
      </c>
      <c r="K94" s="11">
        <f t="shared" si="10"/>
        <v>7.7845289873706376</v>
      </c>
      <c r="L94" s="11">
        <f t="shared" si="11"/>
        <v>217296388.32342765</v>
      </c>
      <c r="M94" s="11">
        <f t="shared" si="12"/>
        <v>70.339823805865649</v>
      </c>
      <c r="N94" s="11">
        <f t="shared" si="13"/>
        <v>11387.199848980996</v>
      </c>
    </row>
    <row r="95" spans="1:14" x14ac:dyDescent="0.3">
      <c r="A95" s="2">
        <v>0.93</v>
      </c>
      <c r="B95" s="2">
        <f t="shared" si="7"/>
        <v>6.9999999999999951E-2</v>
      </c>
      <c r="C95" s="2"/>
      <c r="D95" s="2"/>
      <c r="E95" s="10"/>
      <c r="F95" s="10"/>
      <c r="G95" s="2"/>
      <c r="H95" s="2"/>
      <c r="I95" s="11">
        <f t="shared" si="8"/>
        <v>114572.98637087838</v>
      </c>
      <c r="J95" s="11">
        <f t="shared" si="9"/>
        <v>2.665886046692683</v>
      </c>
      <c r="K95" s="11">
        <f t="shared" si="10"/>
        <v>7.7845289873706376</v>
      </c>
      <c r="L95" s="11">
        <f t="shared" si="11"/>
        <v>217296388.32342765</v>
      </c>
      <c r="M95" s="11">
        <f t="shared" si="12"/>
        <v>70.339823805865649</v>
      </c>
      <c r="N95" s="11">
        <f t="shared" si="13"/>
        <v>11387.199848980996</v>
      </c>
    </row>
    <row r="96" spans="1:14" x14ac:dyDescent="0.3">
      <c r="A96" s="2">
        <v>0.94</v>
      </c>
      <c r="B96" s="2">
        <f t="shared" si="7"/>
        <v>6.0000000000000053E-2</v>
      </c>
      <c r="C96" s="2"/>
      <c r="D96" s="2"/>
      <c r="E96" s="10"/>
      <c r="F96" s="10"/>
      <c r="G96" s="2"/>
      <c r="H96" s="2"/>
      <c r="I96" s="11">
        <f t="shared" si="8"/>
        <v>114572.98637087838</v>
      </c>
      <c r="J96" s="11">
        <f t="shared" si="9"/>
        <v>2.665886046692683</v>
      </c>
      <c r="K96" s="11">
        <f t="shared" si="10"/>
        <v>7.7845289873706376</v>
      </c>
      <c r="L96" s="11">
        <f t="shared" si="11"/>
        <v>217296388.32342765</v>
      </c>
      <c r="M96" s="11">
        <f t="shared" si="12"/>
        <v>70.339823805865649</v>
      </c>
      <c r="N96" s="11">
        <f t="shared" si="13"/>
        <v>11387.199848980996</v>
      </c>
    </row>
    <row r="97" spans="1:14" x14ac:dyDescent="0.3">
      <c r="A97" s="2">
        <v>0.95</v>
      </c>
      <c r="B97" s="2">
        <f t="shared" si="7"/>
        <v>5.0000000000000044E-2</v>
      </c>
      <c r="C97" s="2"/>
      <c r="D97" s="2"/>
      <c r="E97" s="10"/>
      <c r="F97" s="10"/>
      <c r="G97" s="2"/>
      <c r="H97" s="2"/>
      <c r="I97" s="11">
        <f t="shared" si="8"/>
        <v>114572.98637087838</v>
      </c>
      <c r="J97" s="11">
        <f t="shared" si="9"/>
        <v>2.665886046692683</v>
      </c>
      <c r="K97" s="11">
        <f t="shared" si="10"/>
        <v>7.7845289873706376</v>
      </c>
      <c r="L97" s="11">
        <f t="shared" si="11"/>
        <v>217296388.32342765</v>
      </c>
      <c r="M97" s="11">
        <f t="shared" si="12"/>
        <v>70.339823805865649</v>
      </c>
      <c r="N97" s="11">
        <f t="shared" si="13"/>
        <v>11387.199848980996</v>
      </c>
    </row>
    <row r="98" spans="1:14" x14ac:dyDescent="0.3">
      <c r="A98" s="2">
        <v>0.96</v>
      </c>
      <c r="B98" s="2">
        <f t="shared" si="7"/>
        <v>4.0000000000000036E-2</v>
      </c>
      <c r="C98" s="2"/>
      <c r="D98" s="2"/>
      <c r="E98" s="10"/>
      <c r="F98" s="10"/>
      <c r="G98" s="2"/>
      <c r="H98" s="2"/>
      <c r="I98" s="11">
        <f t="shared" si="8"/>
        <v>114572.98637087838</v>
      </c>
      <c r="J98" s="11">
        <f t="shared" si="9"/>
        <v>2.665886046692683</v>
      </c>
      <c r="K98" s="11">
        <f t="shared" si="10"/>
        <v>7.7845289873706376</v>
      </c>
      <c r="L98" s="11">
        <f t="shared" si="11"/>
        <v>217296388.32342765</v>
      </c>
      <c r="M98" s="11">
        <f t="shared" si="12"/>
        <v>70.339823805865649</v>
      </c>
      <c r="N98" s="11">
        <f t="shared" si="13"/>
        <v>11387.199848980996</v>
      </c>
    </row>
    <row r="99" spans="1:14" x14ac:dyDescent="0.3">
      <c r="A99" s="2">
        <v>0.97</v>
      </c>
      <c r="B99" s="2">
        <f t="shared" si="7"/>
        <v>3.0000000000000027E-2</v>
      </c>
      <c r="C99" s="2"/>
      <c r="D99" s="2"/>
      <c r="E99" s="10"/>
      <c r="F99" s="10"/>
      <c r="G99" s="2"/>
      <c r="H99" s="2"/>
      <c r="I99" s="11">
        <f t="shared" si="8"/>
        <v>114572.98637087838</v>
      </c>
      <c r="J99" s="11">
        <f t="shared" si="9"/>
        <v>2.665886046692683</v>
      </c>
      <c r="K99" s="11">
        <f t="shared" si="10"/>
        <v>7.7845289873706376</v>
      </c>
      <c r="L99" s="11">
        <f t="shared" si="11"/>
        <v>217296388.32342765</v>
      </c>
      <c r="M99" s="11">
        <f t="shared" si="12"/>
        <v>70.339823805865649</v>
      </c>
      <c r="N99" s="11">
        <f t="shared" si="13"/>
        <v>11387.199848980996</v>
      </c>
    </row>
    <row r="100" spans="1:14" x14ac:dyDescent="0.3">
      <c r="A100" s="2">
        <v>0.98</v>
      </c>
      <c r="B100" s="2">
        <f t="shared" si="7"/>
        <v>2.0000000000000018E-2</v>
      </c>
      <c r="C100" s="2"/>
      <c r="D100" s="2"/>
      <c r="E100" s="10"/>
      <c r="F100" s="10"/>
      <c r="G100" s="2"/>
      <c r="H100" s="2"/>
      <c r="I100" s="11">
        <f t="shared" si="8"/>
        <v>114572.98637087838</v>
      </c>
      <c r="J100" s="11">
        <f t="shared" si="9"/>
        <v>2.665886046692683</v>
      </c>
      <c r="K100" s="11">
        <f t="shared" si="10"/>
        <v>7.7845289873706376</v>
      </c>
      <c r="L100" s="11">
        <f t="shared" si="11"/>
        <v>217296388.32342765</v>
      </c>
      <c r="M100" s="11">
        <f t="shared" si="12"/>
        <v>70.339823805865649</v>
      </c>
      <c r="N100" s="11">
        <f t="shared" si="13"/>
        <v>11387.199848980996</v>
      </c>
    </row>
    <row r="101" spans="1:14" x14ac:dyDescent="0.3">
      <c r="A101" s="2">
        <v>0.99</v>
      </c>
      <c r="B101" s="2">
        <f t="shared" si="7"/>
        <v>1.0000000000000009E-2</v>
      </c>
      <c r="C101" s="2"/>
      <c r="D101" s="2"/>
      <c r="E101" s="10"/>
      <c r="F101" s="10"/>
      <c r="G101" s="2"/>
      <c r="H101" s="2"/>
      <c r="I101" s="11">
        <f t="shared" si="8"/>
        <v>114572.98637087838</v>
      </c>
      <c r="J101" s="11">
        <f t="shared" si="9"/>
        <v>2.665886046692683</v>
      </c>
      <c r="K101" s="11">
        <f t="shared" si="10"/>
        <v>7.7845289873706376</v>
      </c>
      <c r="L101" s="11">
        <f t="shared" si="11"/>
        <v>217296388.32342765</v>
      </c>
      <c r="M101" s="11">
        <f t="shared" si="12"/>
        <v>70.339823805865649</v>
      </c>
      <c r="N101" s="11">
        <f t="shared" si="13"/>
        <v>11387.199848980996</v>
      </c>
    </row>
    <row r="102" spans="1:14" x14ac:dyDescent="0.3">
      <c r="A102" s="2">
        <v>1</v>
      </c>
      <c r="B102" s="2">
        <f t="shared" si="7"/>
        <v>0</v>
      </c>
      <c r="C102" s="2"/>
      <c r="D102" s="2"/>
      <c r="E102" s="10"/>
      <c r="F102" s="10"/>
      <c r="G102" s="2"/>
      <c r="H102" s="2"/>
      <c r="I102" s="11">
        <f t="shared" si="8"/>
        <v>114572.98637087838</v>
      </c>
      <c r="J102" s="11">
        <f t="shared" si="9"/>
        <v>2.665886046692683</v>
      </c>
      <c r="K102" s="11">
        <f t="shared" si="10"/>
        <v>7.7845289873706376</v>
      </c>
      <c r="L102" s="11">
        <f t="shared" si="11"/>
        <v>217296388.32342765</v>
      </c>
      <c r="M102" s="11">
        <f t="shared" si="12"/>
        <v>70.339823805865649</v>
      </c>
      <c r="N102" s="11">
        <f t="shared" si="13"/>
        <v>11387.199848980996</v>
      </c>
    </row>
    <row r="103" spans="1:14" x14ac:dyDescent="0.3">
      <c r="A103"/>
      <c r="B103"/>
      <c r="C103"/>
      <c r="D103"/>
      <c r="E103"/>
      <c r="F103"/>
    </row>
    <row r="104" spans="1:14" x14ac:dyDescent="0.3">
      <c r="A104"/>
      <c r="B104"/>
      <c r="C104"/>
      <c r="D104"/>
      <c r="E104"/>
      <c r="F104"/>
    </row>
    <row r="105" spans="1:14" x14ac:dyDescent="0.3">
      <c r="A105"/>
      <c r="B105"/>
      <c r="C105"/>
      <c r="D105"/>
      <c r="E105"/>
      <c r="F105"/>
    </row>
    <row r="106" spans="1:14" x14ac:dyDescent="0.3">
      <c r="A106"/>
      <c r="B106"/>
      <c r="C106"/>
      <c r="D106"/>
      <c r="E106"/>
      <c r="F106"/>
    </row>
    <row r="107" spans="1:14" x14ac:dyDescent="0.3">
      <c r="A107"/>
      <c r="B107"/>
      <c r="C107"/>
      <c r="D107"/>
      <c r="E107"/>
      <c r="F107"/>
    </row>
    <row r="108" spans="1:14" x14ac:dyDescent="0.3">
      <c r="A108"/>
      <c r="B108"/>
      <c r="C108"/>
      <c r="D108"/>
      <c r="E108"/>
      <c r="F108"/>
    </row>
    <row r="109" spans="1:14" x14ac:dyDescent="0.3">
      <c r="A109"/>
      <c r="B109"/>
      <c r="C109"/>
      <c r="D109"/>
      <c r="E109"/>
      <c r="F109"/>
    </row>
    <row r="110" spans="1:14" x14ac:dyDescent="0.3">
      <c r="A110"/>
      <c r="B110"/>
      <c r="C110"/>
      <c r="D110"/>
      <c r="E110"/>
      <c r="F110"/>
    </row>
    <row r="111" spans="1:14" x14ac:dyDescent="0.3">
      <c r="A111"/>
      <c r="B111"/>
      <c r="C111"/>
      <c r="D111"/>
      <c r="E111"/>
      <c r="F111"/>
    </row>
    <row r="112" spans="1:14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6" x14ac:dyDescent="0.3">
      <c r="A561"/>
      <c r="B561"/>
      <c r="C561"/>
      <c r="D561"/>
      <c r="E561"/>
      <c r="F561"/>
    </row>
    <row r="562" spans="1:6" x14ac:dyDescent="0.3">
      <c r="A562"/>
      <c r="B562"/>
      <c r="C562"/>
      <c r="D562"/>
      <c r="E562"/>
      <c r="F562"/>
    </row>
    <row r="563" spans="1:6" x14ac:dyDescent="0.3">
      <c r="A563"/>
      <c r="B563"/>
      <c r="C563"/>
      <c r="D563"/>
      <c r="E563"/>
      <c r="F563"/>
    </row>
    <row r="564" spans="1:6" x14ac:dyDescent="0.3">
      <c r="A564"/>
      <c r="B564"/>
      <c r="C564"/>
      <c r="D564"/>
      <c r="E564"/>
      <c r="F564"/>
    </row>
    <row r="565" spans="1:6" x14ac:dyDescent="0.3">
      <c r="A565"/>
      <c r="B565"/>
      <c r="C565"/>
      <c r="D565"/>
      <c r="E565"/>
      <c r="F565"/>
    </row>
    <row r="566" spans="1:6" x14ac:dyDescent="0.3">
      <c r="A566"/>
      <c r="B566"/>
      <c r="C566"/>
      <c r="D566"/>
      <c r="E566"/>
      <c r="F566"/>
    </row>
    <row r="567" spans="1:6" x14ac:dyDescent="0.3">
      <c r="A567"/>
      <c r="B567"/>
      <c r="C567"/>
      <c r="D567"/>
      <c r="E567"/>
      <c r="F567"/>
    </row>
    <row r="568" spans="1:6" x14ac:dyDescent="0.3">
      <c r="A568"/>
      <c r="B568"/>
      <c r="C568"/>
      <c r="D568"/>
      <c r="E568"/>
      <c r="F568"/>
    </row>
    <row r="569" spans="1:6" x14ac:dyDescent="0.3">
      <c r="A569"/>
      <c r="B569"/>
      <c r="C569"/>
      <c r="D569"/>
      <c r="E569"/>
      <c r="F569"/>
    </row>
    <row r="570" spans="1:6" x14ac:dyDescent="0.3">
      <c r="A570"/>
      <c r="B570"/>
      <c r="C570"/>
      <c r="D570"/>
      <c r="E570"/>
      <c r="F570"/>
    </row>
    <row r="571" spans="1:6" x14ac:dyDescent="0.3">
      <c r="A571"/>
      <c r="B571"/>
      <c r="C571"/>
      <c r="D571"/>
      <c r="E571"/>
      <c r="F571"/>
    </row>
    <row r="572" spans="1:6" x14ac:dyDescent="0.3">
      <c r="A572"/>
      <c r="B572"/>
      <c r="C572"/>
      <c r="D572"/>
      <c r="E572"/>
      <c r="F572"/>
    </row>
    <row r="573" spans="1:6" x14ac:dyDescent="0.3">
      <c r="A573"/>
      <c r="B573"/>
      <c r="C573"/>
      <c r="D573"/>
      <c r="E573"/>
      <c r="F573"/>
    </row>
    <row r="574" spans="1:6" x14ac:dyDescent="0.3">
      <c r="A574"/>
      <c r="B574"/>
      <c r="C574"/>
      <c r="D574"/>
      <c r="E574"/>
      <c r="F574"/>
    </row>
    <row r="575" spans="1:6" x14ac:dyDescent="0.3">
      <c r="A575"/>
      <c r="B575"/>
      <c r="C575"/>
      <c r="D575"/>
      <c r="E575"/>
      <c r="F575"/>
    </row>
    <row r="576" spans="1:6" x14ac:dyDescent="0.3">
      <c r="A576"/>
      <c r="B576"/>
      <c r="C576"/>
      <c r="D576"/>
      <c r="E576"/>
      <c r="F576"/>
    </row>
    <row r="577" spans="1:6" x14ac:dyDescent="0.3">
      <c r="A577"/>
      <c r="B577"/>
      <c r="C577"/>
      <c r="D577"/>
      <c r="E577"/>
      <c r="F577"/>
    </row>
    <row r="578" spans="1:6" x14ac:dyDescent="0.3">
      <c r="A578"/>
      <c r="B578"/>
      <c r="C578"/>
      <c r="D578"/>
      <c r="E578"/>
      <c r="F578"/>
    </row>
    <row r="579" spans="1:6" x14ac:dyDescent="0.3">
      <c r="A579"/>
      <c r="B579"/>
      <c r="C579"/>
      <c r="D579"/>
      <c r="E579"/>
      <c r="F579"/>
    </row>
    <row r="580" spans="1:6" x14ac:dyDescent="0.3">
      <c r="A580"/>
      <c r="B580"/>
      <c r="C580"/>
      <c r="D580"/>
      <c r="E580"/>
      <c r="F580"/>
    </row>
    <row r="581" spans="1:6" x14ac:dyDescent="0.3">
      <c r="A581"/>
      <c r="B581"/>
      <c r="C581"/>
      <c r="D581"/>
      <c r="E581"/>
      <c r="F581"/>
    </row>
    <row r="582" spans="1:6" x14ac:dyDescent="0.3">
      <c r="A582"/>
      <c r="B582"/>
      <c r="C582"/>
      <c r="D582"/>
      <c r="E582"/>
      <c r="F582"/>
    </row>
    <row r="583" spans="1:6" x14ac:dyDescent="0.3">
      <c r="A583"/>
      <c r="B583"/>
      <c r="C583"/>
      <c r="D583"/>
      <c r="E583"/>
      <c r="F583"/>
    </row>
    <row r="584" spans="1:6" x14ac:dyDescent="0.3">
      <c r="A584"/>
      <c r="B584"/>
      <c r="C584"/>
      <c r="D584"/>
      <c r="E584"/>
      <c r="F584"/>
    </row>
    <row r="585" spans="1:6" x14ac:dyDescent="0.3">
      <c r="A585"/>
      <c r="B585"/>
      <c r="C585"/>
      <c r="D585"/>
      <c r="E585"/>
      <c r="F585"/>
    </row>
    <row r="586" spans="1:6" x14ac:dyDescent="0.3">
      <c r="A586"/>
      <c r="B586"/>
      <c r="C586"/>
      <c r="D586"/>
      <c r="E586"/>
      <c r="F586"/>
    </row>
    <row r="587" spans="1:6" x14ac:dyDescent="0.3">
      <c r="A587"/>
      <c r="B587"/>
      <c r="C587"/>
      <c r="D587"/>
      <c r="E587"/>
      <c r="F587"/>
    </row>
    <row r="588" spans="1:6" x14ac:dyDescent="0.3">
      <c r="A588"/>
      <c r="B588"/>
      <c r="C588"/>
      <c r="D588"/>
      <c r="E588"/>
      <c r="F588"/>
    </row>
    <row r="589" spans="1:6" x14ac:dyDescent="0.3">
      <c r="A589"/>
      <c r="B589"/>
      <c r="C589"/>
      <c r="D589"/>
      <c r="E589"/>
      <c r="F589"/>
    </row>
    <row r="590" spans="1:6" x14ac:dyDescent="0.3">
      <c r="A590"/>
      <c r="B590"/>
      <c r="C590"/>
      <c r="D590"/>
      <c r="E590"/>
      <c r="F590"/>
    </row>
    <row r="591" spans="1:6" x14ac:dyDescent="0.3">
      <c r="A591"/>
      <c r="B591"/>
      <c r="C591"/>
      <c r="D591"/>
      <c r="E591"/>
      <c r="F591"/>
    </row>
    <row r="592" spans="1:6" x14ac:dyDescent="0.3">
      <c r="A592"/>
      <c r="B592"/>
      <c r="C592"/>
      <c r="D592"/>
      <c r="E592"/>
      <c r="F592"/>
    </row>
    <row r="593" spans="1:6" x14ac:dyDescent="0.3">
      <c r="A593"/>
      <c r="B593"/>
      <c r="C593"/>
      <c r="D593"/>
      <c r="E593"/>
      <c r="F593"/>
    </row>
    <row r="594" spans="1:6" x14ac:dyDescent="0.3">
      <c r="A594"/>
      <c r="B594"/>
      <c r="C594"/>
      <c r="D594"/>
      <c r="E594"/>
      <c r="F594"/>
    </row>
    <row r="595" spans="1:6" x14ac:dyDescent="0.3">
      <c r="A595"/>
      <c r="B595"/>
      <c r="C595"/>
      <c r="D595"/>
      <c r="E595"/>
      <c r="F595"/>
    </row>
    <row r="596" spans="1:6" x14ac:dyDescent="0.3">
      <c r="A596"/>
      <c r="B596"/>
      <c r="C596"/>
      <c r="D596"/>
      <c r="E596"/>
      <c r="F596"/>
    </row>
    <row r="597" spans="1:6" x14ac:dyDescent="0.3">
      <c r="A597"/>
      <c r="B597"/>
      <c r="C597"/>
      <c r="D597"/>
      <c r="E597"/>
      <c r="F597"/>
    </row>
    <row r="598" spans="1:6" x14ac:dyDescent="0.3">
      <c r="A598"/>
      <c r="B598"/>
      <c r="C598"/>
      <c r="D598"/>
      <c r="E598"/>
      <c r="F598"/>
    </row>
    <row r="599" spans="1:6" x14ac:dyDescent="0.3">
      <c r="A599"/>
      <c r="B599"/>
      <c r="C599"/>
      <c r="D599"/>
      <c r="E599"/>
      <c r="F599"/>
    </row>
    <row r="600" spans="1:6" x14ac:dyDescent="0.3">
      <c r="A600"/>
      <c r="B600"/>
      <c r="C600"/>
      <c r="D600"/>
      <c r="E600"/>
      <c r="F600"/>
    </row>
    <row r="601" spans="1:6" x14ac:dyDescent="0.3">
      <c r="A601"/>
      <c r="B601"/>
      <c r="C601"/>
      <c r="D601"/>
      <c r="E601"/>
      <c r="F601"/>
    </row>
    <row r="602" spans="1:6" x14ac:dyDescent="0.3">
      <c r="A602"/>
      <c r="B602"/>
      <c r="C602"/>
      <c r="D602"/>
      <c r="E602"/>
      <c r="F602"/>
    </row>
    <row r="603" spans="1:6" x14ac:dyDescent="0.3">
      <c r="A603"/>
      <c r="B603"/>
      <c r="C603"/>
      <c r="D603"/>
      <c r="E603"/>
      <c r="F603"/>
    </row>
    <row r="604" spans="1:6" x14ac:dyDescent="0.3">
      <c r="A604"/>
      <c r="B604"/>
      <c r="C604"/>
      <c r="D604"/>
      <c r="E604"/>
      <c r="F604"/>
    </row>
    <row r="605" spans="1:6" x14ac:dyDescent="0.3">
      <c r="A605"/>
      <c r="B605"/>
      <c r="C605"/>
      <c r="D605"/>
      <c r="E605"/>
      <c r="F605"/>
    </row>
    <row r="606" spans="1:6" x14ac:dyDescent="0.3">
      <c r="A606"/>
      <c r="B606"/>
      <c r="C606"/>
      <c r="D606"/>
      <c r="E606"/>
      <c r="F606"/>
    </row>
    <row r="607" spans="1:6" x14ac:dyDescent="0.3">
      <c r="A607"/>
      <c r="B607"/>
      <c r="C607"/>
      <c r="D607"/>
      <c r="E607"/>
      <c r="F607"/>
    </row>
    <row r="608" spans="1:6" x14ac:dyDescent="0.3">
      <c r="A608"/>
      <c r="B608"/>
      <c r="C608"/>
      <c r="D608"/>
      <c r="E608"/>
      <c r="F608"/>
    </row>
    <row r="609" spans="1:6" x14ac:dyDescent="0.3">
      <c r="A609"/>
      <c r="B609"/>
      <c r="C609"/>
      <c r="D609"/>
      <c r="E609"/>
      <c r="F609"/>
    </row>
    <row r="610" spans="1:6" x14ac:dyDescent="0.3">
      <c r="A610"/>
      <c r="B610"/>
      <c r="C610"/>
      <c r="D610"/>
      <c r="E610"/>
      <c r="F610"/>
    </row>
    <row r="611" spans="1:6" x14ac:dyDescent="0.3">
      <c r="A611"/>
      <c r="B611"/>
      <c r="C611"/>
      <c r="D611"/>
      <c r="E611"/>
      <c r="F611"/>
    </row>
    <row r="612" spans="1:6" x14ac:dyDescent="0.3">
      <c r="A612"/>
      <c r="B612"/>
      <c r="C612"/>
      <c r="D612"/>
      <c r="E612"/>
      <c r="F612"/>
    </row>
    <row r="613" spans="1:6" x14ac:dyDescent="0.3">
      <c r="A613"/>
      <c r="B613"/>
      <c r="C613"/>
      <c r="D613"/>
      <c r="E613"/>
      <c r="F613"/>
    </row>
    <row r="614" spans="1:6" x14ac:dyDescent="0.3">
      <c r="A614"/>
      <c r="B614"/>
      <c r="C614"/>
      <c r="D614"/>
      <c r="E614"/>
      <c r="F614"/>
    </row>
    <row r="615" spans="1:6" x14ac:dyDescent="0.3">
      <c r="A615"/>
      <c r="B615"/>
      <c r="C615"/>
      <c r="D615"/>
      <c r="E615"/>
      <c r="F615"/>
    </row>
    <row r="616" spans="1:6" x14ac:dyDescent="0.3">
      <c r="A616"/>
      <c r="B616"/>
      <c r="C616"/>
      <c r="D616"/>
      <c r="E616"/>
      <c r="F616"/>
    </row>
    <row r="617" spans="1:6" x14ac:dyDescent="0.3">
      <c r="A617"/>
      <c r="B617"/>
      <c r="C617"/>
      <c r="D617"/>
      <c r="E617"/>
      <c r="F617"/>
    </row>
    <row r="618" spans="1:6" x14ac:dyDescent="0.3">
      <c r="A618"/>
      <c r="B618"/>
      <c r="C618"/>
      <c r="D618"/>
      <c r="E618"/>
      <c r="F618"/>
    </row>
    <row r="619" spans="1:6" x14ac:dyDescent="0.3">
      <c r="A619"/>
      <c r="B619"/>
      <c r="C619"/>
      <c r="D619"/>
      <c r="E619"/>
      <c r="F619"/>
    </row>
    <row r="620" spans="1:6" x14ac:dyDescent="0.3">
      <c r="A620"/>
      <c r="B620"/>
      <c r="C620"/>
      <c r="D620"/>
      <c r="E620"/>
      <c r="F620"/>
    </row>
    <row r="621" spans="1:6" x14ac:dyDescent="0.3">
      <c r="A621"/>
      <c r="B621"/>
      <c r="C621"/>
      <c r="D621"/>
      <c r="E621"/>
      <c r="F621"/>
    </row>
    <row r="622" spans="1:6" x14ac:dyDescent="0.3">
      <c r="A622"/>
      <c r="B622"/>
      <c r="C622"/>
      <c r="D622"/>
      <c r="E622"/>
      <c r="F622"/>
    </row>
    <row r="623" spans="1:6" x14ac:dyDescent="0.3">
      <c r="A623"/>
      <c r="B623"/>
      <c r="C623"/>
      <c r="D623"/>
      <c r="E623"/>
      <c r="F623"/>
    </row>
    <row r="624" spans="1:6" x14ac:dyDescent="0.3">
      <c r="A624"/>
      <c r="B624"/>
      <c r="C624"/>
      <c r="D624"/>
      <c r="E624"/>
      <c r="F624"/>
    </row>
    <row r="625" spans="1:6" x14ac:dyDescent="0.3">
      <c r="A625"/>
      <c r="B625"/>
      <c r="C625"/>
      <c r="D625"/>
      <c r="E625"/>
      <c r="F625"/>
    </row>
    <row r="626" spans="1:6" x14ac:dyDescent="0.3">
      <c r="A626"/>
      <c r="B626"/>
      <c r="C626"/>
      <c r="D626"/>
      <c r="E626"/>
      <c r="F626"/>
    </row>
    <row r="627" spans="1:6" x14ac:dyDescent="0.3">
      <c r="A627"/>
      <c r="B627"/>
      <c r="C627"/>
      <c r="D627"/>
      <c r="E627"/>
      <c r="F627"/>
    </row>
    <row r="628" spans="1:6" x14ac:dyDescent="0.3">
      <c r="A628"/>
      <c r="B628"/>
      <c r="C628"/>
      <c r="D628"/>
      <c r="E628"/>
      <c r="F628"/>
    </row>
    <row r="629" spans="1:6" x14ac:dyDescent="0.3">
      <c r="A629"/>
      <c r="B629"/>
      <c r="C629"/>
      <c r="D629"/>
      <c r="E629"/>
      <c r="F629"/>
    </row>
    <row r="630" spans="1:6" x14ac:dyDescent="0.3">
      <c r="A630"/>
      <c r="B630"/>
      <c r="C630"/>
      <c r="D630"/>
      <c r="E630"/>
      <c r="F630"/>
    </row>
    <row r="631" spans="1:6" x14ac:dyDescent="0.3">
      <c r="A631"/>
      <c r="B631"/>
      <c r="C631"/>
      <c r="D631"/>
      <c r="E631"/>
      <c r="F631"/>
    </row>
    <row r="632" spans="1:6" x14ac:dyDescent="0.3">
      <c r="A632"/>
      <c r="B632"/>
      <c r="C632"/>
      <c r="D632"/>
      <c r="E632"/>
      <c r="F632"/>
    </row>
    <row r="633" spans="1:6" x14ac:dyDescent="0.3">
      <c r="A633"/>
      <c r="B633"/>
      <c r="C633"/>
      <c r="D633"/>
      <c r="E633"/>
      <c r="F633"/>
    </row>
    <row r="634" spans="1:6" x14ac:dyDescent="0.3">
      <c r="A634"/>
      <c r="B634"/>
      <c r="C634"/>
      <c r="D634"/>
      <c r="E634"/>
      <c r="F634"/>
    </row>
    <row r="635" spans="1:6" x14ac:dyDescent="0.3">
      <c r="A635"/>
      <c r="B635"/>
      <c r="C635"/>
      <c r="D635"/>
      <c r="E635"/>
      <c r="F635"/>
    </row>
    <row r="636" spans="1:6" x14ac:dyDescent="0.3">
      <c r="A636"/>
      <c r="B636"/>
      <c r="C636"/>
      <c r="D636"/>
      <c r="E636"/>
      <c r="F636"/>
    </row>
    <row r="637" spans="1:6" x14ac:dyDescent="0.3">
      <c r="A637"/>
      <c r="B637"/>
      <c r="C637"/>
      <c r="D637"/>
      <c r="E637"/>
      <c r="F637"/>
    </row>
    <row r="638" spans="1:6" x14ac:dyDescent="0.3">
      <c r="A638"/>
      <c r="B638"/>
      <c r="C638"/>
      <c r="D638"/>
      <c r="E638"/>
      <c r="F638"/>
    </row>
    <row r="639" spans="1:6" x14ac:dyDescent="0.3">
      <c r="A639"/>
      <c r="B639"/>
      <c r="C639"/>
      <c r="D639"/>
      <c r="E639"/>
      <c r="F63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74B-6DB6-41EA-A387-9E1A3F2FF5EE}">
  <dimension ref="A1:I7"/>
  <sheetViews>
    <sheetView workbookViewId="0">
      <selection activeCell="B2" sqref="B2:B7"/>
    </sheetView>
  </sheetViews>
  <sheetFormatPr defaultRowHeight="14.4" x14ac:dyDescent="0.3"/>
  <cols>
    <col min="3" max="3" width="12" bestFit="1" customWidth="1"/>
  </cols>
  <sheetData>
    <row r="1" spans="1:9" x14ac:dyDescent="0.3">
      <c r="A1" t="s">
        <v>26</v>
      </c>
      <c r="B1" t="s">
        <v>27</v>
      </c>
      <c r="C1" t="s">
        <v>28</v>
      </c>
      <c r="H1" t="s">
        <v>24</v>
      </c>
      <c r="I1" t="s">
        <v>25</v>
      </c>
    </row>
    <row r="2" spans="1:9" x14ac:dyDescent="0.3">
      <c r="A2">
        <v>2.1000000000000001E-2</v>
      </c>
      <c r="B2">
        <v>769</v>
      </c>
      <c r="C2">
        <f>(A2*44.01)/((B2*598.5) + (A2*44.01))</f>
        <v>2.0080720746810844E-6</v>
      </c>
      <c r="D2">
        <f>C2*1000000</f>
        <v>2.0080720746810843</v>
      </c>
      <c r="H2">
        <v>598.5</v>
      </c>
      <c r="I2">
        <v>44.01</v>
      </c>
    </row>
    <row r="3" spans="1:9" x14ac:dyDescent="0.3">
      <c r="A3">
        <v>2.5999999999999999E-2</v>
      </c>
      <c r="B3">
        <v>817</v>
      </c>
      <c r="C3">
        <f t="shared" ref="C3:C7" si="0">(A3*44.01)/((B3*598.5) + (A3*44.01))</f>
        <v>2.3401165547451471E-6</v>
      </c>
      <c r="D3">
        <f t="shared" ref="D3:D7" si="1">C3*1000000</f>
        <v>2.3401165547451472</v>
      </c>
    </row>
    <row r="4" spans="1:9" x14ac:dyDescent="0.3">
      <c r="A4">
        <v>2.9000000000000001E-2</v>
      </c>
      <c r="B4">
        <v>849</v>
      </c>
      <c r="C4">
        <f t="shared" si="0"/>
        <v>2.5117501139547866E-6</v>
      </c>
      <c r="D4">
        <f t="shared" si="1"/>
        <v>2.5117501139547866</v>
      </c>
    </row>
    <row r="5" spans="1:9" x14ac:dyDescent="0.3">
      <c r="A5">
        <v>3.9E-2</v>
      </c>
      <c r="B5">
        <v>875</v>
      </c>
      <c r="C5">
        <f t="shared" si="0"/>
        <v>3.277497313830071E-6</v>
      </c>
      <c r="D5">
        <f t="shared" si="1"/>
        <v>3.2774973138300711</v>
      </c>
    </row>
    <row r="6" spans="1:9" x14ac:dyDescent="0.3">
      <c r="A6">
        <v>4.5999999999999999E-2</v>
      </c>
      <c r="B6">
        <v>896</v>
      </c>
      <c r="C6">
        <f t="shared" si="0"/>
        <v>3.7751602916125805E-6</v>
      </c>
      <c r="D6">
        <f t="shared" si="1"/>
        <v>3.7751602916125804</v>
      </c>
    </row>
    <row r="7" spans="1:9" x14ac:dyDescent="0.3">
      <c r="A7">
        <v>6.6000000000000003E-2</v>
      </c>
      <c r="B7">
        <v>914</v>
      </c>
      <c r="C7">
        <f t="shared" si="0"/>
        <v>5.3098548279471017E-6</v>
      </c>
      <c r="D7">
        <f t="shared" si="1"/>
        <v>5.3098548279471016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 Nikkhah</dc:creator>
  <cp:lastModifiedBy>Hosein Nikkhah</cp:lastModifiedBy>
  <dcterms:created xsi:type="dcterms:W3CDTF">2025-02-28T08:58:03Z</dcterms:created>
  <dcterms:modified xsi:type="dcterms:W3CDTF">2025-03-07T00:45:22Z</dcterms:modified>
</cp:coreProperties>
</file>