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s\Downloads\"/>
    </mc:Choice>
  </mc:AlternateContent>
  <xr:revisionPtr revIDLastSave="0" documentId="13_ncr:1_{19BCD000-7538-4CD3-96F8-6C27E66DA561}" xr6:coauthVersionLast="47" xr6:coauthVersionMax="47" xr10:uidLastSave="{00000000-0000-0000-0000-000000000000}"/>
  <bookViews>
    <workbookView xWindow="-110" yWindow="-110" windowWidth="19420" windowHeight="10300" xr2:uid="{10AEA2FD-B3EE-4E72-B2F6-580004B5634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34" i="2" l="1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</calcChain>
</file>

<file path=xl/sharedStrings.xml><?xml version="1.0" encoding="utf-8"?>
<sst xmlns="http://schemas.openxmlformats.org/spreadsheetml/2006/main" count="2" uniqueCount="2">
  <si>
    <t>Tanggal</t>
  </si>
  <si>
    <t>Positivity_Rate_Harian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</si>
</sst>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&quot; &quot;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Normal 2" xfId="1" xr:uid="{690AE76B-DA04-4241-A30D-AA19805F7F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5EC5-70B4-4482-B9A8-53ED5A2216E3}">
  <dimension ref="A1:C534"/>
  <sheetViews>
    <sheetView tabSelected="1" workbookViewId="0">
      <selection activeCell="B9" sqref="B9"/>
    </sheetView>
  </sheetViews>
  <sheetFormatPr defaultRowHeight="14.5" x14ac:dyDescent="0.35"/>
  <cols>
    <col min="1" max="1" width="12" style="1" customWidth="1"/>
    <col min="2" max="2" width="8.7265625" style="1"/>
  </cols>
  <sheetData>
    <row r="1" spans="1:2" x14ac:dyDescent="0.35">
      <c r="A1" s="1" t="s">
        <v>0</v>
      </c>
      <c r="B1" s="4" t="s">
        <v>1</v>
      </c>
    </row>
    <row r="2" spans="1:2" x14ac:dyDescent="0.35">
      <c r="A2" s="5">
        <v>44197</v>
      </c>
      <c r="B2" s="1">
        <v>29.5</v>
      </c>
    </row>
    <row r="3" spans="1:2" x14ac:dyDescent="0.35">
      <c r="A3" s="5">
        <v>44198</v>
      </c>
      <c r="B3" s="1">
        <v>29.5</v>
      </c>
    </row>
    <row r="4" spans="1:2" x14ac:dyDescent="0.35">
      <c r="A4" s="5">
        <v>44199</v>
      </c>
      <c r="B4" s="1">
        <v>24.8</v>
      </c>
    </row>
    <row r="5" spans="1:2" x14ac:dyDescent="0.35">
      <c r="A5" s="5">
        <v>44200</v>
      </c>
      <c r="B5" s="1">
        <v>22</v>
      </c>
    </row>
    <row r="6" spans="1:2" x14ac:dyDescent="0.35">
      <c r="A6" s="5">
        <v>44201</v>
      </c>
      <c r="B6" s="1">
        <v>19.399999999999999</v>
      </c>
    </row>
    <row r="7" spans="1:2" x14ac:dyDescent="0.35">
      <c r="A7" s="5">
        <v>44202</v>
      </c>
      <c r="B7" s="1">
        <v>19.8</v>
      </c>
    </row>
    <row r="8" spans="1:2" x14ac:dyDescent="0.35">
      <c r="A8" s="5">
        <v>44203</v>
      </c>
      <c r="B8" s="1">
        <v>20.8</v>
      </c>
    </row>
    <row r="9" spans="1:2" x14ac:dyDescent="0.35">
      <c r="A9" s="5">
        <v>44204</v>
      </c>
      <c r="B9" s="1">
        <v>24.9</v>
      </c>
    </row>
    <row r="10" spans="1:2" x14ac:dyDescent="0.35">
      <c r="A10" s="5">
        <v>44205</v>
      </c>
      <c r="B10" s="1">
        <v>25.4</v>
      </c>
    </row>
    <row r="11" spans="1:2" x14ac:dyDescent="0.35">
      <c r="A11" s="5">
        <v>44206</v>
      </c>
      <c r="B11" s="1">
        <v>30.4</v>
      </c>
    </row>
    <row r="12" spans="1:2" x14ac:dyDescent="0.35">
      <c r="A12" s="5">
        <v>44207</v>
      </c>
      <c r="B12" s="1">
        <v>31.1</v>
      </c>
    </row>
    <row r="13" spans="1:2" x14ac:dyDescent="0.35">
      <c r="A13" s="5">
        <v>44208</v>
      </c>
      <c r="B13" s="1">
        <v>24.8</v>
      </c>
    </row>
    <row r="14" spans="1:2" x14ac:dyDescent="0.35">
      <c r="A14" s="5">
        <v>44209</v>
      </c>
      <c r="B14" s="1">
        <v>24</v>
      </c>
    </row>
    <row r="15" spans="1:2" x14ac:dyDescent="0.35">
      <c r="A15" s="5">
        <v>44210</v>
      </c>
      <c r="B15" s="1">
        <v>25.1</v>
      </c>
    </row>
    <row r="16" spans="1:2" x14ac:dyDescent="0.35">
      <c r="A16" s="5">
        <v>44211</v>
      </c>
      <c r="B16" s="1">
        <v>25.9</v>
      </c>
    </row>
    <row r="17" spans="1:2" x14ac:dyDescent="0.35">
      <c r="A17" s="5">
        <v>44212</v>
      </c>
      <c r="B17" s="1">
        <v>31.4</v>
      </c>
    </row>
    <row r="18" spans="1:2" x14ac:dyDescent="0.35">
      <c r="A18" s="5">
        <v>44213</v>
      </c>
      <c r="B18" s="1">
        <v>32.9</v>
      </c>
    </row>
    <row r="19" spans="1:2" x14ac:dyDescent="0.35">
      <c r="A19" s="5">
        <v>44214</v>
      </c>
      <c r="B19" s="1">
        <v>28.1</v>
      </c>
    </row>
    <row r="20" spans="1:2" x14ac:dyDescent="0.35">
      <c r="A20" s="5">
        <v>44215</v>
      </c>
      <c r="B20" s="1">
        <v>23.8</v>
      </c>
    </row>
    <row r="21" spans="1:2" x14ac:dyDescent="0.35">
      <c r="A21" s="5">
        <v>44216</v>
      </c>
      <c r="B21" s="1">
        <v>28.7</v>
      </c>
    </row>
    <row r="22" spans="1:2" x14ac:dyDescent="0.35">
      <c r="A22" s="5">
        <v>44217</v>
      </c>
      <c r="B22" s="1">
        <v>26.8</v>
      </c>
    </row>
    <row r="23" spans="1:2" x14ac:dyDescent="0.35">
      <c r="A23" s="5">
        <v>44218</v>
      </c>
      <c r="B23" s="1">
        <v>26.3</v>
      </c>
    </row>
    <row r="24" spans="1:2" x14ac:dyDescent="0.35">
      <c r="A24" s="5">
        <v>44219</v>
      </c>
      <c r="B24" s="1">
        <v>28.4</v>
      </c>
    </row>
    <row r="25" spans="1:2" x14ac:dyDescent="0.35">
      <c r="A25" s="5">
        <v>44220</v>
      </c>
      <c r="B25" s="1">
        <v>33.200000000000003</v>
      </c>
    </row>
    <row r="26" spans="1:2" x14ac:dyDescent="0.35">
      <c r="A26" s="5">
        <v>44221</v>
      </c>
      <c r="B26" s="1">
        <v>28.9</v>
      </c>
    </row>
    <row r="27" spans="1:2" x14ac:dyDescent="0.35">
      <c r="A27" s="5">
        <v>44222</v>
      </c>
      <c r="B27" s="1">
        <v>27.2</v>
      </c>
    </row>
    <row r="28" spans="1:2" x14ac:dyDescent="0.35">
      <c r="A28" s="5">
        <v>44223</v>
      </c>
      <c r="B28" s="1">
        <v>25.7</v>
      </c>
    </row>
    <row r="29" spans="1:2" x14ac:dyDescent="0.35">
      <c r="A29" s="5">
        <v>44224</v>
      </c>
      <c r="B29" s="1">
        <v>25.3</v>
      </c>
    </row>
    <row r="30" spans="1:2" x14ac:dyDescent="0.35">
      <c r="A30" s="5">
        <v>44225</v>
      </c>
      <c r="B30" s="1">
        <v>26.3</v>
      </c>
    </row>
    <row r="31" spans="1:2" x14ac:dyDescent="0.35">
      <c r="A31" s="5">
        <v>44226</v>
      </c>
      <c r="B31" s="1">
        <v>35.700000000000003</v>
      </c>
    </row>
    <row r="32" spans="1:2" x14ac:dyDescent="0.35">
      <c r="A32" s="5">
        <v>44227</v>
      </c>
      <c r="B32" s="1">
        <v>36.200000000000003</v>
      </c>
    </row>
    <row r="33" spans="1:2" x14ac:dyDescent="0.35">
      <c r="A33" s="5">
        <v>44228</v>
      </c>
      <c r="B33" s="1">
        <v>34.5</v>
      </c>
    </row>
    <row r="34" spans="1:2" x14ac:dyDescent="0.35">
      <c r="A34" s="5">
        <v>44229</v>
      </c>
      <c r="B34" s="1">
        <v>24.2</v>
      </c>
    </row>
    <row r="35" spans="1:2" x14ac:dyDescent="0.35">
      <c r="A35" s="5">
        <v>44230</v>
      </c>
      <c r="B35" s="1">
        <v>25.6</v>
      </c>
    </row>
    <row r="36" spans="1:2" x14ac:dyDescent="0.35">
      <c r="A36" s="5">
        <v>44231</v>
      </c>
      <c r="B36" s="1">
        <v>27.1</v>
      </c>
    </row>
    <row r="37" spans="1:2" x14ac:dyDescent="0.35">
      <c r="A37" s="5">
        <v>44232</v>
      </c>
      <c r="B37" s="1">
        <v>26.6</v>
      </c>
    </row>
    <row r="38" spans="1:2" x14ac:dyDescent="0.35">
      <c r="A38" s="5">
        <v>44233</v>
      </c>
      <c r="B38" s="1">
        <v>25.3</v>
      </c>
    </row>
    <row r="39" spans="1:2" x14ac:dyDescent="0.35">
      <c r="A39" s="5">
        <v>44234</v>
      </c>
      <c r="B39" s="1">
        <v>35</v>
      </c>
    </row>
    <row r="40" spans="1:2" x14ac:dyDescent="0.35">
      <c r="A40" s="5">
        <v>44235</v>
      </c>
      <c r="B40" s="1">
        <v>29.4</v>
      </c>
    </row>
    <row r="41" spans="1:2" x14ac:dyDescent="0.35">
      <c r="A41" s="5">
        <v>44236</v>
      </c>
      <c r="B41" s="1">
        <v>22.6</v>
      </c>
    </row>
    <row r="42" spans="1:2" x14ac:dyDescent="0.35">
      <c r="A42" s="5">
        <v>44237</v>
      </c>
      <c r="B42" s="1">
        <v>21.4</v>
      </c>
    </row>
    <row r="43" spans="1:2" x14ac:dyDescent="0.35">
      <c r="A43" s="5">
        <v>44238</v>
      </c>
      <c r="B43" s="1">
        <v>22</v>
      </c>
    </row>
    <row r="44" spans="1:2" x14ac:dyDescent="0.35">
      <c r="A44" s="5">
        <v>44239</v>
      </c>
      <c r="B44" s="1">
        <v>27.9</v>
      </c>
    </row>
    <row r="45" spans="1:2" x14ac:dyDescent="0.35">
      <c r="A45" s="5">
        <v>44240</v>
      </c>
      <c r="B45" s="1">
        <v>35.5</v>
      </c>
    </row>
    <row r="46" spans="1:2" x14ac:dyDescent="0.35">
      <c r="A46" s="5">
        <v>44241</v>
      </c>
      <c r="B46" s="1">
        <v>27.9</v>
      </c>
    </row>
    <row r="47" spans="1:2" x14ac:dyDescent="0.35">
      <c r="A47" s="5">
        <v>44242</v>
      </c>
      <c r="B47" s="1">
        <v>32.9</v>
      </c>
    </row>
    <row r="48" spans="1:2" x14ac:dyDescent="0.35">
      <c r="A48" s="5">
        <v>44243</v>
      </c>
      <c r="B48" s="1">
        <v>38.299999999999997</v>
      </c>
    </row>
    <row r="49" spans="1:2" x14ac:dyDescent="0.35">
      <c r="A49" s="5">
        <v>44244</v>
      </c>
    </row>
    <row r="50" spans="1:2" x14ac:dyDescent="0.35">
      <c r="A50" s="5">
        <v>44245</v>
      </c>
    </row>
    <row r="51" spans="1:2" x14ac:dyDescent="0.35">
      <c r="A51" s="5">
        <v>44246</v>
      </c>
    </row>
    <row r="52" spans="1:2" x14ac:dyDescent="0.35">
      <c r="A52" s="5">
        <v>44247</v>
      </c>
      <c r="B52" s="1">
        <v>25</v>
      </c>
    </row>
    <row r="53" spans="1:2" x14ac:dyDescent="0.35">
      <c r="A53" s="5">
        <v>44248</v>
      </c>
      <c r="B53" s="1">
        <v>24.9</v>
      </c>
    </row>
    <row r="54" spans="1:2" x14ac:dyDescent="0.35">
      <c r="A54" s="5">
        <v>44249</v>
      </c>
      <c r="B54" s="1">
        <v>23.5</v>
      </c>
    </row>
    <row r="55" spans="1:2" x14ac:dyDescent="0.35">
      <c r="A55" s="5">
        <v>44250</v>
      </c>
      <c r="B55" s="1">
        <v>17.600000000000001</v>
      </c>
    </row>
    <row r="56" spans="1:2" x14ac:dyDescent="0.35">
      <c r="A56" s="5">
        <v>44251</v>
      </c>
      <c r="B56" s="1">
        <v>14.4</v>
      </c>
    </row>
    <row r="57" spans="1:2" x14ac:dyDescent="0.35">
      <c r="A57" s="5">
        <v>44252</v>
      </c>
      <c r="B57" s="1">
        <v>17</v>
      </c>
    </row>
    <row r="58" spans="1:2" x14ac:dyDescent="0.35">
      <c r="A58" s="5">
        <v>44253</v>
      </c>
      <c r="B58" s="1">
        <v>20.7</v>
      </c>
    </row>
    <row r="59" spans="1:2" x14ac:dyDescent="0.35">
      <c r="A59" s="5">
        <v>44254</v>
      </c>
      <c r="B59" s="1">
        <v>19.8</v>
      </c>
    </row>
    <row r="60" spans="1:2" x14ac:dyDescent="0.35">
      <c r="A60" s="5">
        <v>44255</v>
      </c>
      <c r="B60" s="1">
        <v>26.2</v>
      </c>
    </row>
    <row r="61" spans="1:2" x14ac:dyDescent="0.35">
      <c r="A61" s="2">
        <f ca="1">IFERROR(__xludf.DUMMYFUNCTION("""COMPUTED_VALUE"""),44256)</f>
        <v>44256</v>
      </c>
      <c r="B61" s="1">
        <v>35.299999999999997</v>
      </c>
    </row>
    <row r="62" spans="1:2" x14ac:dyDescent="0.35">
      <c r="A62" s="2">
        <f ca="1">IFERROR(__xludf.DUMMYFUNCTION("""COMPUTED_VALUE"""),44257)</f>
        <v>44257</v>
      </c>
      <c r="B62" s="1">
        <v>19</v>
      </c>
    </row>
    <row r="63" spans="1:2" x14ac:dyDescent="0.35">
      <c r="A63" s="2">
        <f ca="1">IFERROR(__xludf.DUMMYFUNCTION("""COMPUTED_VALUE"""),44258)</f>
        <v>44258</v>
      </c>
      <c r="B63" s="1">
        <v>13.9</v>
      </c>
    </row>
    <row r="64" spans="1:2" x14ac:dyDescent="0.35">
      <c r="A64" s="2">
        <f ca="1">IFERROR(__xludf.DUMMYFUNCTION("""COMPUTED_VALUE"""),44259)</f>
        <v>44259</v>
      </c>
      <c r="B64" s="1">
        <v>18.899999999999999</v>
      </c>
    </row>
    <row r="65" spans="1:2" x14ac:dyDescent="0.35">
      <c r="A65" s="2">
        <f ca="1">IFERROR(__xludf.DUMMYFUNCTION("""COMPUTED_VALUE"""),44260)</f>
        <v>44260</v>
      </c>
      <c r="B65" s="1">
        <v>32.700000000000003</v>
      </c>
    </row>
    <row r="66" spans="1:2" x14ac:dyDescent="0.35">
      <c r="A66" s="2">
        <f ca="1">IFERROR(__xludf.DUMMYFUNCTION("""COMPUTED_VALUE"""),44261)</f>
        <v>44261</v>
      </c>
      <c r="B66" s="1">
        <v>16.5</v>
      </c>
    </row>
    <row r="67" spans="1:2" x14ac:dyDescent="0.35">
      <c r="A67" s="2">
        <f ca="1">IFERROR(__xludf.DUMMYFUNCTION("""COMPUTED_VALUE"""),44262)</f>
        <v>44262</v>
      </c>
      <c r="B67" s="1">
        <v>19.5</v>
      </c>
    </row>
    <row r="68" spans="1:2" x14ac:dyDescent="0.35">
      <c r="A68" s="2">
        <f ca="1">IFERROR(__xludf.DUMMYFUNCTION("""COMPUTED_VALUE"""),44263)</f>
        <v>44263</v>
      </c>
      <c r="B68" s="1">
        <v>18.2</v>
      </c>
    </row>
    <row r="69" spans="1:2" x14ac:dyDescent="0.35">
      <c r="A69" s="2">
        <f ca="1">IFERROR(__xludf.DUMMYFUNCTION("""COMPUTED_VALUE"""),44264)</f>
        <v>44264</v>
      </c>
      <c r="B69" s="1">
        <v>14.5</v>
      </c>
    </row>
    <row r="70" spans="1:2" x14ac:dyDescent="0.35">
      <c r="A70" s="2">
        <f ca="1">IFERROR(__xludf.DUMMYFUNCTION("""COMPUTED_VALUE"""),44265)</f>
        <v>44265</v>
      </c>
      <c r="B70" s="1">
        <v>9.1</v>
      </c>
    </row>
    <row r="71" spans="1:2" x14ac:dyDescent="0.35">
      <c r="A71" s="2">
        <f ca="1">IFERROR(__xludf.DUMMYFUNCTION("""COMPUTED_VALUE"""),44266)</f>
        <v>44266</v>
      </c>
      <c r="B71" s="1">
        <v>14.2</v>
      </c>
    </row>
    <row r="72" spans="1:2" x14ac:dyDescent="0.35">
      <c r="A72" s="2">
        <f ca="1">IFERROR(__xludf.DUMMYFUNCTION("""COMPUTED_VALUE"""),44267)</f>
        <v>44267</v>
      </c>
      <c r="B72" s="1">
        <v>14.2</v>
      </c>
    </row>
    <row r="73" spans="1:2" x14ac:dyDescent="0.35">
      <c r="A73" s="2">
        <f ca="1">IFERROR(__xludf.DUMMYFUNCTION("""COMPUTED_VALUE"""),44268)</f>
        <v>44268</v>
      </c>
      <c r="B73" s="1">
        <v>9.1999999999999993</v>
      </c>
    </row>
    <row r="74" spans="1:2" x14ac:dyDescent="0.35">
      <c r="A74" s="2">
        <f ca="1">IFERROR(__xludf.DUMMYFUNCTION("""COMPUTED_VALUE"""),44269)</f>
        <v>44269</v>
      </c>
      <c r="B74" s="1">
        <v>16.8</v>
      </c>
    </row>
    <row r="75" spans="1:2" x14ac:dyDescent="0.35">
      <c r="A75" s="2">
        <f ca="1">IFERROR(__xludf.DUMMYFUNCTION("""COMPUTED_VALUE"""),44270)</f>
        <v>44270</v>
      </c>
      <c r="B75" s="1">
        <v>13.5</v>
      </c>
    </row>
    <row r="76" spans="1:2" x14ac:dyDescent="0.35">
      <c r="A76" s="2">
        <f ca="1">IFERROR(__xludf.DUMMYFUNCTION("""COMPUTED_VALUE"""),44271)</f>
        <v>44271</v>
      </c>
      <c r="B76" s="1">
        <v>11.5</v>
      </c>
    </row>
    <row r="77" spans="1:2" x14ac:dyDescent="0.35">
      <c r="A77" s="2">
        <f ca="1">IFERROR(__xludf.DUMMYFUNCTION("""COMPUTED_VALUE"""),44272)</f>
        <v>44272</v>
      </c>
      <c r="B77" s="1">
        <v>11.6</v>
      </c>
    </row>
    <row r="78" spans="1:2" x14ac:dyDescent="0.35">
      <c r="A78" s="2">
        <f ca="1">IFERROR(__xludf.DUMMYFUNCTION("""COMPUTED_VALUE"""),44273)</f>
        <v>44273</v>
      </c>
      <c r="B78" s="1">
        <v>18.3</v>
      </c>
    </row>
    <row r="79" spans="1:2" x14ac:dyDescent="0.35">
      <c r="A79" s="2">
        <f ca="1">IFERROR(__xludf.DUMMYFUNCTION("""COMPUTED_VALUE"""),44274)</f>
        <v>44274</v>
      </c>
      <c r="B79" s="1">
        <v>13.7</v>
      </c>
    </row>
    <row r="80" spans="1:2" x14ac:dyDescent="0.35">
      <c r="A80" s="2">
        <f ca="1">IFERROR(__xludf.DUMMYFUNCTION("""COMPUTED_VALUE"""),44275)</f>
        <v>44275</v>
      </c>
      <c r="B80" s="1">
        <v>12.9</v>
      </c>
    </row>
    <row r="81" spans="1:2" x14ac:dyDescent="0.35">
      <c r="A81" s="2">
        <f ca="1">IFERROR(__xludf.DUMMYFUNCTION("""COMPUTED_VALUE"""),44276)</f>
        <v>44276</v>
      </c>
      <c r="B81" s="1">
        <v>16.7</v>
      </c>
    </row>
    <row r="82" spans="1:2" x14ac:dyDescent="0.35">
      <c r="A82" s="2">
        <f ca="1">IFERROR(__xludf.DUMMYFUNCTION("""COMPUTED_VALUE"""),44277)</f>
        <v>44277</v>
      </c>
      <c r="B82" s="1">
        <v>15.3</v>
      </c>
    </row>
    <row r="83" spans="1:2" x14ac:dyDescent="0.35">
      <c r="A83" s="2">
        <f ca="1">IFERROR(__xludf.DUMMYFUNCTION("""COMPUTED_VALUE"""),44278)</f>
        <v>44278</v>
      </c>
      <c r="B83" s="1">
        <v>10.6</v>
      </c>
    </row>
    <row r="84" spans="1:2" x14ac:dyDescent="0.35">
      <c r="A84" s="2">
        <f ca="1">IFERROR(__xludf.DUMMYFUNCTION("""COMPUTED_VALUE"""),44279)</f>
        <v>44279</v>
      </c>
      <c r="B84" s="1">
        <v>10.5</v>
      </c>
    </row>
    <row r="85" spans="1:2" x14ac:dyDescent="0.35">
      <c r="A85" s="2">
        <f ca="1">IFERROR(__xludf.DUMMYFUNCTION("""COMPUTED_VALUE"""),44280)</f>
        <v>44280</v>
      </c>
      <c r="B85" s="1">
        <v>11.5</v>
      </c>
    </row>
    <row r="86" spans="1:2" x14ac:dyDescent="0.35">
      <c r="A86" s="2">
        <f ca="1">IFERROR(__xludf.DUMMYFUNCTION("""COMPUTED_VALUE"""),44281)</f>
        <v>44281</v>
      </c>
      <c r="B86" s="1">
        <v>9.6999999999999993</v>
      </c>
    </row>
    <row r="87" spans="1:2" x14ac:dyDescent="0.35">
      <c r="A87" s="2">
        <f ca="1">IFERROR(__xludf.DUMMYFUNCTION("""COMPUTED_VALUE"""),44282)</f>
        <v>44282</v>
      </c>
      <c r="B87" s="1">
        <v>9.6999999999999993</v>
      </c>
    </row>
    <row r="88" spans="1:2" x14ac:dyDescent="0.35">
      <c r="A88" s="2">
        <f ca="1">IFERROR(__xludf.DUMMYFUNCTION("""COMPUTED_VALUE"""),44283)</f>
        <v>44283</v>
      </c>
      <c r="B88" s="1">
        <v>13.3</v>
      </c>
    </row>
    <row r="89" spans="1:2" x14ac:dyDescent="0.35">
      <c r="A89" s="2">
        <f ca="1">IFERROR(__xludf.DUMMYFUNCTION("""COMPUTED_VALUE"""),44284)</f>
        <v>44284</v>
      </c>
      <c r="B89" s="1">
        <v>12.8</v>
      </c>
    </row>
    <row r="90" spans="1:2" x14ac:dyDescent="0.35">
      <c r="A90" s="2">
        <f ca="1">IFERROR(__xludf.DUMMYFUNCTION("""COMPUTED_VALUE"""),44285)</f>
        <v>44285</v>
      </c>
      <c r="B90" s="1">
        <v>9.6999999999999993</v>
      </c>
    </row>
    <row r="91" spans="1:2" x14ac:dyDescent="0.35">
      <c r="A91" s="2">
        <f ca="1">IFERROR(__xludf.DUMMYFUNCTION("""COMPUTED_VALUE"""),44286)</f>
        <v>44286</v>
      </c>
      <c r="B91" s="1">
        <v>13</v>
      </c>
    </row>
    <row r="92" spans="1:2" x14ac:dyDescent="0.35">
      <c r="A92" s="2">
        <f ca="1">IFERROR(__xludf.DUMMYFUNCTION("""COMPUTED_VALUE"""),44287)</f>
        <v>44287</v>
      </c>
      <c r="B92" s="1">
        <v>11.2</v>
      </c>
    </row>
    <row r="93" spans="1:2" x14ac:dyDescent="0.35">
      <c r="A93" s="2">
        <f ca="1">IFERROR(__xludf.DUMMYFUNCTION("""COMPUTED_VALUE"""),44288)</f>
        <v>44288</v>
      </c>
      <c r="B93" s="1">
        <v>12.9</v>
      </c>
    </row>
    <row r="94" spans="1:2" x14ac:dyDescent="0.35">
      <c r="A94" s="2">
        <f ca="1">IFERROR(__xludf.DUMMYFUNCTION("""COMPUTED_VALUE"""),44289)</f>
        <v>44289</v>
      </c>
      <c r="B94" s="1">
        <v>12.1</v>
      </c>
    </row>
    <row r="95" spans="1:2" x14ac:dyDescent="0.35">
      <c r="A95" s="2">
        <f ca="1">IFERROR(__xludf.DUMMYFUNCTION("""COMPUTED_VALUE"""),44290)</f>
        <v>44290</v>
      </c>
      <c r="B95" s="1">
        <v>19.899999999999999</v>
      </c>
    </row>
    <row r="96" spans="1:2" x14ac:dyDescent="0.35">
      <c r="A96" s="2">
        <f ca="1">IFERROR(__xludf.DUMMYFUNCTION("""COMPUTED_VALUE"""),44291)</f>
        <v>44291</v>
      </c>
      <c r="B96" s="1">
        <v>9.6999999999999993</v>
      </c>
    </row>
    <row r="97" spans="1:2" x14ac:dyDescent="0.35">
      <c r="A97" s="2">
        <f ca="1">IFERROR(__xludf.DUMMYFUNCTION("""COMPUTED_VALUE"""),44292)</f>
        <v>44292</v>
      </c>
      <c r="B97" s="1">
        <v>9.1</v>
      </c>
    </row>
    <row r="98" spans="1:2" x14ac:dyDescent="0.35">
      <c r="A98" s="2">
        <f ca="1">IFERROR(__xludf.DUMMYFUNCTION("""COMPUTED_VALUE"""),44293)</f>
        <v>44293</v>
      </c>
      <c r="B98" s="1">
        <v>9.1</v>
      </c>
    </row>
    <row r="99" spans="1:2" x14ac:dyDescent="0.35">
      <c r="A99" s="2">
        <f ca="1">IFERROR(__xludf.DUMMYFUNCTION("""COMPUTED_VALUE"""),44294)</f>
        <v>44294</v>
      </c>
      <c r="B99" s="1">
        <v>10.1</v>
      </c>
    </row>
    <row r="100" spans="1:2" x14ac:dyDescent="0.35">
      <c r="A100" s="2">
        <f ca="1">IFERROR(__xludf.DUMMYFUNCTION("""COMPUTED_VALUE"""),44295)</f>
        <v>44295</v>
      </c>
      <c r="B100" s="1">
        <v>10.9</v>
      </c>
    </row>
    <row r="101" spans="1:2" x14ac:dyDescent="0.35">
      <c r="A101" s="2">
        <f ca="1">IFERROR(__xludf.DUMMYFUNCTION("""COMPUTED_VALUE"""),44296)</f>
        <v>44296</v>
      </c>
      <c r="B101" s="1">
        <v>10.8</v>
      </c>
    </row>
    <row r="102" spans="1:2" x14ac:dyDescent="0.35">
      <c r="A102" s="2">
        <f ca="1">IFERROR(__xludf.DUMMYFUNCTION("""COMPUTED_VALUE"""),44297)</f>
        <v>44297</v>
      </c>
      <c r="B102" s="1">
        <v>13.3</v>
      </c>
    </row>
    <row r="103" spans="1:2" x14ac:dyDescent="0.35">
      <c r="A103" s="2">
        <f ca="1">IFERROR(__xludf.DUMMYFUNCTION("""COMPUTED_VALUE"""),44298)</f>
        <v>44298</v>
      </c>
      <c r="B103" s="1">
        <v>14</v>
      </c>
    </row>
    <row r="104" spans="1:2" x14ac:dyDescent="0.35">
      <c r="A104" s="2">
        <f ca="1">IFERROR(__xludf.DUMMYFUNCTION("""COMPUTED_VALUE"""),44299)</f>
        <v>44299</v>
      </c>
      <c r="B104" s="1">
        <v>11.3</v>
      </c>
    </row>
    <row r="105" spans="1:2" x14ac:dyDescent="0.35">
      <c r="A105" s="2">
        <f ca="1">IFERROR(__xludf.DUMMYFUNCTION("""COMPUTED_VALUE"""),44300)</f>
        <v>44300</v>
      </c>
      <c r="B105" s="1">
        <v>12.8</v>
      </c>
    </row>
    <row r="106" spans="1:2" x14ac:dyDescent="0.35">
      <c r="A106" s="2">
        <f ca="1">IFERROR(__xludf.DUMMYFUNCTION("""COMPUTED_VALUE"""),44301)</f>
        <v>44301</v>
      </c>
      <c r="B106" s="1">
        <v>12.6</v>
      </c>
    </row>
    <row r="107" spans="1:2" x14ac:dyDescent="0.35">
      <c r="A107" s="2">
        <f ca="1">IFERROR(__xludf.DUMMYFUNCTION("""COMPUTED_VALUE"""),44302)</f>
        <v>44302</v>
      </c>
      <c r="B107" s="1">
        <v>10.7</v>
      </c>
    </row>
    <row r="108" spans="1:2" x14ac:dyDescent="0.35">
      <c r="A108" s="2">
        <f ca="1">IFERROR(__xludf.DUMMYFUNCTION("""COMPUTED_VALUE"""),44303)</f>
        <v>44303</v>
      </c>
      <c r="B108" s="1">
        <v>11.2</v>
      </c>
    </row>
    <row r="109" spans="1:2" x14ac:dyDescent="0.35">
      <c r="A109" s="2">
        <f ca="1">IFERROR(__xludf.DUMMYFUNCTION("""COMPUTED_VALUE"""),44304)</f>
        <v>44304</v>
      </c>
      <c r="B109" s="1">
        <v>14.7</v>
      </c>
    </row>
    <row r="110" spans="1:2" x14ac:dyDescent="0.35">
      <c r="A110" s="2">
        <f ca="1">IFERROR(__xludf.DUMMYFUNCTION("""COMPUTED_VALUE"""),44305)</f>
        <v>44305</v>
      </c>
      <c r="B110" s="1">
        <v>13.3</v>
      </c>
    </row>
    <row r="111" spans="1:2" x14ac:dyDescent="0.35">
      <c r="A111" s="2">
        <f ca="1">IFERROR(__xludf.DUMMYFUNCTION("""COMPUTED_VALUE"""),44306)</f>
        <v>44306</v>
      </c>
      <c r="B111" s="1">
        <v>11.5</v>
      </c>
    </row>
    <row r="112" spans="1:2" x14ac:dyDescent="0.35">
      <c r="A112" s="2">
        <f ca="1">IFERROR(__xludf.DUMMYFUNCTION("""COMPUTED_VALUE"""),44307)</f>
        <v>44307</v>
      </c>
      <c r="B112" s="1">
        <v>12.2</v>
      </c>
    </row>
    <row r="113" spans="1:2" x14ac:dyDescent="0.35">
      <c r="A113" s="2">
        <f ca="1">IFERROR(__xludf.DUMMYFUNCTION("""COMPUTED_VALUE"""),44308)</f>
        <v>44308</v>
      </c>
      <c r="B113" s="1">
        <v>11.2</v>
      </c>
    </row>
    <row r="114" spans="1:2" x14ac:dyDescent="0.35">
      <c r="A114" s="2">
        <f ca="1">IFERROR(__xludf.DUMMYFUNCTION("""COMPUTED_VALUE"""),44309)</f>
        <v>44309</v>
      </c>
      <c r="B114" s="1">
        <v>13.1</v>
      </c>
    </row>
    <row r="115" spans="1:2" x14ac:dyDescent="0.35">
      <c r="A115" s="2">
        <f ca="1">IFERROR(__xludf.DUMMYFUNCTION("""COMPUTED_VALUE"""),44310)</f>
        <v>44310</v>
      </c>
      <c r="B115" s="1">
        <v>10.8</v>
      </c>
    </row>
    <row r="116" spans="1:2" x14ac:dyDescent="0.35">
      <c r="A116" s="2">
        <f ca="1">IFERROR(__xludf.DUMMYFUNCTION("""COMPUTED_VALUE"""),44311)</f>
        <v>44311</v>
      </c>
      <c r="B116" s="1">
        <v>13.5</v>
      </c>
    </row>
    <row r="117" spans="1:2" x14ac:dyDescent="0.35">
      <c r="A117" s="2">
        <f ca="1">IFERROR(__xludf.DUMMYFUNCTION("""COMPUTED_VALUE"""),44312)</f>
        <v>44312</v>
      </c>
      <c r="B117" s="1">
        <v>16.100000000000001</v>
      </c>
    </row>
    <row r="118" spans="1:2" x14ac:dyDescent="0.35">
      <c r="A118" s="2">
        <f ca="1">IFERROR(__xludf.DUMMYFUNCTION("""COMPUTED_VALUE"""),44313)</f>
        <v>44313</v>
      </c>
      <c r="B118" s="1">
        <v>9</v>
      </c>
    </row>
    <row r="119" spans="1:2" x14ac:dyDescent="0.35">
      <c r="A119" s="2">
        <f ca="1">IFERROR(__xludf.DUMMYFUNCTION("""COMPUTED_VALUE"""),44314)</f>
        <v>44314</v>
      </c>
      <c r="B119" s="1">
        <v>12.8</v>
      </c>
    </row>
    <row r="120" spans="1:2" x14ac:dyDescent="0.35">
      <c r="A120" s="2">
        <f ca="1">IFERROR(__xludf.DUMMYFUNCTION("""COMPUTED_VALUE"""),44315)</f>
        <v>44315</v>
      </c>
      <c r="B120" s="1">
        <v>10.5</v>
      </c>
    </row>
    <row r="121" spans="1:2" x14ac:dyDescent="0.35">
      <c r="A121" s="2">
        <f ca="1">IFERROR(__xludf.DUMMYFUNCTION("""COMPUTED_VALUE"""),44316)</f>
        <v>44316</v>
      </c>
      <c r="B121" s="1">
        <v>10.6</v>
      </c>
    </row>
    <row r="122" spans="1:2" x14ac:dyDescent="0.35">
      <c r="A122" s="2">
        <f ca="1">IFERROR(__xludf.DUMMYFUNCTION("""COMPUTED_VALUE"""),44317)</f>
        <v>44317</v>
      </c>
      <c r="B122" s="1">
        <v>10.8</v>
      </c>
    </row>
    <row r="123" spans="1:2" x14ac:dyDescent="0.35">
      <c r="A123" s="2">
        <f ca="1">IFERROR(__xludf.DUMMYFUNCTION("""COMPUTED_VALUE"""),44318)</f>
        <v>44318</v>
      </c>
      <c r="B123" s="1">
        <v>13.6</v>
      </c>
    </row>
    <row r="124" spans="1:2" x14ac:dyDescent="0.35">
      <c r="A124" s="2">
        <f ca="1">IFERROR(__xludf.DUMMYFUNCTION("""COMPUTED_VALUE"""),44319)</f>
        <v>44319</v>
      </c>
      <c r="B124" s="1">
        <v>13.2</v>
      </c>
    </row>
    <row r="125" spans="1:2" x14ac:dyDescent="0.35">
      <c r="A125" s="2">
        <f ca="1">IFERROR(__xludf.DUMMYFUNCTION("""COMPUTED_VALUE"""),44320)</f>
        <v>44320</v>
      </c>
      <c r="B125" s="1">
        <v>8.5</v>
      </c>
    </row>
    <row r="126" spans="1:2" x14ac:dyDescent="0.35">
      <c r="A126" s="2">
        <f ca="1">IFERROR(__xludf.DUMMYFUNCTION("""COMPUTED_VALUE"""),44321)</f>
        <v>44321</v>
      </c>
      <c r="B126" s="1">
        <v>10.3</v>
      </c>
    </row>
    <row r="127" spans="1:2" x14ac:dyDescent="0.35">
      <c r="A127" s="2">
        <f ca="1">IFERROR(__xludf.DUMMYFUNCTION("""COMPUTED_VALUE"""),44322)</f>
        <v>44322</v>
      </c>
      <c r="B127" s="1">
        <v>11.3</v>
      </c>
    </row>
    <row r="128" spans="1:2" x14ac:dyDescent="0.35">
      <c r="A128" s="2">
        <f ca="1">IFERROR(__xludf.DUMMYFUNCTION("""COMPUTED_VALUE"""),44323)</f>
        <v>44323</v>
      </c>
      <c r="B128" s="1">
        <v>13.6</v>
      </c>
    </row>
    <row r="129" spans="1:2" x14ac:dyDescent="0.35">
      <c r="A129" s="2">
        <f ca="1">IFERROR(__xludf.DUMMYFUNCTION("""COMPUTED_VALUE"""),44324)</f>
        <v>44324</v>
      </c>
      <c r="B129" s="1">
        <v>13.7</v>
      </c>
    </row>
    <row r="130" spans="1:2" x14ac:dyDescent="0.35">
      <c r="A130" s="2">
        <f ca="1">IFERROR(__xludf.DUMMYFUNCTION("""COMPUTED_VALUE"""),44325)</f>
        <v>44325</v>
      </c>
      <c r="B130" s="1">
        <v>12.8</v>
      </c>
    </row>
    <row r="131" spans="1:2" x14ac:dyDescent="0.35">
      <c r="A131" s="2">
        <f ca="1">IFERROR(__xludf.DUMMYFUNCTION("""COMPUTED_VALUE"""),44326)</f>
        <v>44326</v>
      </c>
      <c r="B131" s="1">
        <v>15.3</v>
      </c>
    </row>
    <row r="132" spans="1:2" x14ac:dyDescent="0.35">
      <c r="A132" s="2">
        <f ca="1">IFERROR(__xludf.DUMMYFUNCTION("""COMPUTED_VALUE"""),44327)</f>
        <v>44327</v>
      </c>
      <c r="B132" s="1">
        <v>11.1</v>
      </c>
    </row>
    <row r="133" spans="1:2" x14ac:dyDescent="0.35">
      <c r="A133" s="2">
        <f ca="1">IFERROR(__xludf.DUMMYFUNCTION("""COMPUTED_VALUE"""),44328)</f>
        <v>44328</v>
      </c>
      <c r="B133" s="1">
        <v>11.9</v>
      </c>
    </row>
    <row r="134" spans="1:2" x14ac:dyDescent="0.35">
      <c r="A134" s="2">
        <f ca="1">IFERROR(__xludf.DUMMYFUNCTION("""COMPUTED_VALUE"""),44329)</f>
        <v>44329</v>
      </c>
      <c r="B134" s="1">
        <v>15.9</v>
      </c>
    </row>
    <row r="135" spans="1:2" x14ac:dyDescent="0.35">
      <c r="A135" s="2">
        <f ca="1">IFERROR(__xludf.DUMMYFUNCTION("""COMPUTED_VALUE"""),44330)</f>
        <v>44330</v>
      </c>
      <c r="B135" s="1">
        <v>16.5</v>
      </c>
    </row>
    <row r="136" spans="1:2" x14ac:dyDescent="0.35">
      <c r="A136" s="2">
        <f ca="1">IFERROR(__xludf.DUMMYFUNCTION("""COMPUTED_VALUE"""),44331)</f>
        <v>44331</v>
      </c>
      <c r="B136" s="1">
        <v>10.6</v>
      </c>
    </row>
    <row r="137" spans="1:2" x14ac:dyDescent="0.35">
      <c r="A137" s="2">
        <f ca="1">IFERROR(__xludf.DUMMYFUNCTION("""COMPUTED_VALUE"""),44332)</f>
        <v>44332</v>
      </c>
      <c r="B137" s="1">
        <v>11.1</v>
      </c>
    </row>
    <row r="138" spans="1:2" x14ac:dyDescent="0.35">
      <c r="A138" s="2">
        <f ca="1">IFERROR(__xludf.DUMMYFUNCTION("""COMPUTED_VALUE"""),44333)</f>
        <v>44333</v>
      </c>
      <c r="B138" s="1">
        <v>11.6</v>
      </c>
    </row>
    <row r="139" spans="1:2" x14ac:dyDescent="0.35">
      <c r="A139" s="2">
        <f ca="1">IFERROR(__xludf.DUMMYFUNCTION("""COMPUTED_VALUE"""),44334)</f>
        <v>44334</v>
      </c>
      <c r="B139" s="1">
        <v>9.6</v>
      </c>
    </row>
    <row r="140" spans="1:2" x14ac:dyDescent="0.35">
      <c r="A140" s="2">
        <f ca="1">IFERROR(__xludf.DUMMYFUNCTION("""COMPUTED_VALUE"""),44335)</f>
        <v>44335</v>
      </c>
      <c r="B140" s="1">
        <v>9.1999999999999993</v>
      </c>
    </row>
    <row r="141" spans="1:2" x14ac:dyDescent="0.35">
      <c r="A141" s="2">
        <f ca="1">IFERROR(__xludf.DUMMYFUNCTION("""COMPUTED_VALUE"""),44336)</f>
        <v>44336</v>
      </c>
      <c r="B141" s="1">
        <v>10.4</v>
      </c>
    </row>
    <row r="142" spans="1:2" x14ac:dyDescent="0.35">
      <c r="A142" s="2">
        <f ca="1">IFERROR(__xludf.DUMMYFUNCTION("""COMPUTED_VALUE"""),44337)</f>
        <v>44337</v>
      </c>
      <c r="B142" s="1">
        <v>8</v>
      </c>
    </row>
    <row r="143" spans="1:2" x14ac:dyDescent="0.35">
      <c r="A143" s="2">
        <f ca="1">IFERROR(__xludf.DUMMYFUNCTION("""COMPUTED_VALUE"""),44338)</f>
        <v>44338</v>
      </c>
      <c r="B143" s="1">
        <v>12.7</v>
      </c>
    </row>
    <row r="144" spans="1:2" x14ac:dyDescent="0.35">
      <c r="A144" s="2">
        <f ca="1">IFERROR(__xludf.DUMMYFUNCTION("""COMPUTED_VALUE"""),44339)</f>
        <v>44339</v>
      </c>
      <c r="B144" s="1">
        <v>9.8000000000000007</v>
      </c>
    </row>
    <row r="145" spans="1:2" x14ac:dyDescent="0.35">
      <c r="A145" s="2">
        <f ca="1">IFERROR(__xludf.DUMMYFUNCTION("""COMPUTED_VALUE"""),44340)</f>
        <v>44340</v>
      </c>
      <c r="B145" s="1">
        <v>10.9</v>
      </c>
    </row>
    <row r="146" spans="1:2" x14ac:dyDescent="0.35">
      <c r="A146" s="2">
        <f ca="1">IFERROR(__xludf.DUMMYFUNCTION("""COMPUTED_VALUE"""),44341)</f>
        <v>44341</v>
      </c>
      <c r="B146" s="1">
        <v>8.1999999999999993</v>
      </c>
    </row>
    <row r="147" spans="1:2" x14ac:dyDescent="0.35">
      <c r="A147" s="2">
        <f ca="1">IFERROR(__xludf.DUMMYFUNCTION("""COMPUTED_VALUE"""),44342)</f>
        <v>44342</v>
      </c>
      <c r="B147" s="1">
        <v>8.9</v>
      </c>
    </row>
    <row r="148" spans="1:2" x14ac:dyDescent="0.35">
      <c r="A148" s="2">
        <f ca="1">IFERROR(__xludf.DUMMYFUNCTION("""COMPUTED_VALUE"""),44343)</f>
        <v>44343</v>
      </c>
      <c r="B148" s="1">
        <v>10.1</v>
      </c>
    </row>
    <row r="149" spans="1:2" x14ac:dyDescent="0.35">
      <c r="A149" s="2">
        <f ca="1">IFERROR(__xludf.DUMMYFUNCTION("""COMPUTED_VALUE"""),44344)</f>
        <v>44344</v>
      </c>
      <c r="B149" s="1">
        <v>8</v>
      </c>
    </row>
    <row r="150" spans="1:2" x14ac:dyDescent="0.35">
      <c r="A150" s="2">
        <f ca="1">IFERROR(__xludf.DUMMYFUNCTION("""COMPUTED_VALUE"""),44345)</f>
        <v>44345</v>
      </c>
      <c r="B150" s="1">
        <v>9.1</v>
      </c>
    </row>
    <row r="151" spans="1:2" x14ac:dyDescent="0.35">
      <c r="A151" s="2">
        <f ca="1">IFERROR(__xludf.DUMMYFUNCTION("""COMPUTED_VALUE"""),44346)</f>
        <v>44346</v>
      </c>
      <c r="B151" s="1">
        <v>11.7</v>
      </c>
    </row>
    <row r="152" spans="1:2" x14ac:dyDescent="0.35">
      <c r="A152" s="2">
        <f ca="1">IFERROR(__xludf.DUMMYFUNCTION("""COMPUTED_VALUE"""),44347)</f>
        <v>44347</v>
      </c>
      <c r="B152" s="1">
        <v>10.6</v>
      </c>
    </row>
    <row r="153" spans="1:2" x14ac:dyDescent="0.35">
      <c r="A153" s="2">
        <f ca="1">IFERROR(__xludf.DUMMYFUNCTION("""COMPUTED_VALUE"""),44348)</f>
        <v>44348</v>
      </c>
      <c r="B153" s="1">
        <v>9.3000000000000007</v>
      </c>
    </row>
    <row r="154" spans="1:2" x14ac:dyDescent="0.35">
      <c r="A154" s="2">
        <f ca="1">IFERROR(__xludf.DUMMYFUNCTION("""COMPUTED_VALUE"""),44349)</f>
        <v>44349</v>
      </c>
      <c r="B154" s="1">
        <v>10.5</v>
      </c>
    </row>
    <row r="155" spans="1:2" x14ac:dyDescent="0.35">
      <c r="A155" s="2">
        <f ca="1">IFERROR(__xludf.DUMMYFUNCTION("""COMPUTED_VALUE"""),44350)</f>
        <v>44350</v>
      </c>
      <c r="B155" s="1">
        <v>9.1999999999999993</v>
      </c>
    </row>
    <row r="156" spans="1:2" x14ac:dyDescent="0.35">
      <c r="A156" s="2">
        <f ca="1">IFERROR(__xludf.DUMMYFUNCTION("""COMPUTED_VALUE"""),44351)</f>
        <v>44351</v>
      </c>
      <c r="B156" s="1">
        <v>9.9</v>
      </c>
    </row>
    <row r="157" spans="1:2" x14ac:dyDescent="0.35">
      <c r="A157" s="2">
        <f ca="1">IFERROR(__xludf.DUMMYFUNCTION("""COMPUTED_VALUE"""),44352)</f>
        <v>44352</v>
      </c>
      <c r="B157" s="1">
        <v>11.6</v>
      </c>
    </row>
    <row r="158" spans="1:2" x14ac:dyDescent="0.35">
      <c r="A158" s="2">
        <f ca="1">IFERROR(__xludf.DUMMYFUNCTION("""COMPUTED_VALUE"""),44353)</f>
        <v>44353</v>
      </c>
      <c r="B158" s="1">
        <v>11.8</v>
      </c>
    </row>
    <row r="159" spans="1:2" x14ac:dyDescent="0.35">
      <c r="A159" s="2">
        <f ca="1">IFERROR(__xludf.DUMMYFUNCTION("""COMPUTED_VALUE"""),44354)</f>
        <v>44354</v>
      </c>
      <c r="B159" s="1">
        <v>13.6</v>
      </c>
    </row>
    <row r="160" spans="1:2" x14ac:dyDescent="0.35">
      <c r="A160" s="2">
        <f ca="1">IFERROR(__xludf.DUMMYFUNCTION("""COMPUTED_VALUE"""),44355)</f>
        <v>44355</v>
      </c>
      <c r="B160" s="1">
        <v>9.1</v>
      </c>
    </row>
    <row r="161" spans="1:2" x14ac:dyDescent="0.35">
      <c r="A161" s="2">
        <f ca="1">IFERROR(__xludf.DUMMYFUNCTION("""COMPUTED_VALUE"""),44356)</f>
        <v>44356</v>
      </c>
      <c r="B161" s="1">
        <v>11</v>
      </c>
    </row>
    <row r="162" spans="1:2" x14ac:dyDescent="0.35">
      <c r="A162" s="2">
        <f ca="1">IFERROR(__xludf.DUMMYFUNCTION("""COMPUTED_VALUE"""),44357)</f>
        <v>44357</v>
      </c>
      <c r="B162" s="1">
        <v>12.9</v>
      </c>
    </row>
    <row r="163" spans="1:2" x14ac:dyDescent="0.35">
      <c r="A163" s="2">
        <f ca="1">IFERROR(__xludf.DUMMYFUNCTION("""COMPUTED_VALUE"""),44358)</f>
        <v>44358</v>
      </c>
      <c r="B163" s="1">
        <v>10.9</v>
      </c>
    </row>
    <row r="164" spans="1:2" x14ac:dyDescent="0.35">
      <c r="A164" s="2">
        <f ca="1">IFERROR(__xludf.DUMMYFUNCTION("""COMPUTED_VALUE"""),44359)</f>
        <v>44359</v>
      </c>
      <c r="B164" s="1">
        <v>11.8</v>
      </c>
    </row>
    <row r="165" spans="1:2" x14ac:dyDescent="0.35">
      <c r="A165" s="2">
        <f ca="1">IFERROR(__xludf.DUMMYFUNCTION("""COMPUTED_VALUE"""),44360)</f>
        <v>44360</v>
      </c>
      <c r="B165" s="1">
        <v>20.399999999999999</v>
      </c>
    </row>
    <row r="166" spans="1:2" x14ac:dyDescent="0.35">
      <c r="A166" s="2">
        <f ca="1">IFERROR(__xludf.DUMMYFUNCTION("""COMPUTED_VALUE"""),44361)</f>
        <v>44361</v>
      </c>
      <c r="B166" s="1">
        <v>15.5</v>
      </c>
    </row>
    <row r="167" spans="1:2" x14ac:dyDescent="0.35">
      <c r="A167" s="2">
        <f ca="1">IFERROR(__xludf.DUMMYFUNCTION("""COMPUTED_VALUE"""),44362)</f>
        <v>44362</v>
      </c>
      <c r="B167" s="1">
        <v>13.8</v>
      </c>
    </row>
    <row r="168" spans="1:2" x14ac:dyDescent="0.35">
      <c r="A168" s="2">
        <f ca="1">IFERROR(__xludf.DUMMYFUNCTION("""COMPUTED_VALUE"""),44363)</f>
        <v>44363</v>
      </c>
      <c r="B168" s="1">
        <v>23.6</v>
      </c>
    </row>
    <row r="169" spans="1:2" x14ac:dyDescent="0.35">
      <c r="A169" s="2">
        <f ca="1">IFERROR(__xludf.DUMMYFUNCTION("""COMPUTED_VALUE"""),44364)</f>
        <v>44364</v>
      </c>
      <c r="B169" s="1">
        <v>15.9</v>
      </c>
    </row>
    <row r="170" spans="1:2" x14ac:dyDescent="0.35">
      <c r="A170" s="2">
        <f ca="1">IFERROR(__xludf.DUMMYFUNCTION("""COMPUTED_VALUE"""),44365)</f>
        <v>44365</v>
      </c>
      <c r="B170" s="1">
        <v>17.600000000000001</v>
      </c>
    </row>
    <row r="171" spans="1:2" x14ac:dyDescent="0.35">
      <c r="A171" s="2">
        <f ca="1">IFERROR(__xludf.DUMMYFUNCTION("""COMPUTED_VALUE"""),44366)</f>
        <v>44366</v>
      </c>
      <c r="B171" s="1">
        <v>17.100000000000001</v>
      </c>
    </row>
    <row r="172" spans="1:2" x14ac:dyDescent="0.35">
      <c r="A172" s="2">
        <f ca="1">IFERROR(__xludf.DUMMYFUNCTION("""COMPUTED_VALUE"""),44367)</f>
        <v>44367</v>
      </c>
      <c r="B172" s="1">
        <v>22.8</v>
      </c>
    </row>
    <row r="173" spans="1:2" x14ac:dyDescent="0.35">
      <c r="A173" s="2">
        <f ca="1">IFERROR(__xludf.DUMMYFUNCTION("""COMPUTED_VALUE"""),44368)</f>
        <v>44368</v>
      </c>
      <c r="B173" s="1">
        <v>23.3</v>
      </c>
    </row>
    <row r="174" spans="1:2" x14ac:dyDescent="0.35">
      <c r="A174" s="2">
        <f ca="1">IFERROR(__xludf.DUMMYFUNCTION("""COMPUTED_VALUE"""),44369)</f>
        <v>44369</v>
      </c>
      <c r="B174" s="1">
        <v>19.3</v>
      </c>
    </row>
    <row r="175" spans="1:2" x14ac:dyDescent="0.35">
      <c r="A175" s="2">
        <f ca="1">IFERROR(__xludf.DUMMYFUNCTION("""COMPUTED_VALUE"""),44370)</f>
        <v>44370</v>
      </c>
      <c r="B175" s="1">
        <v>20.6</v>
      </c>
    </row>
    <row r="176" spans="1:2" x14ac:dyDescent="0.35">
      <c r="A176" s="2">
        <f ca="1">IFERROR(__xludf.DUMMYFUNCTION("""COMPUTED_VALUE"""),44371)</f>
        <v>44371</v>
      </c>
      <c r="B176" s="1">
        <v>28.7</v>
      </c>
    </row>
    <row r="177" spans="1:2" x14ac:dyDescent="0.35">
      <c r="A177" s="2">
        <f ca="1">IFERROR(__xludf.DUMMYFUNCTION("""COMPUTED_VALUE"""),44372)</f>
        <v>44372</v>
      </c>
      <c r="B177" s="1">
        <v>19.8</v>
      </c>
    </row>
    <row r="178" spans="1:2" x14ac:dyDescent="0.35">
      <c r="A178" s="2">
        <f ca="1">IFERROR(__xludf.DUMMYFUNCTION("""COMPUTED_VALUE"""),44373)</f>
        <v>44373</v>
      </c>
      <c r="B178" s="1">
        <v>21.5</v>
      </c>
    </row>
    <row r="179" spans="1:2" x14ac:dyDescent="0.35">
      <c r="A179" s="2">
        <f ca="1">IFERROR(__xludf.DUMMYFUNCTION("""COMPUTED_VALUE"""),44374)</f>
        <v>44374</v>
      </c>
      <c r="B179" s="1">
        <v>26.8</v>
      </c>
    </row>
    <row r="180" spans="1:2" x14ac:dyDescent="0.35">
      <c r="A180" s="2">
        <f ca="1">IFERROR(__xludf.DUMMYFUNCTION("""COMPUTED_VALUE"""),44375)</f>
        <v>44375</v>
      </c>
      <c r="B180" s="1">
        <v>25.8</v>
      </c>
    </row>
    <row r="181" spans="1:2" x14ac:dyDescent="0.35">
      <c r="A181" s="2">
        <f ca="1">IFERROR(__xludf.DUMMYFUNCTION("""COMPUTED_VALUE"""),44376)</f>
        <v>44376</v>
      </c>
      <c r="B181" s="1">
        <v>19.8</v>
      </c>
    </row>
    <row r="182" spans="1:2" x14ac:dyDescent="0.35">
      <c r="A182" s="2">
        <f ca="1">IFERROR(__xludf.DUMMYFUNCTION("""COMPUTED_VALUE"""),44377)</f>
        <v>44377</v>
      </c>
      <c r="B182" s="1">
        <v>21.7</v>
      </c>
    </row>
    <row r="183" spans="1:2" x14ac:dyDescent="0.35">
      <c r="A183" s="2">
        <f ca="1">IFERROR(__xludf.DUMMYFUNCTION("""COMPUTED_VALUE"""),44378)</f>
        <v>44378</v>
      </c>
      <c r="B183" s="1">
        <v>25.2</v>
      </c>
    </row>
    <row r="184" spans="1:2" x14ac:dyDescent="0.35">
      <c r="A184" s="2">
        <f ca="1">IFERROR(__xludf.DUMMYFUNCTION("""COMPUTED_VALUE"""),44379)</f>
        <v>44379</v>
      </c>
      <c r="B184" s="1">
        <v>25.1</v>
      </c>
    </row>
    <row r="185" spans="1:2" x14ac:dyDescent="0.35">
      <c r="A185" s="2">
        <f ca="1">IFERROR(__xludf.DUMMYFUNCTION("""COMPUTED_VALUE"""),44380)</f>
        <v>44380</v>
      </c>
      <c r="B185" s="1">
        <v>25.2</v>
      </c>
    </row>
    <row r="186" spans="1:2" x14ac:dyDescent="0.35">
      <c r="A186" s="2">
        <f ca="1">IFERROR(__xludf.DUMMYFUNCTION("""COMPUTED_VALUE"""),44381)</f>
        <v>44381</v>
      </c>
      <c r="B186" s="1">
        <v>31.6</v>
      </c>
    </row>
    <row r="187" spans="1:2" x14ac:dyDescent="0.35">
      <c r="A187" s="2">
        <f ca="1">IFERROR(__xludf.DUMMYFUNCTION("""COMPUTED_VALUE"""),44382)</f>
        <v>44382</v>
      </c>
      <c r="B187" s="1">
        <v>32.200000000000003</v>
      </c>
    </row>
    <row r="188" spans="1:2" x14ac:dyDescent="0.35">
      <c r="A188" s="2">
        <f ca="1">IFERROR(__xludf.DUMMYFUNCTION("""COMPUTED_VALUE"""),44383)</f>
        <v>44383</v>
      </c>
      <c r="B188" s="1">
        <v>22.8</v>
      </c>
    </row>
    <row r="189" spans="1:2" x14ac:dyDescent="0.35">
      <c r="A189" s="2">
        <f ca="1">IFERROR(__xludf.DUMMYFUNCTION("""COMPUTED_VALUE"""),44384)</f>
        <v>44384</v>
      </c>
      <c r="B189" s="1">
        <v>24.2</v>
      </c>
    </row>
    <row r="190" spans="1:2" x14ac:dyDescent="0.35">
      <c r="A190" s="2">
        <f ca="1">IFERROR(__xludf.DUMMYFUNCTION("""COMPUTED_VALUE"""),44385)</f>
        <v>44385</v>
      </c>
      <c r="B190" s="1">
        <v>28.2</v>
      </c>
    </row>
    <row r="191" spans="1:2" x14ac:dyDescent="0.35">
      <c r="A191" s="2">
        <f ca="1">IFERROR(__xludf.DUMMYFUNCTION("""COMPUTED_VALUE"""),44386)</f>
        <v>44386</v>
      </c>
      <c r="B191" s="1">
        <v>26.8</v>
      </c>
    </row>
    <row r="192" spans="1:2" x14ac:dyDescent="0.35">
      <c r="A192" s="2">
        <f ca="1">IFERROR(__xludf.DUMMYFUNCTION("""COMPUTED_VALUE"""),44387)</f>
        <v>44387</v>
      </c>
      <c r="B192" s="1">
        <v>24.2</v>
      </c>
    </row>
    <row r="193" spans="1:2" x14ac:dyDescent="0.35">
      <c r="A193" s="2">
        <f ca="1">IFERROR(__xludf.DUMMYFUNCTION("""COMPUTED_VALUE"""),44388)</f>
        <v>44388</v>
      </c>
      <c r="B193" s="1">
        <v>28.3</v>
      </c>
    </row>
    <row r="194" spans="1:2" x14ac:dyDescent="0.35">
      <c r="A194" s="2">
        <f ca="1">IFERROR(__xludf.DUMMYFUNCTION("""COMPUTED_VALUE"""),44389)</f>
        <v>44389</v>
      </c>
      <c r="B194" s="1">
        <v>32.799999999999997</v>
      </c>
    </row>
    <row r="195" spans="1:2" x14ac:dyDescent="0.35">
      <c r="A195" s="2">
        <f ca="1">IFERROR(__xludf.DUMMYFUNCTION("""COMPUTED_VALUE"""),44390)</f>
        <v>44390</v>
      </c>
      <c r="B195" s="1">
        <v>30.1</v>
      </c>
    </row>
    <row r="196" spans="1:2" x14ac:dyDescent="0.35">
      <c r="A196" s="2">
        <f ca="1">IFERROR(__xludf.DUMMYFUNCTION("""COMPUTED_VALUE"""),44391)</f>
        <v>44391</v>
      </c>
      <c r="B196" s="1">
        <v>31.5</v>
      </c>
    </row>
    <row r="197" spans="1:2" x14ac:dyDescent="0.35">
      <c r="A197" s="2">
        <f ca="1">IFERROR(__xludf.DUMMYFUNCTION("""COMPUTED_VALUE"""),44392)</f>
        <v>44392</v>
      </c>
      <c r="B197" s="1">
        <v>30.6</v>
      </c>
    </row>
    <row r="198" spans="1:2" x14ac:dyDescent="0.35">
      <c r="A198" s="2">
        <f ca="1">IFERROR(__xludf.DUMMYFUNCTION("""COMPUTED_VALUE"""),44393)</f>
        <v>44393</v>
      </c>
      <c r="B198" s="1">
        <v>30.1</v>
      </c>
    </row>
    <row r="199" spans="1:2" x14ac:dyDescent="0.35">
      <c r="A199" s="2">
        <f ca="1">IFERROR(__xludf.DUMMYFUNCTION("""COMPUTED_VALUE"""),44394)</f>
        <v>44394</v>
      </c>
      <c r="B199" s="1">
        <v>27.6</v>
      </c>
    </row>
    <row r="200" spans="1:2" x14ac:dyDescent="0.35">
      <c r="A200" s="2">
        <f ca="1">IFERROR(__xludf.DUMMYFUNCTION("""COMPUTED_VALUE"""),44395)</f>
        <v>44395</v>
      </c>
      <c r="B200" s="1">
        <v>32.4</v>
      </c>
    </row>
    <row r="201" spans="1:2" x14ac:dyDescent="0.35">
      <c r="A201" s="2">
        <f ca="1">IFERROR(__xludf.DUMMYFUNCTION("""COMPUTED_VALUE"""),44396)</f>
        <v>44396</v>
      </c>
      <c r="B201" s="1">
        <v>26.9</v>
      </c>
    </row>
    <row r="202" spans="1:2" x14ac:dyDescent="0.35">
      <c r="A202" s="2">
        <f ca="1">IFERROR(__xludf.DUMMYFUNCTION("""COMPUTED_VALUE"""),44397)</f>
        <v>44397</v>
      </c>
      <c r="B202" s="1">
        <v>33.4</v>
      </c>
    </row>
    <row r="203" spans="1:2" x14ac:dyDescent="0.35">
      <c r="A203" s="2">
        <f ca="1">IFERROR(__xludf.DUMMYFUNCTION("""COMPUTED_VALUE"""),44398)</f>
        <v>44398</v>
      </c>
      <c r="B203" s="1">
        <v>29.1</v>
      </c>
    </row>
    <row r="204" spans="1:2" x14ac:dyDescent="0.35">
      <c r="A204" s="2">
        <f ca="1">IFERROR(__xludf.DUMMYFUNCTION("""COMPUTED_VALUE"""),44399)</f>
        <v>44399</v>
      </c>
      <c r="B204" s="1">
        <v>21.6</v>
      </c>
    </row>
    <row r="205" spans="1:2" x14ac:dyDescent="0.35">
      <c r="A205" s="2">
        <f ca="1">IFERROR(__xludf.DUMMYFUNCTION("""COMPUTED_VALUE"""),44400)</f>
        <v>44400</v>
      </c>
      <c r="B205" s="1">
        <v>24.2</v>
      </c>
    </row>
    <row r="206" spans="1:2" x14ac:dyDescent="0.35">
      <c r="A206" s="2">
        <f ca="1">IFERROR(__xludf.DUMMYFUNCTION("""COMPUTED_VALUE"""),44401)</f>
        <v>44401</v>
      </c>
      <c r="B206" s="1">
        <v>25.2</v>
      </c>
    </row>
    <row r="207" spans="1:2" x14ac:dyDescent="0.35">
      <c r="A207" s="2">
        <f ca="1">IFERROR(__xludf.DUMMYFUNCTION("""COMPUTED_VALUE"""),44402)</f>
        <v>44402</v>
      </c>
      <c r="B207" s="1">
        <v>31.2</v>
      </c>
    </row>
    <row r="208" spans="1:2" x14ac:dyDescent="0.35">
      <c r="A208" s="2">
        <f ca="1">IFERROR(__xludf.DUMMYFUNCTION("""COMPUTED_VALUE"""),44403)</f>
        <v>44403</v>
      </c>
      <c r="B208" s="1">
        <v>23.3</v>
      </c>
    </row>
    <row r="209" spans="1:2" x14ac:dyDescent="0.35">
      <c r="A209" s="2">
        <f ca="1">IFERROR(__xludf.DUMMYFUNCTION("""COMPUTED_VALUE"""),44404)</f>
        <v>44404</v>
      </c>
      <c r="B209" s="1">
        <v>25.1</v>
      </c>
    </row>
    <row r="210" spans="1:2" x14ac:dyDescent="0.35">
      <c r="A210" s="2">
        <f ca="1">IFERROR(__xludf.DUMMYFUNCTION("""COMPUTED_VALUE"""),44405)</f>
        <v>44405</v>
      </c>
      <c r="B210" s="1">
        <v>25.8</v>
      </c>
    </row>
    <row r="211" spans="1:2" x14ac:dyDescent="0.35">
      <c r="A211" s="2">
        <f ca="1">IFERROR(__xludf.DUMMYFUNCTION("""COMPUTED_VALUE"""),44406)</f>
        <v>44406</v>
      </c>
      <c r="B211" s="1">
        <v>25.1</v>
      </c>
    </row>
    <row r="212" spans="1:2" x14ac:dyDescent="0.35">
      <c r="A212" s="2">
        <f ca="1">IFERROR(__xludf.DUMMYFUNCTION("""COMPUTED_VALUE"""),44407)</f>
        <v>44407</v>
      </c>
      <c r="B212" s="1">
        <v>25</v>
      </c>
    </row>
    <row r="213" spans="1:2" x14ac:dyDescent="0.35">
      <c r="A213" s="2">
        <f ca="1">IFERROR(__xludf.DUMMYFUNCTION("""COMPUTED_VALUE"""),44408)</f>
        <v>44408</v>
      </c>
      <c r="B213" s="1">
        <v>24.8</v>
      </c>
    </row>
    <row r="214" spans="1:2" x14ac:dyDescent="0.35">
      <c r="A214" s="2">
        <f ca="1">IFERROR(__xludf.DUMMYFUNCTION("""COMPUTED_VALUE"""),44409)</f>
        <v>44409</v>
      </c>
      <c r="B214" s="1">
        <v>27.3</v>
      </c>
    </row>
    <row r="215" spans="1:2" x14ac:dyDescent="0.35">
      <c r="A215" s="2">
        <f ca="1">IFERROR(__xludf.DUMMYFUNCTION("""COMPUTED_VALUE"""),44410)</f>
        <v>44410</v>
      </c>
      <c r="B215" s="1">
        <v>21</v>
      </c>
    </row>
    <row r="216" spans="1:2" x14ac:dyDescent="0.35">
      <c r="A216" s="2">
        <f ca="1">IFERROR(__xludf.DUMMYFUNCTION("""COMPUTED_VALUE"""),44411)</f>
        <v>44411</v>
      </c>
      <c r="B216" s="1">
        <v>22.3</v>
      </c>
    </row>
    <row r="217" spans="1:2" x14ac:dyDescent="0.35">
      <c r="A217" s="2">
        <f ca="1">IFERROR(__xludf.DUMMYFUNCTION("""COMPUTED_VALUE"""),44412)</f>
        <v>44412</v>
      </c>
      <c r="B217" s="1">
        <v>24.1</v>
      </c>
    </row>
    <row r="218" spans="1:2" x14ac:dyDescent="0.35">
      <c r="A218" s="2">
        <f ca="1">IFERROR(__xludf.DUMMYFUNCTION("""COMPUTED_VALUE"""),44413)</f>
        <v>44413</v>
      </c>
      <c r="B218" s="1">
        <v>23.2</v>
      </c>
    </row>
    <row r="219" spans="1:2" x14ac:dyDescent="0.35">
      <c r="A219" s="2">
        <f ca="1">IFERROR(__xludf.DUMMYFUNCTION("""COMPUTED_VALUE"""),44414)</f>
        <v>44414</v>
      </c>
      <c r="B219" s="1">
        <v>26.5</v>
      </c>
    </row>
    <row r="220" spans="1:2" x14ac:dyDescent="0.35">
      <c r="A220" s="2">
        <f ca="1">IFERROR(__xludf.DUMMYFUNCTION("""COMPUTED_VALUE"""),44415)</f>
        <v>44415</v>
      </c>
      <c r="B220" s="1">
        <v>22</v>
      </c>
    </row>
    <row r="221" spans="1:2" x14ac:dyDescent="0.35">
      <c r="A221" s="2">
        <f ca="1">IFERROR(__xludf.DUMMYFUNCTION("""COMPUTED_VALUE"""),44416)</f>
        <v>44416</v>
      </c>
      <c r="B221" s="1">
        <v>25.8</v>
      </c>
    </row>
    <row r="222" spans="1:2" x14ac:dyDescent="0.35">
      <c r="A222" s="2">
        <f ca="1">IFERROR(__xludf.DUMMYFUNCTION("""COMPUTED_VALUE"""),44417)</f>
        <v>44417</v>
      </c>
      <c r="B222" s="1">
        <v>20.8</v>
      </c>
    </row>
    <row r="223" spans="1:2" x14ac:dyDescent="0.35">
      <c r="A223" s="2">
        <f ca="1">IFERROR(__xludf.DUMMYFUNCTION("""COMPUTED_VALUE"""),44418)</f>
        <v>44418</v>
      </c>
      <c r="B223" s="1">
        <v>22</v>
      </c>
    </row>
    <row r="224" spans="1:2" x14ac:dyDescent="0.35">
      <c r="A224" s="2">
        <f ca="1">IFERROR(__xludf.DUMMYFUNCTION("""COMPUTED_VALUE"""),44419)</f>
        <v>44419</v>
      </c>
      <c r="B224" s="1">
        <v>22.6</v>
      </c>
    </row>
    <row r="225" spans="1:2" x14ac:dyDescent="0.35">
      <c r="A225" s="2">
        <f ca="1">IFERROR(__xludf.DUMMYFUNCTION("""COMPUTED_VALUE"""),44420)</f>
        <v>44420</v>
      </c>
      <c r="B225" s="1">
        <v>18.100000000000001</v>
      </c>
    </row>
    <row r="226" spans="1:2" x14ac:dyDescent="0.35">
      <c r="A226" s="2">
        <f ca="1">IFERROR(__xludf.DUMMYFUNCTION("""COMPUTED_VALUE"""),44421)</f>
        <v>44421</v>
      </c>
      <c r="B226" s="1">
        <v>21</v>
      </c>
    </row>
    <row r="227" spans="1:2" x14ac:dyDescent="0.35">
      <c r="A227" s="2">
        <f ca="1">IFERROR(__xludf.DUMMYFUNCTION("""COMPUTED_VALUE"""),44422)</f>
        <v>44422</v>
      </c>
      <c r="B227" s="1">
        <v>22.6</v>
      </c>
    </row>
    <row r="228" spans="1:2" x14ac:dyDescent="0.35">
      <c r="A228" s="2">
        <f ca="1">IFERROR(__xludf.DUMMYFUNCTION("""COMPUTED_VALUE"""),44423)</f>
        <v>44423</v>
      </c>
      <c r="B228" s="1">
        <v>23.2</v>
      </c>
    </row>
    <row r="229" spans="1:2" x14ac:dyDescent="0.35">
      <c r="A229" s="2">
        <f ca="1">IFERROR(__xludf.DUMMYFUNCTION("""COMPUTED_VALUE"""),44424)</f>
        <v>44424</v>
      </c>
      <c r="B229" s="1">
        <v>22.2</v>
      </c>
    </row>
    <row r="230" spans="1:2" x14ac:dyDescent="0.35">
      <c r="A230" s="2">
        <f ca="1">IFERROR(__xludf.DUMMYFUNCTION("""COMPUTED_VALUE"""),44425)</f>
        <v>44425</v>
      </c>
      <c r="B230" s="1">
        <v>20.399999999999999</v>
      </c>
    </row>
    <row r="231" spans="1:2" x14ac:dyDescent="0.35">
      <c r="A231" s="2">
        <f ca="1">IFERROR(__xludf.DUMMYFUNCTION("""COMPUTED_VALUE"""),44426)</f>
        <v>44426</v>
      </c>
      <c r="B231" s="1">
        <v>20.100000000000001</v>
      </c>
    </row>
    <row r="232" spans="1:2" x14ac:dyDescent="0.35">
      <c r="A232" s="2">
        <f ca="1">IFERROR(__xludf.DUMMYFUNCTION("""COMPUTED_VALUE"""),44427)</f>
        <v>44427</v>
      </c>
      <c r="B232" s="1">
        <v>19.2</v>
      </c>
    </row>
    <row r="233" spans="1:2" x14ac:dyDescent="0.35">
      <c r="A233" s="2">
        <f ca="1">IFERROR(__xludf.DUMMYFUNCTION("""COMPUTED_VALUE"""),44428)</f>
        <v>44428</v>
      </c>
      <c r="B233" s="1">
        <v>17.600000000000001</v>
      </c>
    </row>
    <row r="234" spans="1:2" x14ac:dyDescent="0.35">
      <c r="A234" s="2">
        <f ca="1">IFERROR(__xludf.DUMMYFUNCTION("""COMPUTED_VALUE"""),44429)</f>
        <v>44429</v>
      </c>
      <c r="B234" s="1">
        <v>14.4</v>
      </c>
    </row>
    <row r="235" spans="1:2" x14ac:dyDescent="0.35">
      <c r="A235" s="2">
        <f ca="1">IFERROR(__xludf.DUMMYFUNCTION("""COMPUTED_VALUE"""),44430)</f>
        <v>44430</v>
      </c>
      <c r="B235" s="1">
        <v>14.6</v>
      </c>
    </row>
    <row r="236" spans="1:2" x14ac:dyDescent="0.35">
      <c r="A236" s="2">
        <f ca="1">IFERROR(__xludf.DUMMYFUNCTION("""COMPUTED_VALUE"""),44431)</f>
        <v>44431</v>
      </c>
      <c r="B236" s="1">
        <v>12.9</v>
      </c>
    </row>
    <row r="237" spans="1:2" x14ac:dyDescent="0.35">
      <c r="A237" s="2">
        <f ca="1">IFERROR(__xludf.DUMMYFUNCTION("""COMPUTED_VALUE"""),44432)</f>
        <v>44432</v>
      </c>
      <c r="B237" s="1">
        <v>15.4</v>
      </c>
    </row>
    <row r="238" spans="1:2" x14ac:dyDescent="0.35">
      <c r="A238" s="2">
        <f ca="1">IFERROR(__xludf.DUMMYFUNCTION("""COMPUTED_VALUE"""),44433)</f>
        <v>44433</v>
      </c>
      <c r="B238" s="1">
        <v>12.7</v>
      </c>
    </row>
    <row r="239" spans="1:2" x14ac:dyDescent="0.35">
      <c r="A239" s="2">
        <f ca="1">IFERROR(__xludf.DUMMYFUNCTION("""COMPUTED_VALUE"""),44434)</f>
        <v>44434</v>
      </c>
      <c r="B239" s="1">
        <v>13.1</v>
      </c>
    </row>
    <row r="240" spans="1:2" x14ac:dyDescent="0.35">
      <c r="A240" s="2">
        <f ca="1">IFERROR(__xludf.DUMMYFUNCTION("""COMPUTED_VALUE"""),44435)</f>
        <v>44435</v>
      </c>
      <c r="B240" s="1">
        <v>11.7</v>
      </c>
    </row>
    <row r="241" spans="1:2" x14ac:dyDescent="0.35">
      <c r="A241" s="2">
        <f ca="1">IFERROR(__xludf.DUMMYFUNCTION("""COMPUTED_VALUE"""),44436)</f>
        <v>44436</v>
      </c>
      <c r="B241" s="1">
        <v>9.6</v>
      </c>
    </row>
    <row r="242" spans="1:2" x14ac:dyDescent="0.35">
      <c r="A242" s="2">
        <f ca="1">IFERROR(__xludf.DUMMYFUNCTION("""COMPUTED_VALUE"""),44437)</f>
        <v>44437</v>
      </c>
      <c r="B242" s="1">
        <v>8</v>
      </c>
    </row>
    <row r="243" spans="1:2" x14ac:dyDescent="0.35">
      <c r="A243" s="2">
        <f ca="1">IFERROR(__xludf.DUMMYFUNCTION("""COMPUTED_VALUE"""),44438)</f>
        <v>44438</v>
      </c>
      <c r="B243" s="1">
        <v>7</v>
      </c>
    </row>
    <row r="244" spans="1:2" x14ac:dyDescent="0.35">
      <c r="A244" s="2">
        <f ca="1">IFERROR(__xludf.DUMMYFUNCTION("""COMPUTED_VALUE"""),44439)</f>
        <v>44439</v>
      </c>
      <c r="B244" s="1">
        <v>8.1</v>
      </c>
    </row>
    <row r="245" spans="1:2" x14ac:dyDescent="0.35">
      <c r="A245" s="2">
        <f ca="1">IFERROR(__xludf.DUMMYFUNCTION("""COMPUTED_VALUE"""),44440)</f>
        <v>44440</v>
      </c>
      <c r="B245" s="1">
        <v>7.7</v>
      </c>
    </row>
    <row r="246" spans="1:2" x14ac:dyDescent="0.35">
      <c r="A246" s="2">
        <f ca="1">IFERROR(__xludf.DUMMYFUNCTION("""COMPUTED_VALUE"""),44441)</f>
        <v>44441</v>
      </c>
      <c r="B246" s="1">
        <v>6.9</v>
      </c>
    </row>
    <row r="247" spans="1:2" x14ac:dyDescent="0.35">
      <c r="A247" s="2">
        <f ca="1">IFERROR(__xludf.DUMMYFUNCTION("""COMPUTED_VALUE"""),44442)</f>
        <v>44442</v>
      </c>
      <c r="B247" s="1">
        <v>6.1</v>
      </c>
    </row>
    <row r="248" spans="1:2" x14ac:dyDescent="0.35">
      <c r="A248" s="2">
        <f ca="1">IFERROR(__xludf.DUMMYFUNCTION("""COMPUTED_VALUE"""),44443)</f>
        <v>44443</v>
      </c>
      <c r="B248" s="1">
        <v>5.2</v>
      </c>
    </row>
    <row r="249" spans="1:2" x14ac:dyDescent="0.35">
      <c r="A249" s="2">
        <f ca="1">IFERROR(__xludf.DUMMYFUNCTION("""COMPUTED_VALUE"""),44444)</f>
        <v>44444</v>
      </c>
      <c r="B249" s="1">
        <v>5.0999999999999996</v>
      </c>
    </row>
    <row r="250" spans="1:2" x14ac:dyDescent="0.35">
      <c r="A250" s="2">
        <f ca="1">IFERROR(__xludf.DUMMYFUNCTION("""COMPUTED_VALUE"""),44445)</f>
        <v>44445</v>
      </c>
      <c r="B250" s="1">
        <v>4.5999999999999996</v>
      </c>
    </row>
    <row r="251" spans="1:2" x14ac:dyDescent="0.35">
      <c r="A251" s="2">
        <f ca="1">IFERROR(__xludf.DUMMYFUNCTION("""COMPUTED_VALUE"""),44446)</f>
        <v>44446</v>
      </c>
      <c r="B251" s="1">
        <v>4.5</v>
      </c>
    </row>
    <row r="252" spans="1:2" x14ac:dyDescent="0.35">
      <c r="A252" s="2">
        <f ca="1">IFERROR(__xludf.DUMMYFUNCTION("""COMPUTED_VALUE"""),44447)</f>
        <v>44447</v>
      </c>
      <c r="B252" s="1">
        <v>4.5999999999999996</v>
      </c>
    </row>
    <row r="253" spans="1:2" x14ac:dyDescent="0.35">
      <c r="A253" s="2">
        <f ca="1">IFERROR(__xludf.DUMMYFUNCTION("""COMPUTED_VALUE"""),44448)</f>
        <v>44448</v>
      </c>
      <c r="B253" s="1">
        <v>4</v>
      </c>
    </row>
    <row r="254" spans="1:2" x14ac:dyDescent="0.35">
      <c r="A254" s="2">
        <f ca="1">IFERROR(__xludf.DUMMYFUNCTION("""COMPUTED_VALUE"""),44449)</f>
        <v>44449</v>
      </c>
      <c r="B254" s="1">
        <v>3.6</v>
      </c>
    </row>
    <row r="255" spans="1:2" x14ac:dyDescent="0.35">
      <c r="A255" s="2">
        <f ca="1">IFERROR(__xludf.DUMMYFUNCTION("""COMPUTED_VALUE"""),44450)</f>
        <v>44450</v>
      </c>
      <c r="B255" s="1">
        <v>3.5</v>
      </c>
    </row>
    <row r="256" spans="1:2" x14ac:dyDescent="0.35">
      <c r="A256" s="2">
        <f ca="1">IFERROR(__xludf.DUMMYFUNCTION("""COMPUTED_VALUE"""),44451)</f>
        <v>44451</v>
      </c>
      <c r="B256" s="1">
        <v>3</v>
      </c>
    </row>
    <row r="257" spans="1:2" x14ac:dyDescent="0.35">
      <c r="A257" s="2">
        <f ca="1">IFERROR(__xludf.DUMMYFUNCTION("""COMPUTED_VALUE"""),44452)</f>
        <v>44452</v>
      </c>
      <c r="B257" s="1">
        <v>2.1</v>
      </c>
    </row>
    <row r="258" spans="1:2" x14ac:dyDescent="0.35">
      <c r="A258" s="2">
        <f ca="1">IFERROR(__xludf.DUMMYFUNCTION("""COMPUTED_VALUE"""),44453)</f>
        <v>44453</v>
      </c>
      <c r="B258" s="1">
        <v>2.2000000000000002</v>
      </c>
    </row>
    <row r="259" spans="1:2" x14ac:dyDescent="0.35">
      <c r="A259" s="2">
        <f ca="1">IFERROR(__xludf.DUMMYFUNCTION("""COMPUTED_VALUE"""),44454)</f>
        <v>44454</v>
      </c>
      <c r="B259" s="1">
        <v>2.6</v>
      </c>
    </row>
    <row r="260" spans="1:2" x14ac:dyDescent="0.35">
      <c r="A260" s="2">
        <f ca="1">IFERROR(__xludf.DUMMYFUNCTION("""COMPUTED_VALUE"""),44455)</f>
        <v>44455</v>
      </c>
      <c r="B260" s="1">
        <v>2</v>
      </c>
    </row>
    <row r="261" spans="1:2" x14ac:dyDescent="0.35">
      <c r="A261" s="2">
        <f ca="1">IFERROR(__xludf.DUMMYFUNCTION("""COMPUTED_VALUE"""),44456)</f>
        <v>44456</v>
      </c>
      <c r="B261" s="1">
        <v>2</v>
      </c>
    </row>
    <row r="262" spans="1:2" x14ac:dyDescent="0.35">
      <c r="A262" s="2">
        <f ca="1">IFERROR(__xludf.DUMMYFUNCTION("""COMPUTED_VALUE"""),44457)</f>
        <v>44457</v>
      </c>
      <c r="B262" s="1">
        <v>1.7</v>
      </c>
    </row>
    <row r="263" spans="1:2" x14ac:dyDescent="0.35">
      <c r="A263" s="2">
        <f ca="1">IFERROR(__xludf.DUMMYFUNCTION("""COMPUTED_VALUE"""),44458)</f>
        <v>44458</v>
      </c>
      <c r="B263" s="1">
        <v>1.7</v>
      </c>
    </row>
    <row r="264" spans="1:2" x14ac:dyDescent="0.35">
      <c r="A264" s="2">
        <f ca="1">IFERROR(__xludf.DUMMYFUNCTION("""COMPUTED_VALUE"""),44459)</f>
        <v>44459</v>
      </c>
      <c r="B264" s="1">
        <v>1.3</v>
      </c>
    </row>
    <row r="265" spans="1:2" x14ac:dyDescent="0.35">
      <c r="A265" s="2">
        <f ca="1">IFERROR(__xludf.DUMMYFUNCTION("""COMPUTED_VALUE"""),44460)</f>
        <v>44460</v>
      </c>
      <c r="B265" s="1">
        <v>1.8</v>
      </c>
    </row>
    <row r="266" spans="1:2" x14ac:dyDescent="0.35">
      <c r="A266" s="2">
        <f ca="1">IFERROR(__xludf.DUMMYFUNCTION("""COMPUTED_VALUE"""),44461)</f>
        <v>44461</v>
      </c>
      <c r="B266" s="1">
        <v>1.5</v>
      </c>
    </row>
    <row r="267" spans="1:2" x14ac:dyDescent="0.35">
      <c r="A267" s="2">
        <f ca="1">IFERROR(__xludf.DUMMYFUNCTION("""COMPUTED_VALUE"""),44462)</f>
        <v>44462</v>
      </c>
      <c r="B267" s="1">
        <v>1.7</v>
      </c>
    </row>
    <row r="268" spans="1:2" x14ac:dyDescent="0.35">
      <c r="A268" s="2">
        <f ca="1">IFERROR(__xludf.DUMMYFUNCTION("""COMPUTED_VALUE"""),44463)</f>
        <v>44463</v>
      </c>
      <c r="B268" s="1">
        <v>1.5</v>
      </c>
    </row>
    <row r="269" spans="1:2" x14ac:dyDescent="0.35">
      <c r="A269" s="2">
        <f ca="1">IFERROR(__xludf.DUMMYFUNCTION("""COMPUTED_VALUE"""),44464)</f>
        <v>44464</v>
      </c>
      <c r="B269" s="1">
        <v>1.2</v>
      </c>
    </row>
    <row r="270" spans="1:2" x14ac:dyDescent="0.35">
      <c r="A270" s="2">
        <f ca="1">IFERROR(__xludf.DUMMYFUNCTION("""COMPUTED_VALUE"""),44465)</f>
        <v>44465</v>
      </c>
      <c r="B270" s="1">
        <v>1.2</v>
      </c>
    </row>
    <row r="271" spans="1:2" x14ac:dyDescent="0.35">
      <c r="A271" s="2">
        <f ca="1">IFERROR(__xludf.DUMMYFUNCTION("""COMPUTED_VALUE"""),44466)</f>
        <v>44466</v>
      </c>
      <c r="B271" s="1">
        <v>0.9</v>
      </c>
    </row>
    <row r="272" spans="1:2" x14ac:dyDescent="0.35">
      <c r="A272" s="2">
        <f ca="1">IFERROR(__xludf.DUMMYFUNCTION("""COMPUTED_VALUE"""),44467)</f>
        <v>44467</v>
      </c>
      <c r="B272" s="1">
        <v>1.1000000000000001</v>
      </c>
    </row>
    <row r="273" spans="1:2" x14ac:dyDescent="0.35">
      <c r="A273" s="2">
        <f ca="1">IFERROR(__xludf.DUMMYFUNCTION("""COMPUTED_VALUE"""),44468)</f>
        <v>44468</v>
      </c>
      <c r="B273" s="1">
        <v>1</v>
      </c>
    </row>
    <row r="274" spans="1:2" x14ac:dyDescent="0.35">
      <c r="A274" s="2">
        <f ca="1">IFERROR(__xludf.DUMMYFUNCTION("""COMPUTED_VALUE"""),44469)</f>
        <v>44469</v>
      </c>
      <c r="B274" s="1">
        <v>0.9</v>
      </c>
    </row>
    <row r="275" spans="1:2" x14ac:dyDescent="0.35">
      <c r="A275" s="2">
        <f ca="1">IFERROR(__xludf.DUMMYFUNCTION("""COMPUTED_VALUE"""),44470)</f>
        <v>44470</v>
      </c>
      <c r="B275" s="1">
        <v>0.9</v>
      </c>
    </row>
    <row r="276" spans="1:2" x14ac:dyDescent="0.35">
      <c r="A276" s="2">
        <f ca="1">IFERROR(__xludf.DUMMYFUNCTION("""COMPUTED_VALUE"""),44471)</f>
        <v>44471</v>
      </c>
      <c r="B276" s="1">
        <v>0.9</v>
      </c>
    </row>
    <row r="277" spans="1:2" x14ac:dyDescent="0.35">
      <c r="A277" s="2">
        <f ca="1">IFERROR(__xludf.DUMMYFUNCTION("""COMPUTED_VALUE"""),44472)</f>
        <v>44472</v>
      </c>
      <c r="B277" s="1">
        <v>0.7</v>
      </c>
    </row>
    <row r="278" spans="1:2" x14ac:dyDescent="0.35">
      <c r="A278" s="2">
        <f ca="1">IFERROR(__xludf.DUMMYFUNCTION("""COMPUTED_VALUE"""),44473)</f>
        <v>44473</v>
      </c>
      <c r="B278" s="1">
        <v>0.6</v>
      </c>
    </row>
    <row r="279" spans="1:2" x14ac:dyDescent="0.35">
      <c r="A279" s="2">
        <f ca="1">IFERROR(__xludf.DUMMYFUNCTION("""COMPUTED_VALUE"""),44474)</f>
        <v>44474</v>
      </c>
      <c r="B279" s="1">
        <v>0.8</v>
      </c>
    </row>
    <row r="280" spans="1:2" x14ac:dyDescent="0.35">
      <c r="A280" s="2">
        <f ca="1">IFERROR(__xludf.DUMMYFUNCTION("""COMPUTED_VALUE"""),44475)</f>
        <v>44475</v>
      </c>
      <c r="B280" s="1">
        <v>0.8</v>
      </c>
    </row>
    <row r="281" spans="1:2" x14ac:dyDescent="0.35">
      <c r="A281" s="2">
        <f ca="1">IFERROR(__xludf.DUMMYFUNCTION("""COMPUTED_VALUE"""),44476)</f>
        <v>44476</v>
      </c>
      <c r="B281" s="1">
        <v>0.8</v>
      </c>
    </row>
    <row r="282" spans="1:2" x14ac:dyDescent="0.35">
      <c r="A282" s="2">
        <f ca="1">IFERROR(__xludf.DUMMYFUNCTION("""COMPUTED_VALUE"""),44477)</f>
        <v>44477</v>
      </c>
      <c r="B282" s="1">
        <v>0.8</v>
      </c>
    </row>
    <row r="283" spans="1:2" x14ac:dyDescent="0.35">
      <c r="A283" s="2">
        <f ca="1">IFERROR(__xludf.DUMMYFUNCTION("""COMPUTED_VALUE"""),44478)</f>
        <v>44478</v>
      </c>
      <c r="B283" s="1">
        <v>0.6</v>
      </c>
    </row>
    <row r="284" spans="1:2" x14ac:dyDescent="0.35">
      <c r="A284" s="2">
        <f ca="1">IFERROR(__xludf.DUMMYFUNCTION("""COMPUTED_VALUE"""),44479)</f>
        <v>44479</v>
      </c>
      <c r="B284" s="1">
        <v>0.6</v>
      </c>
    </row>
    <row r="285" spans="1:2" x14ac:dyDescent="0.35">
      <c r="A285" s="2">
        <f ca="1">IFERROR(__xludf.DUMMYFUNCTION("""COMPUTED_VALUE"""),44480)</f>
        <v>44480</v>
      </c>
      <c r="B285" s="1">
        <v>0.4</v>
      </c>
    </row>
    <row r="286" spans="1:2" x14ac:dyDescent="0.35">
      <c r="A286" s="2">
        <f ca="1">IFERROR(__xludf.DUMMYFUNCTION("""COMPUTED_VALUE"""),44481)</f>
        <v>44481</v>
      </c>
      <c r="B286" s="1">
        <v>0.7</v>
      </c>
    </row>
    <row r="287" spans="1:2" x14ac:dyDescent="0.35">
      <c r="A287" s="2">
        <f ca="1">IFERROR(__xludf.DUMMYFUNCTION("""COMPUTED_VALUE"""),44482)</f>
        <v>44482</v>
      </c>
      <c r="B287" s="1">
        <v>0.7</v>
      </c>
    </row>
    <row r="288" spans="1:2" x14ac:dyDescent="0.35">
      <c r="A288" s="2">
        <f ca="1">IFERROR(__xludf.DUMMYFUNCTION("""COMPUTED_VALUE"""),44483)</f>
        <v>44483</v>
      </c>
      <c r="B288" s="1">
        <v>0.6</v>
      </c>
    </row>
    <row r="289" spans="1:2" x14ac:dyDescent="0.35">
      <c r="A289" s="2">
        <f ca="1">IFERROR(__xludf.DUMMYFUNCTION("""COMPUTED_VALUE"""),44484)</f>
        <v>44484</v>
      </c>
      <c r="B289" s="1">
        <v>0.5</v>
      </c>
    </row>
    <row r="290" spans="1:2" x14ac:dyDescent="0.35">
      <c r="A290" s="2">
        <f ca="1">IFERROR(__xludf.DUMMYFUNCTION("""COMPUTED_VALUE"""),44485)</f>
        <v>44485</v>
      </c>
      <c r="B290" s="1">
        <v>0.6</v>
      </c>
    </row>
    <row r="291" spans="1:2" x14ac:dyDescent="0.35">
      <c r="A291" s="2">
        <f ca="1">IFERROR(__xludf.DUMMYFUNCTION("""COMPUTED_VALUE"""),44486)</f>
        <v>44486</v>
      </c>
      <c r="B291" s="1">
        <v>0.5</v>
      </c>
    </row>
    <row r="292" spans="1:2" x14ac:dyDescent="0.35">
      <c r="A292" s="2">
        <f ca="1">IFERROR(__xludf.DUMMYFUNCTION("""COMPUTED_VALUE"""),44487)</f>
        <v>44487</v>
      </c>
      <c r="B292" s="1">
        <v>0.4</v>
      </c>
    </row>
    <row r="293" spans="1:2" x14ac:dyDescent="0.35">
      <c r="A293" s="2">
        <f ca="1">IFERROR(__xludf.DUMMYFUNCTION("""COMPUTED_VALUE"""),44488)</f>
        <v>44488</v>
      </c>
      <c r="B293" s="1">
        <v>0.5</v>
      </c>
    </row>
    <row r="294" spans="1:2" x14ac:dyDescent="0.35">
      <c r="A294" s="2">
        <f ca="1">IFERROR(__xludf.DUMMYFUNCTION("""COMPUTED_VALUE"""),44489)</f>
        <v>44489</v>
      </c>
      <c r="B294" s="1">
        <v>0.6</v>
      </c>
    </row>
    <row r="295" spans="1:2" x14ac:dyDescent="0.35">
      <c r="A295" s="2">
        <f ca="1">IFERROR(__xludf.DUMMYFUNCTION("""COMPUTED_VALUE"""),44490)</f>
        <v>44490</v>
      </c>
      <c r="B295" s="1">
        <v>0.4</v>
      </c>
    </row>
    <row r="296" spans="1:2" x14ac:dyDescent="0.35">
      <c r="A296" s="2">
        <f ca="1">IFERROR(__xludf.DUMMYFUNCTION("""COMPUTED_VALUE"""),44491)</f>
        <v>44491</v>
      </c>
      <c r="B296" s="1">
        <v>0.5</v>
      </c>
    </row>
    <row r="297" spans="1:2" x14ac:dyDescent="0.35">
      <c r="A297" s="2">
        <f ca="1">IFERROR(__xludf.DUMMYFUNCTION("""COMPUTED_VALUE"""),44492)</f>
        <v>44492</v>
      </c>
      <c r="B297" s="1">
        <v>0.5</v>
      </c>
    </row>
    <row r="298" spans="1:2" x14ac:dyDescent="0.35">
      <c r="A298" s="2">
        <f ca="1">IFERROR(__xludf.DUMMYFUNCTION("""COMPUTED_VALUE"""),44493)</f>
        <v>44493</v>
      </c>
      <c r="B298" s="1">
        <v>0.5</v>
      </c>
    </row>
    <row r="299" spans="1:2" x14ac:dyDescent="0.35">
      <c r="A299" s="2">
        <f ca="1">IFERROR(__xludf.DUMMYFUNCTION("""COMPUTED_VALUE"""),44494)</f>
        <v>44494</v>
      </c>
      <c r="B299" s="1">
        <v>0.3</v>
      </c>
    </row>
    <row r="300" spans="1:2" x14ac:dyDescent="0.35">
      <c r="A300" s="2">
        <f ca="1">IFERROR(__xludf.DUMMYFUNCTION("""COMPUTED_VALUE"""),44495)</f>
        <v>44495</v>
      </c>
      <c r="B300" s="1">
        <v>0.3</v>
      </c>
    </row>
    <row r="301" spans="1:2" x14ac:dyDescent="0.35">
      <c r="A301" s="2">
        <f ca="1">IFERROR(__xludf.DUMMYFUNCTION("""COMPUTED_VALUE"""),44496)</f>
        <v>44496</v>
      </c>
      <c r="B301" s="1">
        <v>0.4</v>
      </c>
    </row>
    <row r="302" spans="1:2" x14ac:dyDescent="0.35">
      <c r="A302" s="2">
        <f ca="1">IFERROR(__xludf.DUMMYFUNCTION("""COMPUTED_VALUE"""),44497)</f>
        <v>44497</v>
      </c>
      <c r="B302" s="1">
        <v>0.4</v>
      </c>
    </row>
    <row r="303" spans="1:2" x14ac:dyDescent="0.35">
      <c r="A303" s="2">
        <f ca="1">IFERROR(__xludf.DUMMYFUNCTION("""COMPUTED_VALUE"""),44498)</f>
        <v>44498</v>
      </c>
      <c r="B303" s="1">
        <v>0.4</v>
      </c>
    </row>
    <row r="304" spans="1:2" x14ac:dyDescent="0.35">
      <c r="A304" s="2">
        <f ca="1">IFERROR(__xludf.DUMMYFUNCTION("""COMPUTED_VALUE"""),44499)</f>
        <v>44499</v>
      </c>
      <c r="B304" s="1">
        <v>0.4</v>
      </c>
    </row>
    <row r="305" spans="1:2" x14ac:dyDescent="0.35">
      <c r="A305" s="2">
        <f ca="1">IFERROR(__xludf.DUMMYFUNCTION("""COMPUTED_VALUE"""),44500)</f>
        <v>44500</v>
      </c>
      <c r="B305" s="1">
        <v>0.4</v>
      </c>
    </row>
    <row r="306" spans="1:2" x14ac:dyDescent="0.35">
      <c r="A306" s="2">
        <f ca="1">IFERROR(__xludf.DUMMYFUNCTION("""COMPUTED_VALUE"""),44501)</f>
        <v>44501</v>
      </c>
      <c r="B306" s="1">
        <v>0.3</v>
      </c>
    </row>
    <row r="307" spans="1:2" x14ac:dyDescent="0.35">
      <c r="A307" s="2">
        <f ca="1">IFERROR(__xludf.DUMMYFUNCTION("""COMPUTED_VALUE"""),44502)</f>
        <v>44502</v>
      </c>
      <c r="B307" s="1">
        <v>0.3</v>
      </c>
    </row>
    <row r="308" spans="1:2" x14ac:dyDescent="0.35">
      <c r="A308" s="2">
        <f ca="1">IFERROR(__xludf.DUMMYFUNCTION("""COMPUTED_VALUE"""),44503)</f>
        <v>44503</v>
      </c>
      <c r="B308" s="1">
        <v>0.5</v>
      </c>
    </row>
    <row r="309" spans="1:2" x14ac:dyDescent="0.35">
      <c r="A309" s="2">
        <f ca="1">IFERROR(__xludf.DUMMYFUNCTION("""COMPUTED_VALUE"""),44504)</f>
        <v>44504</v>
      </c>
      <c r="B309" s="1">
        <v>0.3</v>
      </c>
    </row>
    <row r="310" spans="1:2" x14ac:dyDescent="0.35">
      <c r="A310" s="2">
        <f ca="1">IFERROR(__xludf.DUMMYFUNCTION("""COMPUTED_VALUE"""),44505)</f>
        <v>44505</v>
      </c>
      <c r="B310" s="1">
        <v>0.3</v>
      </c>
    </row>
    <row r="311" spans="1:2" x14ac:dyDescent="0.35">
      <c r="A311" s="2">
        <f ca="1">IFERROR(__xludf.DUMMYFUNCTION("""COMPUTED_VALUE"""),44506)</f>
        <v>44506</v>
      </c>
      <c r="B311" s="1">
        <v>0.2</v>
      </c>
    </row>
    <row r="312" spans="1:2" x14ac:dyDescent="0.35">
      <c r="A312" s="2">
        <f ca="1">IFERROR(__xludf.DUMMYFUNCTION("""COMPUTED_VALUE"""),44507)</f>
        <v>44507</v>
      </c>
      <c r="B312" s="1">
        <v>0.3</v>
      </c>
    </row>
    <row r="313" spans="1:2" x14ac:dyDescent="0.35">
      <c r="A313" s="2">
        <f ca="1">IFERROR(__xludf.DUMMYFUNCTION("""COMPUTED_VALUE"""),44508)</f>
        <v>44508</v>
      </c>
      <c r="B313" s="1">
        <v>0.2</v>
      </c>
    </row>
    <row r="314" spans="1:2" x14ac:dyDescent="0.35">
      <c r="A314" s="2">
        <f ca="1">IFERROR(__xludf.DUMMYFUNCTION("""COMPUTED_VALUE"""),44509)</f>
        <v>44509</v>
      </c>
      <c r="B314" s="1">
        <v>0.3</v>
      </c>
    </row>
    <row r="315" spans="1:2" x14ac:dyDescent="0.35">
      <c r="A315" s="2">
        <f ca="1">IFERROR(__xludf.DUMMYFUNCTION("""COMPUTED_VALUE"""),44510)</f>
        <v>44510</v>
      </c>
      <c r="B315" s="1">
        <v>0.3</v>
      </c>
    </row>
    <row r="316" spans="1:2" x14ac:dyDescent="0.35">
      <c r="A316" s="2">
        <f ca="1">IFERROR(__xludf.DUMMYFUNCTION("""COMPUTED_VALUE"""),44511)</f>
        <v>44511</v>
      </c>
      <c r="B316" s="1">
        <v>0.3</v>
      </c>
    </row>
    <row r="317" spans="1:2" x14ac:dyDescent="0.35">
      <c r="A317" s="2">
        <f ca="1">IFERROR(__xludf.DUMMYFUNCTION("""COMPUTED_VALUE"""),44512)</f>
        <v>44512</v>
      </c>
      <c r="B317" s="1">
        <v>0.3</v>
      </c>
    </row>
    <row r="318" spans="1:2" x14ac:dyDescent="0.35">
      <c r="A318" s="2">
        <f ca="1">IFERROR(__xludf.DUMMYFUNCTION("""COMPUTED_VALUE"""),44513)</f>
        <v>44513</v>
      </c>
      <c r="B318" s="1">
        <v>0.2</v>
      </c>
    </row>
    <row r="319" spans="1:2" x14ac:dyDescent="0.35">
      <c r="A319" s="2">
        <f ca="1">IFERROR(__xludf.DUMMYFUNCTION("""COMPUTED_VALUE"""),44514)</f>
        <v>44514</v>
      </c>
      <c r="B319" s="1">
        <v>0.2</v>
      </c>
    </row>
    <row r="320" spans="1:2" x14ac:dyDescent="0.35">
      <c r="A320" s="2">
        <f ca="1">IFERROR(__xludf.DUMMYFUNCTION("""COMPUTED_VALUE"""),44515)</f>
        <v>44515</v>
      </c>
      <c r="B320" s="1">
        <v>0.1</v>
      </c>
    </row>
    <row r="321" spans="1:3" x14ac:dyDescent="0.35">
      <c r="A321" s="2">
        <f ca="1">IFERROR(__xludf.DUMMYFUNCTION("""COMPUTED_VALUE"""),44516)</f>
        <v>44516</v>
      </c>
      <c r="B321" s="1">
        <v>0.2</v>
      </c>
    </row>
    <row r="322" spans="1:3" x14ac:dyDescent="0.35">
      <c r="A322" s="2">
        <f ca="1">IFERROR(__xludf.DUMMYFUNCTION("""COMPUTED_VALUE"""),44517)</f>
        <v>44517</v>
      </c>
      <c r="B322" s="1">
        <v>0.3</v>
      </c>
    </row>
    <row r="323" spans="1:3" x14ac:dyDescent="0.35">
      <c r="A323" s="2">
        <f ca="1">IFERROR(__xludf.DUMMYFUNCTION("""COMPUTED_VALUE"""),44518)</f>
        <v>44518</v>
      </c>
      <c r="B323" s="1">
        <v>0.2</v>
      </c>
    </row>
    <row r="324" spans="1:3" x14ac:dyDescent="0.35">
      <c r="A324" s="2">
        <f ca="1">IFERROR(__xludf.DUMMYFUNCTION("""COMPUTED_VALUE"""),44519)</f>
        <v>44519</v>
      </c>
      <c r="B324" s="1">
        <v>0.2</v>
      </c>
    </row>
    <row r="325" spans="1:3" x14ac:dyDescent="0.35">
      <c r="A325" s="2">
        <f ca="1">IFERROR(__xludf.DUMMYFUNCTION("""COMPUTED_VALUE"""),44520)</f>
        <v>44520</v>
      </c>
      <c r="B325" s="1">
        <v>0.2</v>
      </c>
    </row>
    <row r="326" spans="1:3" x14ac:dyDescent="0.35">
      <c r="A326" s="2">
        <f ca="1">IFERROR(__xludf.DUMMYFUNCTION("""COMPUTED_VALUE"""),44521)</f>
        <v>44521</v>
      </c>
      <c r="B326" s="1">
        <v>0.2</v>
      </c>
    </row>
    <row r="327" spans="1:3" x14ac:dyDescent="0.35">
      <c r="A327" s="2">
        <f ca="1">IFERROR(__xludf.DUMMYFUNCTION("""COMPUTED_VALUE"""),44522)</f>
        <v>44522</v>
      </c>
      <c r="B327" s="1">
        <v>0.1</v>
      </c>
    </row>
    <row r="328" spans="1:3" x14ac:dyDescent="0.35">
      <c r="A328" s="2">
        <f ca="1">IFERROR(__xludf.DUMMYFUNCTION("""COMPUTED_VALUE"""),44523)</f>
        <v>44523</v>
      </c>
      <c r="B328" s="1">
        <v>0.2</v>
      </c>
    </row>
    <row r="329" spans="1:3" x14ac:dyDescent="0.35">
      <c r="A329" s="2">
        <f ca="1">IFERROR(__xludf.DUMMYFUNCTION("""COMPUTED_VALUE"""),44524)</f>
        <v>44524</v>
      </c>
      <c r="B329" s="1">
        <v>0.2</v>
      </c>
    </row>
    <row r="330" spans="1:3" x14ac:dyDescent="0.35">
      <c r="A330" s="2">
        <f ca="1">IFERROR(__xludf.DUMMYFUNCTION("""COMPUTED_VALUE"""),44525)</f>
        <v>44525</v>
      </c>
      <c r="B330" s="1">
        <v>0.19</v>
      </c>
    </row>
    <row r="331" spans="1:3" x14ac:dyDescent="0.35">
      <c r="A331" s="2">
        <f ca="1">IFERROR(__xludf.DUMMYFUNCTION("""COMPUTED_VALUE"""),44526)</f>
        <v>44526</v>
      </c>
      <c r="B331" s="1">
        <v>0.24</v>
      </c>
      <c r="C331" s="3"/>
    </row>
    <row r="332" spans="1:3" x14ac:dyDescent="0.35">
      <c r="A332" s="2">
        <f ca="1">IFERROR(__xludf.DUMMYFUNCTION("""COMPUTED_VALUE"""),44527)</f>
        <v>44527</v>
      </c>
      <c r="B332" s="1">
        <v>0.21</v>
      </c>
    </row>
    <row r="333" spans="1:3" x14ac:dyDescent="0.35">
      <c r="A333" s="2">
        <f ca="1">IFERROR(__xludf.DUMMYFUNCTION("""COMPUTED_VALUE"""),44528)</f>
        <v>44528</v>
      </c>
      <c r="B333" s="1">
        <v>0.17</v>
      </c>
    </row>
    <row r="334" spans="1:3" x14ac:dyDescent="0.35">
      <c r="A334" s="2">
        <f ca="1">IFERROR(__xludf.DUMMYFUNCTION("""COMPUTED_VALUE"""),44529)</f>
        <v>44529</v>
      </c>
      <c r="B334" s="1">
        <v>0.1</v>
      </c>
    </row>
    <row r="335" spans="1:3" x14ac:dyDescent="0.35">
      <c r="A335" s="2">
        <f ca="1">IFERROR(__xludf.DUMMYFUNCTION("""COMPUTED_VALUE"""),44530)</f>
        <v>44530</v>
      </c>
      <c r="B335" s="1">
        <v>0.15</v>
      </c>
    </row>
    <row r="336" spans="1:3" x14ac:dyDescent="0.35">
      <c r="A336" s="2">
        <f ca="1">IFERROR(__xludf.DUMMYFUNCTION("""COMPUTED_VALUE"""),44531)</f>
        <v>44531</v>
      </c>
      <c r="B336" s="1">
        <v>0.14000000000000001</v>
      </c>
    </row>
    <row r="337" spans="1:2" x14ac:dyDescent="0.35">
      <c r="A337" s="2">
        <f ca="1">IFERROR(__xludf.DUMMYFUNCTION("""COMPUTED_VALUE"""),44532)</f>
        <v>44532</v>
      </c>
      <c r="B337" s="1">
        <v>0.16</v>
      </c>
    </row>
    <row r="338" spans="1:2" x14ac:dyDescent="0.35">
      <c r="A338" s="2">
        <f ca="1">IFERROR(__xludf.DUMMYFUNCTION("""COMPUTED_VALUE"""),44533)</f>
        <v>44533</v>
      </c>
      <c r="B338" s="1">
        <v>0.13</v>
      </c>
    </row>
    <row r="339" spans="1:2" x14ac:dyDescent="0.35">
      <c r="A339" s="2">
        <f ca="1">IFERROR(__xludf.DUMMYFUNCTION("""COMPUTED_VALUE"""),44534)</f>
        <v>44534</v>
      </c>
      <c r="B339" s="1">
        <v>0.13</v>
      </c>
    </row>
    <row r="340" spans="1:2" x14ac:dyDescent="0.35">
      <c r="A340" s="2">
        <f ca="1">IFERROR(__xludf.DUMMYFUNCTION("""COMPUTED_VALUE"""),44535)</f>
        <v>44535</v>
      </c>
      <c r="B340" s="1">
        <v>0.12</v>
      </c>
    </row>
    <row r="341" spans="1:2" x14ac:dyDescent="0.35">
      <c r="A341" s="2">
        <f ca="1">IFERROR(__xludf.DUMMYFUNCTION("""COMPUTED_VALUE"""),44536)</f>
        <v>44536</v>
      </c>
      <c r="B341" s="1">
        <v>0.06</v>
      </c>
    </row>
    <row r="342" spans="1:2" x14ac:dyDescent="0.35">
      <c r="A342" s="2">
        <f ca="1">IFERROR(__xludf.DUMMYFUNCTION("""COMPUTED_VALUE"""),44537)</f>
        <v>44537</v>
      </c>
      <c r="B342" s="1">
        <v>0.09</v>
      </c>
    </row>
    <row r="343" spans="1:2" x14ac:dyDescent="0.35">
      <c r="A343" s="2">
        <f ca="1">IFERROR(__xludf.DUMMYFUNCTION("""COMPUTED_VALUE"""),44538)</f>
        <v>44538</v>
      </c>
      <c r="B343" s="1">
        <v>0.09</v>
      </c>
    </row>
    <row r="344" spans="1:2" x14ac:dyDescent="0.35">
      <c r="A344" s="2">
        <f ca="1">IFERROR(__xludf.DUMMYFUNCTION("""COMPUTED_VALUE"""),44539)</f>
        <v>44539</v>
      </c>
      <c r="B344" s="1">
        <v>0.08</v>
      </c>
    </row>
    <row r="345" spans="1:2" x14ac:dyDescent="0.35">
      <c r="A345" s="2">
        <f ca="1">IFERROR(__xludf.DUMMYFUNCTION("""COMPUTED_VALUE"""),44540)</f>
        <v>44540</v>
      </c>
      <c r="B345" s="1">
        <v>0.08</v>
      </c>
    </row>
    <row r="346" spans="1:2" x14ac:dyDescent="0.35">
      <c r="A346" s="2">
        <f ca="1">IFERROR(__xludf.DUMMYFUNCTION("""COMPUTED_VALUE"""),44541)</f>
        <v>44541</v>
      </c>
      <c r="B346" s="1">
        <v>0.11</v>
      </c>
    </row>
    <row r="347" spans="1:2" x14ac:dyDescent="0.35">
      <c r="A347" s="2">
        <f ca="1">IFERROR(__xludf.DUMMYFUNCTION("""COMPUTED_VALUE"""),44542)</f>
        <v>44542</v>
      </c>
      <c r="B347" s="1">
        <v>0.1</v>
      </c>
    </row>
    <row r="348" spans="1:2" x14ac:dyDescent="0.35">
      <c r="A348" s="2">
        <f ca="1">IFERROR(__xludf.DUMMYFUNCTION("""COMPUTED_VALUE"""),44543)</f>
        <v>44543</v>
      </c>
      <c r="B348" s="1">
        <v>0.06</v>
      </c>
    </row>
    <row r="349" spans="1:2" x14ac:dyDescent="0.35">
      <c r="A349" s="2">
        <f ca="1">IFERROR(__xludf.DUMMYFUNCTION("""COMPUTED_VALUE"""),44544)</f>
        <v>44544</v>
      </c>
      <c r="B349" s="1">
        <v>0.09</v>
      </c>
    </row>
    <row r="350" spans="1:2" x14ac:dyDescent="0.35">
      <c r="A350" s="2">
        <f ca="1">IFERROR(__xludf.DUMMYFUNCTION("""COMPUTED_VALUE"""),44545)</f>
        <v>44545</v>
      </c>
      <c r="B350" s="1">
        <v>0.1</v>
      </c>
    </row>
    <row r="351" spans="1:2" x14ac:dyDescent="0.35">
      <c r="A351" s="2">
        <f ca="1">IFERROR(__xludf.DUMMYFUNCTION("""COMPUTED_VALUE"""),44546)</f>
        <v>44546</v>
      </c>
      <c r="B351" s="1">
        <v>0.1</v>
      </c>
    </row>
    <row r="352" spans="1:2" x14ac:dyDescent="0.35">
      <c r="A352" s="2">
        <f ca="1">IFERROR(__xludf.DUMMYFUNCTION("""COMPUTED_VALUE"""),44547)</f>
        <v>44547</v>
      </c>
      <c r="B352" s="1">
        <v>0.14000000000000001</v>
      </c>
    </row>
    <row r="353" spans="1:2" x14ac:dyDescent="0.35">
      <c r="A353" s="2">
        <f ca="1">IFERROR(__xludf.DUMMYFUNCTION("""COMPUTED_VALUE"""),44548)</f>
        <v>44548</v>
      </c>
      <c r="B353" s="1">
        <v>0.11</v>
      </c>
    </row>
    <row r="354" spans="1:2" x14ac:dyDescent="0.35">
      <c r="A354" s="2">
        <f ca="1">IFERROR(__xludf.DUMMYFUNCTION("""COMPUTED_VALUE"""),44549)</f>
        <v>44549</v>
      </c>
      <c r="B354" s="1">
        <v>0.14000000000000001</v>
      </c>
    </row>
    <row r="355" spans="1:2" x14ac:dyDescent="0.35">
      <c r="A355" s="2">
        <f ca="1">IFERROR(__xludf.DUMMYFUNCTION("""COMPUTED_VALUE"""),44550)</f>
        <v>44550</v>
      </c>
      <c r="B355" s="1">
        <v>0.09</v>
      </c>
    </row>
    <row r="356" spans="1:2" x14ac:dyDescent="0.35">
      <c r="A356" s="2">
        <f ca="1">IFERROR(__xludf.DUMMYFUNCTION("""COMPUTED_VALUE"""),44551)</f>
        <v>44551</v>
      </c>
      <c r="B356" s="1">
        <v>0.1</v>
      </c>
    </row>
    <row r="357" spans="1:2" x14ac:dyDescent="0.35">
      <c r="A357" s="2">
        <f ca="1">IFERROR(__xludf.DUMMYFUNCTION("""COMPUTED_VALUE"""),44552)</f>
        <v>44552</v>
      </c>
      <c r="B357" s="1">
        <v>0.08</v>
      </c>
    </row>
    <row r="358" spans="1:2" x14ac:dyDescent="0.35">
      <c r="A358" s="2">
        <f ca="1">IFERROR(__xludf.DUMMYFUNCTION("""COMPUTED_VALUE"""),44553)</f>
        <v>44553</v>
      </c>
      <c r="B358" s="1">
        <v>7.0000000000000007E-2</v>
      </c>
    </row>
    <row r="359" spans="1:2" x14ac:dyDescent="0.35">
      <c r="A359" s="2">
        <f ca="1">IFERROR(__xludf.DUMMYFUNCTION("""COMPUTED_VALUE"""),44554)</f>
        <v>44554</v>
      </c>
      <c r="B359" s="1">
        <v>0.11</v>
      </c>
    </row>
    <row r="360" spans="1:2" x14ac:dyDescent="0.35">
      <c r="A360" s="2">
        <f ca="1">IFERROR(__xludf.DUMMYFUNCTION("""COMPUTED_VALUE"""),44555)</f>
        <v>44555</v>
      </c>
      <c r="B360" s="1">
        <v>0.17</v>
      </c>
    </row>
    <row r="361" spans="1:2" x14ac:dyDescent="0.35">
      <c r="A361" s="2">
        <f ca="1">IFERROR(__xludf.DUMMYFUNCTION("""COMPUTED_VALUE"""),44556)</f>
        <v>44556</v>
      </c>
      <c r="B361" s="1">
        <v>0.08</v>
      </c>
    </row>
    <row r="362" spans="1:2" x14ac:dyDescent="0.35">
      <c r="A362" s="2">
        <f ca="1">IFERROR(__xludf.DUMMYFUNCTION("""COMPUTED_VALUE"""),44557)</f>
        <v>44557</v>
      </c>
      <c r="B362" s="1">
        <v>7.0000000000000007E-2</v>
      </c>
    </row>
    <row r="363" spans="1:2" x14ac:dyDescent="0.35">
      <c r="A363" s="2">
        <f ca="1">IFERROR(__xludf.DUMMYFUNCTION("""COMPUTED_VALUE"""),44558)</f>
        <v>44558</v>
      </c>
      <c r="B363" s="1">
        <v>0.16</v>
      </c>
    </row>
    <row r="364" spans="1:2" x14ac:dyDescent="0.35">
      <c r="A364" s="2">
        <f ca="1">IFERROR(__xludf.DUMMYFUNCTION("""COMPUTED_VALUE"""),44559)</f>
        <v>44559</v>
      </c>
      <c r="B364" s="1">
        <v>0.12</v>
      </c>
    </row>
    <row r="365" spans="1:2" x14ac:dyDescent="0.35">
      <c r="A365" s="2">
        <f ca="1">IFERROR(__xludf.DUMMYFUNCTION("""COMPUTED_VALUE"""),44560)</f>
        <v>44560</v>
      </c>
      <c r="B365" s="1">
        <v>0.12</v>
      </c>
    </row>
    <row r="366" spans="1:2" x14ac:dyDescent="0.35">
      <c r="A366" s="2">
        <f ca="1">IFERROR(__xludf.DUMMYFUNCTION("""COMPUTED_VALUE"""),44561)</f>
        <v>44561</v>
      </c>
      <c r="B366" s="1">
        <v>0.12</v>
      </c>
    </row>
    <row r="367" spans="1:2" x14ac:dyDescent="0.35">
      <c r="A367" s="2">
        <f ca="1">IFERROR(__xludf.DUMMYFUNCTION("""COMPUTED_VALUE"""),44562)</f>
        <v>44562</v>
      </c>
      <c r="B367" s="1">
        <v>0.21</v>
      </c>
    </row>
    <row r="368" spans="1:2" x14ac:dyDescent="0.35">
      <c r="A368" s="2">
        <f ca="1">IFERROR(__xludf.DUMMYFUNCTION("""COMPUTED_VALUE"""),44563)</f>
        <v>44563</v>
      </c>
      <c r="B368" s="1">
        <v>0.12</v>
      </c>
    </row>
    <row r="369" spans="1:2" x14ac:dyDescent="0.35">
      <c r="A369" s="2">
        <f ca="1">IFERROR(__xludf.DUMMYFUNCTION("""COMPUTED_VALUE"""),44564)</f>
        <v>44564</v>
      </c>
      <c r="B369" s="1">
        <v>0.13</v>
      </c>
    </row>
    <row r="370" spans="1:2" x14ac:dyDescent="0.35">
      <c r="A370" s="2">
        <f ca="1">IFERROR(__xludf.DUMMYFUNCTION("""COMPUTED_VALUE"""),44565)</f>
        <v>44565</v>
      </c>
      <c r="B370" s="1">
        <v>0.13</v>
      </c>
    </row>
    <row r="371" spans="1:2" x14ac:dyDescent="0.35">
      <c r="A371" s="2">
        <f ca="1">IFERROR(__xludf.DUMMYFUNCTION("""COMPUTED_VALUE"""),44566)</f>
        <v>44566</v>
      </c>
      <c r="B371" s="1">
        <v>0.19</v>
      </c>
    </row>
    <row r="372" spans="1:2" x14ac:dyDescent="0.35">
      <c r="A372" s="2">
        <f ca="1">IFERROR(__xludf.DUMMYFUNCTION("""COMPUTED_VALUE"""),44567)</f>
        <v>44567</v>
      </c>
      <c r="B372" s="1">
        <v>0.26</v>
      </c>
    </row>
    <row r="373" spans="1:2" x14ac:dyDescent="0.35">
      <c r="A373" s="2">
        <f ca="1">IFERROR(__xludf.DUMMYFUNCTION("""COMPUTED_VALUE"""),44568)</f>
        <v>44568</v>
      </c>
      <c r="B373" s="1">
        <v>0.26</v>
      </c>
    </row>
    <row r="374" spans="1:2" x14ac:dyDescent="0.35">
      <c r="A374" s="2">
        <f ca="1">IFERROR(__xludf.DUMMYFUNCTION("""COMPUTED_VALUE"""),44569)</f>
        <v>44569</v>
      </c>
      <c r="B374" s="1">
        <v>0.27</v>
      </c>
    </row>
    <row r="375" spans="1:2" x14ac:dyDescent="0.35">
      <c r="A375" s="2">
        <f ca="1">IFERROR(__xludf.DUMMYFUNCTION("""COMPUTED_VALUE"""),44570)</f>
        <v>44570</v>
      </c>
      <c r="B375" s="1">
        <v>0.3</v>
      </c>
    </row>
    <row r="376" spans="1:2" x14ac:dyDescent="0.35">
      <c r="A376" s="2">
        <f ca="1">IFERROR(__xludf.DUMMYFUNCTION("""COMPUTED_VALUE"""),44571)</f>
        <v>44571</v>
      </c>
      <c r="B376" s="1">
        <v>0.25</v>
      </c>
    </row>
    <row r="377" spans="1:2" x14ac:dyDescent="0.35">
      <c r="A377" s="2">
        <f ca="1">IFERROR(__xludf.DUMMYFUNCTION("""COMPUTED_VALUE"""),44572)</f>
        <v>44572</v>
      </c>
      <c r="B377" s="1">
        <v>0.39</v>
      </c>
    </row>
    <row r="378" spans="1:2" x14ac:dyDescent="0.35">
      <c r="A378" s="2">
        <f ca="1">IFERROR(__xludf.DUMMYFUNCTION("""COMPUTED_VALUE"""),44573)</f>
        <v>44573</v>
      </c>
      <c r="B378" s="1">
        <v>0.33</v>
      </c>
    </row>
    <row r="379" spans="1:2" x14ac:dyDescent="0.35">
      <c r="A379" s="2">
        <f ca="1">IFERROR(__xludf.DUMMYFUNCTION("""COMPUTED_VALUE"""),44574)</f>
        <v>44574</v>
      </c>
      <c r="B379" s="1">
        <v>0.41</v>
      </c>
    </row>
    <row r="380" spans="1:2" x14ac:dyDescent="0.35">
      <c r="A380" s="2">
        <f ca="1">IFERROR(__xludf.DUMMYFUNCTION("""COMPUTED_VALUE"""),44575)</f>
        <v>44575</v>
      </c>
      <c r="B380" s="1">
        <v>0.43</v>
      </c>
    </row>
    <row r="381" spans="1:2" x14ac:dyDescent="0.35">
      <c r="A381" s="2">
        <f ca="1">IFERROR(__xludf.DUMMYFUNCTION("""COMPUTED_VALUE"""),44576)</f>
        <v>44576</v>
      </c>
      <c r="B381" s="1">
        <v>0.54</v>
      </c>
    </row>
    <row r="382" spans="1:2" x14ac:dyDescent="0.35">
      <c r="A382" s="2">
        <f ca="1">IFERROR(__xludf.DUMMYFUNCTION("""COMPUTED_VALUE"""),44577)</f>
        <v>44577</v>
      </c>
      <c r="B382" s="1">
        <v>0.51</v>
      </c>
    </row>
    <row r="383" spans="1:2" x14ac:dyDescent="0.35">
      <c r="A383" s="2">
        <f ca="1">IFERROR(__xludf.DUMMYFUNCTION("""COMPUTED_VALUE"""),44578)</f>
        <v>44578</v>
      </c>
      <c r="B383" s="1">
        <v>0.43</v>
      </c>
    </row>
    <row r="384" spans="1:2" x14ac:dyDescent="0.35">
      <c r="A384" s="2">
        <f ca="1">IFERROR(__xludf.DUMMYFUNCTION("""COMPUTED_VALUE"""),44579)</f>
        <v>44579</v>
      </c>
      <c r="B384" s="1">
        <v>0.7</v>
      </c>
    </row>
    <row r="385" spans="1:2" x14ac:dyDescent="0.35">
      <c r="A385" s="2">
        <f ca="1">IFERROR(__xludf.DUMMYFUNCTION("""COMPUTED_VALUE"""),44580)</f>
        <v>44580</v>
      </c>
      <c r="B385" s="1">
        <v>1.1499999999999999</v>
      </c>
    </row>
    <row r="386" spans="1:2" x14ac:dyDescent="0.35">
      <c r="A386" s="2">
        <f ca="1">IFERROR(__xludf.DUMMYFUNCTION("""COMPUTED_VALUE"""),44581)</f>
        <v>44581</v>
      </c>
      <c r="B386" s="1">
        <v>1.1499999999999999</v>
      </c>
    </row>
    <row r="387" spans="1:2" x14ac:dyDescent="0.35">
      <c r="A387" s="2">
        <f ca="1">IFERROR(__xludf.DUMMYFUNCTION("""COMPUTED_VALUE"""),44582)</f>
        <v>44582</v>
      </c>
      <c r="B387" s="1">
        <v>1.3</v>
      </c>
    </row>
    <row r="388" spans="1:2" x14ac:dyDescent="0.35">
      <c r="A388" s="2">
        <f ca="1">IFERROR(__xludf.DUMMYFUNCTION("""COMPUTED_VALUE"""),44583)</f>
        <v>44583</v>
      </c>
      <c r="B388" s="1">
        <v>1.65</v>
      </c>
    </row>
    <row r="389" spans="1:2" x14ac:dyDescent="0.35">
      <c r="A389" s="2">
        <f ca="1">IFERROR(__xludf.DUMMYFUNCTION("""COMPUTED_VALUE"""),44584)</f>
        <v>44584</v>
      </c>
      <c r="B389" s="1">
        <v>1.79</v>
      </c>
    </row>
    <row r="390" spans="1:2" x14ac:dyDescent="0.35">
      <c r="A390" s="2">
        <f ca="1">IFERROR(__xludf.DUMMYFUNCTION("""COMPUTED_VALUE"""),44585)</f>
        <v>44585</v>
      </c>
      <c r="B390" s="1">
        <v>1.67</v>
      </c>
    </row>
    <row r="391" spans="1:2" x14ac:dyDescent="0.35">
      <c r="A391" s="2">
        <f ca="1">IFERROR(__xludf.DUMMYFUNCTION("""COMPUTED_VALUE"""),44586)</f>
        <v>44586</v>
      </c>
      <c r="B391" s="1">
        <v>2.77</v>
      </c>
    </row>
    <row r="392" spans="1:2" x14ac:dyDescent="0.35">
      <c r="A392" s="2">
        <f ca="1">IFERROR(__xludf.DUMMYFUNCTION("""COMPUTED_VALUE"""),44587)</f>
        <v>44587</v>
      </c>
      <c r="B392" s="1">
        <v>2.87</v>
      </c>
    </row>
    <row r="393" spans="1:2" x14ac:dyDescent="0.35">
      <c r="A393" s="2">
        <f ca="1">IFERROR(__xludf.DUMMYFUNCTION("""COMPUTED_VALUE"""),44588)</f>
        <v>44588</v>
      </c>
      <c r="B393" s="1">
        <v>3.41</v>
      </c>
    </row>
    <row r="394" spans="1:2" x14ac:dyDescent="0.35">
      <c r="A394" s="2">
        <f ca="1">IFERROR(__xludf.DUMMYFUNCTION("""COMPUTED_VALUE"""),44589)</f>
        <v>44589</v>
      </c>
      <c r="B394" s="1">
        <v>3.84</v>
      </c>
    </row>
    <row r="395" spans="1:2" x14ac:dyDescent="0.35">
      <c r="A395" s="2">
        <f ca="1">IFERROR(__xludf.DUMMYFUNCTION("""COMPUTED_VALUE"""),44590)</f>
        <v>44590</v>
      </c>
      <c r="B395" s="1">
        <v>4.4400000000000004</v>
      </c>
    </row>
    <row r="396" spans="1:2" x14ac:dyDescent="0.35">
      <c r="A396" s="2">
        <f ca="1">IFERROR(__xludf.DUMMYFUNCTION("""COMPUTED_VALUE"""),44591)</f>
        <v>44591</v>
      </c>
      <c r="B396" s="1">
        <v>6.04</v>
      </c>
    </row>
    <row r="397" spans="1:2" x14ac:dyDescent="0.35">
      <c r="A397" s="2">
        <f ca="1">IFERROR(__xludf.DUMMYFUNCTION("""COMPUTED_VALUE"""),44592)</f>
        <v>44592</v>
      </c>
      <c r="B397" s="1">
        <v>5.03</v>
      </c>
    </row>
    <row r="398" spans="1:2" x14ac:dyDescent="0.35">
      <c r="A398" s="2">
        <f ca="1">IFERROR(__xludf.DUMMYFUNCTION("""COMPUTED_VALUE"""),44593)</f>
        <v>44593</v>
      </c>
      <c r="B398" s="1">
        <v>6.79</v>
      </c>
    </row>
    <row r="399" spans="1:2" x14ac:dyDescent="0.35">
      <c r="A399" s="2">
        <f ca="1">IFERROR(__xludf.DUMMYFUNCTION("""COMPUTED_VALUE"""),44594)</f>
        <v>44594</v>
      </c>
      <c r="B399" s="1">
        <v>7.88</v>
      </c>
    </row>
    <row r="400" spans="1:2" x14ac:dyDescent="0.35">
      <c r="A400" s="2">
        <f ca="1">IFERROR(__xludf.DUMMYFUNCTION("""COMPUTED_VALUE"""),44595)</f>
        <v>44595</v>
      </c>
      <c r="B400" s="1">
        <v>8.83</v>
      </c>
    </row>
    <row r="401" spans="1:2" x14ac:dyDescent="0.35">
      <c r="A401" s="2">
        <f ca="1">IFERROR(__xludf.DUMMYFUNCTION("""COMPUTED_VALUE"""),44596)</f>
        <v>44596</v>
      </c>
      <c r="B401" s="1">
        <v>10.29</v>
      </c>
    </row>
    <row r="402" spans="1:2" x14ac:dyDescent="0.35">
      <c r="A402" s="2">
        <f ca="1">IFERROR(__xludf.DUMMYFUNCTION("""COMPUTED_VALUE"""),44597)</f>
        <v>44597</v>
      </c>
      <c r="B402" s="1">
        <v>11.01</v>
      </c>
    </row>
    <row r="403" spans="1:2" x14ac:dyDescent="0.35">
      <c r="A403" s="2">
        <f ca="1">IFERROR(__xludf.DUMMYFUNCTION("""COMPUTED_VALUE"""),44598)</f>
        <v>44598</v>
      </c>
      <c r="B403" s="1">
        <v>13.58</v>
      </c>
    </row>
    <row r="404" spans="1:2" x14ac:dyDescent="0.35">
      <c r="A404" s="2">
        <f ca="1">IFERROR(__xludf.DUMMYFUNCTION("""COMPUTED_VALUE"""),44599)</f>
        <v>44599</v>
      </c>
      <c r="B404" s="1">
        <v>14.43</v>
      </c>
    </row>
    <row r="405" spans="1:2" x14ac:dyDescent="0.35">
      <c r="A405" s="2">
        <f ca="1">IFERROR(__xludf.DUMMYFUNCTION("""COMPUTED_VALUE"""),44600)</f>
        <v>44600</v>
      </c>
      <c r="B405" s="1">
        <v>13.17</v>
      </c>
    </row>
    <row r="406" spans="1:2" x14ac:dyDescent="0.35">
      <c r="A406" s="2">
        <f ca="1">IFERROR(__xludf.DUMMYFUNCTION("""COMPUTED_VALUE"""),44601)</f>
        <v>44601</v>
      </c>
      <c r="B406" s="1">
        <v>19.059999999999999</v>
      </c>
    </row>
    <row r="407" spans="1:2" x14ac:dyDescent="0.35">
      <c r="A407" s="2">
        <f ca="1">IFERROR(__xludf.DUMMYFUNCTION("""COMPUTED_VALUE"""),44602)</f>
        <v>44602</v>
      </c>
      <c r="B407" s="1">
        <v>17.02</v>
      </c>
    </row>
    <row r="408" spans="1:2" x14ac:dyDescent="0.35">
      <c r="A408" s="2">
        <f ca="1">IFERROR(__xludf.DUMMYFUNCTION("""COMPUTED_VALUE"""),44603)</f>
        <v>44603</v>
      </c>
      <c r="B408" s="1">
        <v>17.88</v>
      </c>
    </row>
    <row r="409" spans="1:2" x14ac:dyDescent="0.35">
      <c r="A409" s="2">
        <f ca="1">IFERROR(__xludf.DUMMYFUNCTION("""COMPUTED_VALUE"""),44604)</f>
        <v>44604</v>
      </c>
      <c r="B409" s="1">
        <v>17.190000000000001</v>
      </c>
    </row>
    <row r="410" spans="1:2" x14ac:dyDescent="0.35">
      <c r="A410" s="2">
        <f ca="1">IFERROR(__xludf.DUMMYFUNCTION("""COMPUTED_VALUE"""),44605)</f>
        <v>44605</v>
      </c>
      <c r="B410" s="1">
        <v>16.34</v>
      </c>
    </row>
    <row r="411" spans="1:2" x14ac:dyDescent="0.35">
      <c r="A411" s="2">
        <f ca="1">IFERROR(__xludf.DUMMYFUNCTION("""COMPUTED_VALUE"""),44606)</f>
        <v>44606</v>
      </c>
      <c r="B411" s="1">
        <v>13.33</v>
      </c>
    </row>
    <row r="412" spans="1:2" x14ac:dyDescent="0.35">
      <c r="A412" s="2">
        <f ca="1">IFERROR(__xludf.DUMMYFUNCTION("""COMPUTED_VALUE"""),44607)</f>
        <v>44607</v>
      </c>
      <c r="B412" s="1">
        <v>15.92</v>
      </c>
    </row>
    <row r="413" spans="1:2" x14ac:dyDescent="0.35">
      <c r="A413" s="2">
        <f ca="1">IFERROR(__xludf.DUMMYFUNCTION("""COMPUTED_VALUE"""),44608)</f>
        <v>44608</v>
      </c>
      <c r="B413" s="1">
        <v>18.59</v>
      </c>
    </row>
    <row r="414" spans="1:2" x14ac:dyDescent="0.35">
      <c r="A414" s="2">
        <f ca="1">IFERROR(__xludf.DUMMYFUNCTION("""COMPUTED_VALUE"""),44609)</f>
        <v>44609</v>
      </c>
      <c r="B414" s="1">
        <v>18.57</v>
      </c>
    </row>
    <row r="415" spans="1:2" x14ac:dyDescent="0.35">
      <c r="A415" s="2">
        <f ca="1">IFERROR(__xludf.DUMMYFUNCTION("""COMPUTED_VALUE"""),44610)</f>
        <v>44610</v>
      </c>
      <c r="B415" s="1">
        <v>19.39</v>
      </c>
    </row>
    <row r="416" spans="1:2" x14ac:dyDescent="0.35">
      <c r="A416" s="2">
        <f ca="1">IFERROR(__xludf.DUMMYFUNCTION("""COMPUTED_VALUE"""),44611)</f>
        <v>44611</v>
      </c>
      <c r="B416" s="1">
        <v>19.21</v>
      </c>
    </row>
    <row r="417" spans="1:2" x14ac:dyDescent="0.35">
      <c r="A417" s="2">
        <f ca="1">IFERROR(__xludf.DUMMYFUNCTION("""COMPUTED_VALUE"""),44612)</f>
        <v>44612</v>
      </c>
      <c r="B417" s="1">
        <v>18.239999999999998</v>
      </c>
    </row>
    <row r="418" spans="1:2" x14ac:dyDescent="0.35">
      <c r="A418" s="2">
        <f ca="1">IFERROR(__xludf.DUMMYFUNCTION("""COMPUTED_VALUE"""),44613)</f>
        <v>44613</v>
      </c>
      <c r="B418" s="1">
        <v>14.15</v>
      </c>
    </row>
    <row r="419" spans="1:2" x14ac:dyDescent="0.35">
      <c r="A419" s="2">
        <f ca="1">IFERROR(__xludf.DUMMYFUNCTION("""COMPUTED_VALUE"""),44614)</f>
        <v>44614</v>
      </c>
      <c r="B419" s="1">
        <v>17.61</v>
      </c>
    </row>
    <row r="420" spans="1:2" x14ac:dyDescent="0.35">
      <c r="A420" s="2">
        <f ca="1">IFERROR(__xludf.DUMMYFUNCTION("""COMPUTED_VALUE"""),44615)</f>
        <v>44615</v>
      </c>
      <c r="B420" s="1">
        <v>19.87</v>
      </c>
    </row>
    <row r="421" spans="1:2" x14ac:dyDescent="0.35">
      <c r="A421" s="2">
        <f ca="1">IFERROR(__xludf.DUMMYFUNCTION("""COMPUTED_VALUE"""),44616)</f>
        <v>44616</v>
      </c>
      <c r="B421" s="1">
        <v>19.940000000000001</v>
      </c>
    </row>
    <row r="422" spans="1:2" x14ac:dyDescent="0.35">
      <c r="A422" s="2">
        <f ca="1">IFERROR(__xludf.DUMMYFUNCTION("""COMPUTED_VALUE"""),44617)</f>
        <v>44617</v>
      </c>
      <c r="B422" s="1">
        <v>17.93</v>
      </c>
    </row>
    <row r="423" spans="1:2" x14ac:dyDescent="0.35">
      <c r="A423" s="2">
        <f ca="1">IFERROR(__xludf.DUMMYFUNCTION("""COMPUTED_VALUE"""),44618)</f>
        <v>44618</v>
      </c>
      <c r="B423" s="1">
        <v>15.91</v>
      </c>
    </row>
    <row r="424" spans="1:2" x14ac:dyDescent="0.35">
      <c r="A424" s="2">
        <f ca="1">IFERROR(__xludf.DUMMYFUNCTION("""COMPUTED_VALUE"""),44619)</f>
        <v>44619</v>
      </c>
      <c r="B424" s="1">
        <v>17.96</v>
      </c>
    </row>
    <row r="425" spans="1:2" x14ac:dyDescent="0.35">
      <c r="A425" s="2">
        <f ca="1">IFERROR(__xludf.DUMMYFUNCTION("""COMPUTED_VALUE"""),44620)</f>
        <v>44620</v>
      </c>
      <c r="B425" s="1">
        <v>18.21</v>
      </c>
    </row>
    <row r="426" spans="1:2" x14ac:dyDescent="0.35">
      <c r="A426" s="2">
        <f ca="1">IFERROR(__xludf.DUMMYFUNCTION("""COMPUTED_VALUE"""),44621)</f>
        <v>44621</v>
      </c>
      <c r="B426" s="1">
        <v>12.02</v>
      </c>
    </row>
    <row r="427" spans="1:2" x14ac:dyDescent="0.35">
      <c r="A427" s="2">
        <f ca="1">IFERROR(__xludf.DUMMYFUNCTION("""COMPUTED_VALUE"""),44622)</f>
        <v>44622</v>
      </c>
      <c r="B427" s="1">
        <v>15.73</v>
      </c>
    </row>
    <row r="428" spans="1:2" x14ac:dyDescent="0.35">
      <c r="A428" s="2">
        <f ca="1">IFERROR(__xludf.DUMMYFUNCTION("""COMPUTED_VALUE"""),44623)</f>
        <v>44623</v>
      </c>
      <c r="B428" s="1">
        <v>17.43</v>
      </c>
    </row>
    <row r="429" spans="1:2" x14ac:dyDescent="0.35">
      <c r="A429" s="2">
        <f ca="1">IFERROR(__xludf.DUMMYFUNCTION("""COMPUTED_VALUE"""),44624)</f>
        <v>44624</v>
      </c>
      <c r="B429" s="1">
        <v>13.58</v>
      </c>
    </row>
    <row r="430" spans="1:2" x14ac:dyDescent="0.35">
      <c r="A430" s="2">
        <f ca="1">IFERROR(__xludf.DUMMYFUNCTION("""COMPUTED_VALUE"""),44625)</f>
        <v>44625</v>
      </c>
      <c r="B430" s="1">
        <v>13.93</v>
      </c>
    </row>
    <row r="431" spans="1:2" x14ac:dyDescent="0.35">
      <c r="A431" s="2">
        <f ca="1">IFERROR(__xludf.DUMMYFUNCTION("""COMPUTED_VALUE"""),44626)</f>
        <v>44626</v>
      </c>
      <c r="B431" s="1">
        <v>12.1</v>
      </c>
    </row>
    <row r="432" spans="1:2" x14ac:dyDescent="0.35">
      <c r="A432" s="2">
        <f ca="1">IFERROR(__xludf.DUMMYFUNCTION("""COMPUTED_VALUE"""),44627)</f>
        <v>44627</v>
      </c>
      <c r="B432" s="1">
        <v>9.93</v>
      </c>
    </row>
    <row r="433" spans="1:2" x14ac:dyDescent="0.35">
      <c r="A433" s="2">
        <f ca="1">IFERROR(__xludf.DUMMYFUNCTION("""COMPUTED_VALUE"""),44628)</f>
        <v>44628</v>
      </c>
      <c r="B433" s="1">
        <v>13.27</v>
      </c>
    </row>
    <row r="434" spans="1:2" x14ac:dyDescent="0.35">
      <c r="A434" s="2">
        <f ca="1">IFERROR(__xludf.DUMMYFUNCTION("""COMPUTED_VALUE"""),44629)</f>
        <v>44629</v>
      </c>
      <c r="B434" s="1">
        <v>14.29</v>
      </c>
    </row>
    <row r="435" spans="1:2" x14ac:dyDescent="0.35">
      <c r="A435" s="2">
        <f ca="1">IFERROR(__xludf.DUMMYFUNCTION("""COMPUTED_VALUE"""),44630)</f>
        <v>44630</v>
      </c>
      <c r="B435" s="1">
        <v>15.47</v>
      </c>
    </row>
    <row r="436" spans="1:2" x14ac:dyDescent="0.35">
      <c r="A436" s="2">
        <f ca="1">IFERROR(__xludf.DUMMYFUNCTION("""COMPUTED_VALUE"""),44631)</f>
        <v>44631</v>
      </c>
      <c r="B436" s="1">
        <v>20.190000000000001</v>
      </c>
    </row>
    <row r="437" spans="1:2" x14ac:dyDescent="0.35">
      <c r="A437" s="2">
        <f ca="1">IFERROR(__xludf.DUMMYFUNCTION("""COMPUTED_VALUE"""),44632)</f>
        <v>44632</v>
      </c>
      <c r="B437" s="1">
        <v>15.02</v>
      </c>
    </row>
    <row r="438" spans="1:2" x14ac:dyDescent="0.35">
      <c r="A438" s="2">
        <f ca="1">IFERROR(__xludf.DUMMYFUNCTION("""COMPUTED_VALUE"""),44633)</f>
        <v>44633</v>
      </c>
      <c r="B438" s="1">
        <v>11.56</v>
      </c>
    </row>
    <row r="439" spans="1:2" x14ac:dyDescent="0.35">
      <c r="A439" s="2">
        <f ca="1">IFERROR(__xludf.DUMMYFUNCTION("""COMPUTED_VALUE"""),44634)</f>
        <v>44634</v>
      </c>
      <c r="B439" s="1">
        <v>8.0399999999999991</v>
      </c>
    </row>
    <row r="440" spans="1:2" x14ac:dyDescent="0.35">
      <c r="A440" s="2">
        <f ca="1">IFERROR(__xludf.DUMMYFUNCTION("""COMPUTED_VALUE"""),44635)</f>
        <v>44635</v>
      </c>
      <c r="B440" s="1">
        <v>9.73</v>
      </c>
    </row>
    <row r="441" spans="1:2" x14ac:dyDescent="0.35">
      <c r="A441" s="2">
        <f ca="1">IFERROR(__xludf.DUMMYFUNCTION("""COMPUTED_VALUE"""),44636)</f>
        <v>44636</v>
      </c>
      <c r="B441" s="1">
        <v>9.85</v>
      </c>
    </row>
    <row r="442" spans="1:2" x14ac:dyDescent="0.35">
      <c r="A442" s="2">
        <f ca="1">IFERROR(__xludf.DUMMYFUNCTION("""COMPUTED_VALUE"""),44637)</f>
        <v>44637</v>
      </c>
      <c r="B442" s="1">
        <v>9.23</v>
      </c>
    </row>
    <row r="443" spans="1:2" x14ac:dyDescent="0.35">
      <c r="A443" s="2">
        <f ca="1">IFERROR(__xludf.DUMMYFUNCTION("""COMPUTED_VALUE"""),44638)</f>
        <v>44638</v>
      </c>
      <c r="B443" s="1">
        <v>8.25</v>
      </c>
    </row>
    <row r="444" spans="1:2" x14ac:dyDescent="0.35">
      <c r="A444" s="2">
        <f ca="1">IFERROR(__xludf.DUMMYFUNCTION("""COMPUTED_VALUE"""),44639)</f>
        <v>44639</v>
      </c>
      <c r="B444" s="1">
        <v>7.97</v>
      </c>
    </row>
    <row r="445" spans="1:2" x14ac:dyDescent="0.35">
      <c r="A445" s="2">
        <f ca="1">IFERROR(__xludf.DUMMYFUNCTION("""COMPUTED_VALUE"""),44640)</f>
        <v>44640</v>
      </c>
      <c r="B445" s="1">
        <v>7.66</v>
      </c>
    </row>
    <row r="446" spans="1:2" x14ac:dyDescent="0.35">
      <c r="A446" s="2">
        <f ca="1">IFERROR(__xludf.DUMMYFUNCTION("""COMPUTED_VALUE"""),44641)</f>
        <v>44641</v>
      </c>
      <c r="B446" s="1">
        <v>4.55</v>
      </c>
    </row>
    <row r="447" spans="1:2" x14ac:dyDescent="0.35">
      <c r="A447" s="2">
        <f ca="1">IFERROR(__xludf.DUMMYFUNCTION("""COMPUTED_VALUE"""),44642)</f>
        <v>44642</v>
      </c>
      <c r="B447" s="1">
        <v>6.05</v>
      </c>
    </row>
    <row r="448" spans="1:2" x14ac:dyDescent="0.35">
      <c r="A448" s="2">
        <f ca="1">IFERROR(__xludf.DUMMYFUNCTION("""COMPUTED_VALUE"""),44643)</f>
        <v>44643</v>
      </c>
      <c r="B448" s="1">
        <v>5.81</v>
      </c>
    </row>
    <row r="449" spans="1:2" x14ac:dyDescent="0.35">
      <c r="A449" s="2">
        <f ca="1">IFERROR(__xludf.DUMMYFUNCTION("""COMPUTED_VALUE"""),44644)</f>
        <v>44644</v>
      </c>
      <c r="B449" s="1">
        <v>5.26</v>
      </c>
    </row>
    <row r="450" spans="1:2" x14ac:dyDescent="0.35">
      <c r="A450" s="2">
        <f ca="1">IFERROR(__xludf.DUMMYFUNCTION("""COMPUTED_VALUE"""),44645)</f>
        <v>44645</v>
      </c>
      <c r="B450" s="1">
        <v>4.8899999999999997</v>
      </c>
    </row>
    <row r="451" spans="1:2" x14ac:dyDescent="0.35">
      <c r="A451" s="2">
        <f ca="1">IFERROR(__xludf.DUMMYFUNCTION("""COMPUTED_VALUE"""),44646)</f>
        <v>44646</v>
      </c>
      <c r="B451" s="1">
        <v>4.63</v>
      </c>
    </row>
    <row r="452" spans="1:2" x14ac:dyDescent="0.35">
      <c r="A452" s="2">
        <f ca="1">IFERROR(__xludf.DUMMYFUNCTION("""COMPUTED_VALUE"""),44647)</f>
        <v>44647</v>
      </c>
      <c r="B452" s="1">
        <v>4.7</v>
      </c>
    </row>
    <row r="453" spans="1:2" x14ac:dyDescent="0.35">
      <c r="A453" s="2">
        <f ca="1">IFERROR(__xludf.DUMMYFUNCTION("""COMPUTED_VALUE"""),44648)</f>
        <v>44648</v>
      </c>
      <c r="B453" s="1">
        <v>3.12</v>
      </c>
    </row>
    <row r="454" spans="1:2" x14ac:dyDescent="0.35">
      <c r="A454" s="2">
        <f ca="1">IFERROR(__xludf.DUMMYFUNCTION("""COMPUTED_VALUE"""),44649)</f>
        <v>44649</v>
      </c>
      <c r="B454" s="1">
        <v>3.66</v>
      </c>
    </row>
    <row r="455" spans="1:2" x14ac:dyDescent="0.35">
      <c r="A455" s="2">
        <f ca="1">IFERROR(__xludf.DUMMYFUNCTION("""COMPUTED_VALUE"""),44650)</f>
        <v>44650</v>
      </c>
      <c r="B455" s="1">
        <v>4.38</v>
      </c>
    </row>
    <row r="456" spans="1:2" x14ac:dyDescent="0.35">
      <c r="A456" s="2">
        <f ca="1">IFERROR(__xludf.DUMMYFUNCTION("""COMPUTED_VALUE"""),44651)</f>
        <v>44651</v>
      </c>
      <c r="B456" s="1">
        <v>3.95</v>
      </c>
    </row>
    <row r="457" spans="1:2" x14ac:dyDescent="0.35">
      <c r="A457" s="2">
        <f ca="1">IFERROR(__xludf.DUMMYFUNCTION("""COMPUTED_VALUE"""),44652)</f>
        <v>44652</v>
      </c>
      <c r="B457" s="1">
        <v>3.21</v>
      </c>
    </row>
    <row r="458" spans="1:2" x14ac:dyDescent="0.35">
      <c r="A458" s="2">
        <f ca="1">IFERROR(__xludf.DUMMYFUNCTION("""COMPUTED_VALUE"""),44653)</f>
        <v>44653</v>
      </c>
      <c r="B458" s="1">
        <v>3.66</v>
      </c>
    </row>
    <row r="459" spans="1:2" x14ac:dyDescent="0.35">
      <c r="A459" s="2">
        <f ca="1">IFERROR(__xludf.DUMMYFUNCTION("""COMPUTED_VALUE"""),44654)</f>
        <v>44654</v>
      </c>
      <c r="B459" s="1">
        <v>3.7</v>
      </c>
    </row>
    <row r="460" spans="1:2" x14ac:dyDescent="0.35">
      <c r="A460" s="2">
        <f ca="1">IFERROR(__xludf.DUMMYFUNCTION("""COMPUTED_VALUE"""),44655)</f>
        <v>44655</v>
      </c>
      <c r="B460" s="1">
        <v>2.1</v>
      </c>
    </row>
    <row r="461" spans="1:2" x14ac:dyDescent="0.35">
      <c r="A461" s="2">
        <f ca="1">IFERROR(__xludf.DUMMYFUNCTION("""COMPUTED_VALUE"""),44656)</f>
        <v>44656</v>
      </c>
      <c r="B461" s="1">
        <v>2.41</v>
      </c>
    </row>
    <row r="462" spans="1:2" x14ac:dyDescent="0.35">
      <c r="A462" s="2">
        <f ca="1">IFERROR(__xludf.DUMMYFUNCTION("""COMPUTED_VALUE"""),44657)</f>
        <v>44657</v>
      </c>
      <c r="B462" s="1">
        <v>2.56</v>
      </c>
    </row>
    <row r="463" spans="1:2" x14ac:dyDescent="0.35">
      <c r="A463" s="2">
        <f ca="1">IFERROR(__xludf.DUMMYFUNCTION("""COMPUTED_VALUE"""),44658)</f>
        <v>44658</v>
      </c>
      <c r="B463" s="1">
        <v>2.5</v>
      </c>
    </row>
    <row r="464" spans="1:2" x14ac:dyDescent="0.35">
      <c r="A464" s="2">
        <f ca="1">IFERROR(__xludf.DUMMYFUNCTION("""COMPUTED_VALUE"""),44659)</f>
        <v>44659</v>
      </c>
      <c r="B464" s="1">
        <v>2.0699999999999998</v>
      </c>
    </row>
    <row r="465" spans="1:2" x14ac:dyDescent="0.35">
      <c r="A465" s="2">
        <f ca="1">IFERROR(__xludf.DUMMYFUNCTION("""COMPUTED_VALUE"""),44660)</f>
        <v>44660</v>
      </c>
      <c r="B465" s="1">
        <v>1.73</v>
      </c>
    </row>
    <row r="466" spans="1:2" x14ac:dyDescent="0.35">
      <c r="A466" s="2">
        <f ca="1">IFERROR(__xludf.DUMMYFUNCTION("""COMPUTED_VALUE"""),44661)</f>
        <v>44661</v>
      </c>
      <c r="B466" s="1">
        <v>1.43</v>
      </c>
    </row>
    <row r="467" spans="1:2" x14ac:dyDescent="0.35">
      <c r="A467" s="2">
        <f ca="1">IFERROR(__xludf.DUMMYFUNCTION("""COMPUTED_VALUE"""),44662)</f>
        <v>44662</v>
      </c>
      <c r="B467" s="1">
        <v>1.23</v>
      </c>
    </row>
    <row r="468" spans="1:2" x14ac:dyDescent="0.35">
      <c r="A468" s="2">
        <f ca="1">IFERROR(__xludf.DUMMYFUNCTION("""COMPUTED_VALUE"""),44663)</f>
        <v>44663</v>
      </c>
      <c r="B468" s="1">
        <v>1.38</v>
      </c>
    </row>
    <row r="469" spans="1:2" x14ac:dyDescent="0.35">
      <c r="A469" s="2">
        <f ca="1">IFERROR(__xludf.DUMMYFUNCTION("""COMPUTED_VALUE"""),44664)</f>
        <v>44664</v>
      </c>
      <c r="B469" s="1">
        <v>1.59</v>
      </c>
    </row>
    <row r="470" spans="1:2" x14ac:dyDescent="0.35">
      <c r="A470" s="2">
        <f ca="1">IFERROR(__xludf.DUMMYFUNCTION("""COMPUTED_VALUE"""),44665)</f>
        <v>44665</v>
      </c>
      <c r="B470" s="1">
        <v>0.85</v>
      </c>
    </row>
    <row r="471" spans="1:2" x14ac:dyDescent="0.35">
      <c r="A471" s="2">
        <f ca="1">IFERROR(__xludf.DUMMYFUNCTION("""COMPUTED_VALUE"""),44666)</f>
        <v>44666</v>
      </c>
      <c r="B471" s="1">
        <v>1.26</v>
      </c>
    </row>
    <row r="472" spans="1:2" x14ac:dyDescent="0.35">
      <c r="A472" s="2">
        <f ca="1">IFERROR(__xludf.DUMMYFUNCTION("""COMPUTED_VALUE"""),44667)</f>
        <v>44667</v>
      </c>
      <c r="B472" s="1">
        <v>0.92</v>
      </c>
    </row>
    <row r="473" spans="1:2" x14ac:dyDescent="0.35">
      <c r="A473" s="2">
        <f ca="1">IFERROR(__xludf.DUMMYFUNCTION("""COMPUTED_VALUE"""),44668)</f>
        <v>44668</v>
      </c>
      <c r="B473" s="1">
        <v>0.91</v>
      </c>
    </row>
    <row r="474" spans="1:2" x14ac:dyDescent="0.35">
      <c r="A474" s="2">
        <f ca="1">IFERROR(__xludf.DUMMYFUNCTION("""COMPUTED_VALUE"""),44669)</f>
        <v>44669</v>
      </c>
      <c r="B474" s="1">
        <v>0.6</v>
      </c>
    </row>
    <row r="475" spans="1:2" x14ac:dyDescent="0.35">
      <c r="A475" s="2">
        <f ca="1">IFERROR(__xludf.DUMMYFUNCTION("""COMPUTED_VALUE"""),44670)</f>
        <v>44670</v>
      </c>
      <c r="B475" s="1">
        <v>0.76</v>
      </c>
    </row>
    <row r="476" spans="1:2" x14ac:dyDescent="0.35">
      <c r="A476" s="2">
        <f ca="1">IFERROR(__xludf.DUMMYFUNCTION("""COMPUTED_VALUE"""),44671)</f>
        <v>44671</v>
      </c>
      <c r="B476" s="1">
        <v>0.73</v>
      </c>
    </row>
    <row r="477" spans="1:2" x14ac:dyDescent="0.35">
      <c r="A477" s="2">
        <f ca="1">IFERROR(__xludf.DUMMYFUNCTION("""COMPUTED_VALUE"""),44672)</f>
        <v>44672</v>
      </c>
      <c r="B477" s="1">
        <v>0.57999999999999996</v>
      </c>
    </row>
    <row r="478" spans="1:2" x14ac:dyDescent="0.35">
      <c r="A478" s="2">
        <f ca="1">IFERROR(__xludf.DUMMYFUNCTION("""COMPUTED_VALUE"""),44673)</f>
        <v>44673</v>
      </c>
      <c r="B478" s="1">
        <v>0.74</v>
      </c>
    </row>
    <row r="479" spans="1:2" x14ac:dyDescent="0.35">
      <c r="A479" s="2">
        <f ca="1">IFERROR(__xludf.DUMMYFUNCTION("""COMPUTED_VALUE"""),44674)</f>
        <v>44674</v>
      </c>
      <c r="B479" s="1">
        <v>0.63</v>
      </c>
    </row>
    <row r="480" spans="1:2" x14ac:dyDescent="0.35">
      <c r="A480" s="2">
        <f ca="1">IFERROR(__xludf.DUMMYFUNCTION("""COMPUTED_VALUE"""),44675)</f>
        <v>44675</v>
      </c>
      <c r="B480" s="1">
        <v>0.52</v>
      </c>
    </row>
    <row r="481" spans="1:2" x14ac:dyDescent="0.35">
      <c r="A481" s="2">
        <f ca="1">IFERROR(__xludf.DUMMYFUNCTION("""COMPUTED_VALUE"""),44676)</f>
        <v>44676</v>
      </c>
      <c r="B481" s="1">
        <v>0.36</v>
      </c>
    </row>
    <row r="482" spans="1:2" x14ac:dyDescent="0.35">
      <c r="A482" s="2">
        <f ca="1">IFERROR(__xludf.DUMMYFUNCTION("""COMPUTED_VALUE"""),44677)</f>
        <v>44677</v>
      </c>
      <c r="B482" s="1">
        <v>0.57999999999999996</v>
      </c>
    </row>
    <row r="483" spans="1:2" x14ac:dyDescent="0.35">
      <c r="A483" s="2">
        <f ca="1">IFERROR(__xludf.DUMMYFUNCTION("""COMPUTED_VALUE"""),44678)</f>
        <v>44678</v>
      </c>
      <c r="B483" s="1">
        <v>0.64</v>
      </c>
    </row>
    <row r="484" spans="1:2" x14ac:dyDescent="0.35">
      <c r="A484" s="2">
        <f ca="1">IFERROR(__xludf.DUMMYFUNCTION("""COMPUTED_VALUE"""),44679)</f>
        <v>44679</v>
      </c>
      <c r="B484" s="1">
        <v>0.51</v>
      </c>
    </row>
    <row r="485" spans="1:2" x14ac:dyDescent="0.35">
      <c r="A485" s="2">
        <f ca="1">IFERROR(__xludf.DUMMYFUNCTION("""COMPUTED_VALUE"""),44680)</f>
        <v>44680</v>
      </c>
      <c r="B485" s="1">
        <v>0.55000000000000004</v>
      </c>
    </row>
    <row r="486" spans="1:2" x14ac:dyDescent="0.35">
      <c r="A486" s="2">
        <f ca="1">IFERROR(__xludf.DUMMYFUNCTION("""COMPUTED_VALUE"""),44681)</f>
        <v>44681</v>
      </c>
      <c r="B486" s="1">
        <v>0.51</v>
      </c>
    </row>
    <row r="487" spans="1:2" x14ac:dyDescent="0.35">
      <c r="A487" s="2">
        <f ca="1">IFERROR(__xludf.DUMMYFUNCTION("""COMPUTED_VALUE"""),44682)</f>
        <v>44682</v>
      </c>
      <c r="B487" s="1">
        <v>0.47</v>
      </c>
    </row>
    <row r="488" spans="1:2" x14ac:dyDescent="0.35">
      <c r="A488" s="2">
        <f ca="1">IFERROR(__xludf.DUMMYFUNCTION("""COMPUTED_VALUE"""),44683)</f>
        <v>44683</v>
      </c>
      <c r="B488" s="1">
        <v>0.47</v>
      </c>
    </row>
    <row r="489" spans="1:2" x14ac:dyDescent="0.35">
      <c r="A489" s="2">
        <f ca="1">IFERROR(__xludf.DUMMYFUNCTION("""COMPUTED_VALUE"""),44684)</f>
        <v>44684</v>
      </c>
      <c r="B489" s="1">
        <v>0.28000000000000003</v>
      </c>
    </row>
    <row r="490" spans="1:2" x14ac:dyDescent="0.35">
      <c r="A490" s="2">
        <f ca="1">IFERROR(__xludf.DUMMYFUNCTION("""COMPUTED_VALUE"""),44685)</f>
        <v>44685</v>
      </c>
      <c r="B490" s="1">
        <v>0.35</v>
      </c>
    </row>
    <row r="491" spans="1:2" x14ac:dyDescent="0.35">
      <c r="A491" s="2">
        <f ca="1">IFERROR(__xludf.DUMMYFUNCTION("""COMPUTED_VALUE"""),44686)</f>
        <v>44686</v>
      </c>
      <c r="B491" s="1">
        <v>0.37</v>
      </c>
    </row>
    <row r="492" spans="1:2" x14ac:dyDescent="0.35">
      <c r="A492" s="2">
        <f ca="1">IFERROR(__xludf.DUMMYFUNCTION("""COMPUTED_VALUE"""),44687)</f>
        <v>44687</v>
      </c>
      <c r="B492" s="1">
        <v>0.39</v>
      </c>
    </row>
    <row r="493" spans="1:2" x14ac:dyDescent="0.35">
      <c r="A493" s="2">
        <f ca="1">IFERROR(__xludf.DUMMYFUNCTION("""COMPUTED_VALUE"""),44688)</f>
        <v>44688</v>
      </c>
      <c r="B493" s="1">
        <v>0.36</v>
      </c>
    </row>
    <row r="494" spans="1:2" x14ac:dyDescent="0.35">
      <c r="A494" s="2">
        <f ca="1">IFERROR(__xludf.DUMMYFUNCTION("""COMPUTED_VALUE"""),44689)</f>
        <v>44689</v>
      </c>
      <c r="B494" s="1">
        <v>0.35</v>
      </c>
    </row>
    <row r="495" spans="1:2" x14ac:dyDescent="0.35">
      <c r="A495" s="2">
        <f ca="1">IFERROR(__xludf.DUMMYFUNCTION("""COMPUTED_VALUE"""),44690)</f>
        <v>44690</v>
      </c>
      <c r="B495" s="1">
        <v>0.21</v>
      </c>
    </row>
    <row r="496" spans="1:2" x14ac:dyDescent="0.35">
      <c r="A496" s="2">
        <f ca="1">IFERROR(__xludf.DUMMYFUNCTION("""COMPUTED_VALUE"""),44691)</f>
        <v>44691</v>
      </c>
      <c r="B496" s="1">
        <v>0.36</v>
      </c>
    </row>
    <row r="497" spans="1:2" x14ac:dyDescent="0.35">
      <c r="A497" s="2">
        <f ca="1">IFERROR(__xludf.DUMMYFUNCTION("""COMPUTED_VALUE"""),44692)</f>
        <v>44692</v>
      </c>
      <c r="B497" s="1">
        <v>0.54</v>
      </c>
    </row>
    <row r="498" spans="1:2" x14ac:dyDescent="0.35">
      <c r="A498" s="2">
        <f ca="1">IFERROR(__xludf.DUMMYFUNCTION("""COMPUTED_VALUE"""),44693)</f>
        <v>44693</v>
      </c>
      <c r="B498" s="1">
        <v>0.43</v>
      </c>
    </row>
    <row r="499" spans="1:2" x14ac:dyDescent="0.35">
      <c r="A499" s="2">
        <f ca="1">IFERROR(__xludf.DUMMYFUNCTION("""COMPUTED_VALUE"""),44694)</f>
        <v>44694</v>
      </c>
      <c r="B499" s="1">
        <v>0.3</v>
      </c>
    </row>
    <row r="500" spans="1:2" x14ac:dyDescent="0.35">
      <c r="A500" s="2">
        <f ca="1">IFERROR(__xludf.DUMMYFUNCTION("""COMPUTED_VALUE"""),44695)</f>
        <v>44695</v>
      </c>
      <c r="B500" s="1">
        <v>0.3</v>
      </c>
    </row>
    <row r="501" spans="1:2" x14ac:dyDescent="0.35">
      <c r="A501" s="2">
        <f ca="1">IFERROR(__xludf.DUMMYFUNCTION("""COMPUTED_VALUE"""),44696)</f>
        <v>44696</v>
      </c>
      <c r="B501" s="1">
        <v>0.34</v>
      </c>
    </row>
    <row r="502" spans="1:2" x14ac:dyDescent="0.35">
      <c r="A502" s="2">
        <f ca="1">IFERROR(__xludf.DUMMYFUNCTION("""COMPUTED_VALUE"""),44697)</f>
        <v>44697</v>
      </c>
      <c r="B502" s="1">
        <v>0.27</v>
      </c>
    </row>
    <row r="503" spans="1:2" x14ac:dyDescent="0.35">
      <c r="A503" s="2">
        <f ca="1">IFERROR(__xludf.DUMMYFUNCTION("""COMPUTED_VALUE"""),44698)</f>
        <v>44698</v>
      </c>
      <c r="B503" s="1">
        <v>0.23</v>
      </c>
    </row>
    <row r="504" spans="1:2" x14ac:dyDescent="0.35">
      <c r="A504" s="2">
        <f ca="1">IFERROR(__xludf.DUMMYFUNCTION("""COMPUTED_VALUE"""),44699)</f>
        <v>44699</v>
      </c>
      <c r="B504" s="1">
        <v>0.28000000000000003</v>
      </c>
    </row>
    <row r="505" spans="1:2" x14ac:dyDescent="0.35">
      <c r="A505" s="2">
        <f ca="1">IFERROR(__xludf.DUMMYFUNCTION("""COMPUTED_VALUE"""),44700)</f>
        <v>44700</v>
      </c>
      <c r="B505" s="1">
        <v>0.34</v>
      </c>
    </row>
    <row r="506" spans="1:2" x14ac:dyDescent="0.35">
      <c r="A506" s="2">
        <f ca="1">IFERROR(__xludf.DUMMYFUNCTION("""COMPUTED_VALUE"""),44701)</f>
        <v>44701</v>
      </c>
      <c r="B506" s="1">
        <v>0.37</v>
      </c>
    </row>
    <row r="507" spans="1:2" x14ac:dyDescent="0.35">
      <c r="A507" s="2">
        <f ca="1">IFERROR(__xludf.DUMMYFUNCTION("""COMPUTED_VALUE"""),44702)</f>
        <v>44702</v>
      </c>
      <c r="B507" s="1">
        <v>0.48</v>
      </c>
    </row>
    <row r="508" spans="1:2" x14ac:dyDescent="0.35">
      <c r="A508" s="2">
        <f ca="1">IFERROR(__xludf.DUMMYFUNCTION("""COMPUTED_VALUE"""),44703)</f>
        <v>44703</v>
      </c>
      <c r="B508" s="1">
        <v>0.49</v>
      </c>
    </row>
    <row r="509" spans="1:2" x14ac:dyDescent="0.35">
      <c r="A509" s="2">
        <f ca="1">IFERROR(__xludf.DUMMYFUNCTION("""COMPUTED_VALUE"""),44704)</f>
        <v>44704</v>
      </c>
      <c r="B509" s="1">
        <v>0.28999999999999998</v>
      </c>
    </row>
    <row r="510" spans="1:2" x14ac:dyDescent="0.35">
      <c r="A510" s="2">
        <f ca="1">IFERROR(__xludf.DUMMYFUNCTION("""COMPUTED_VALUE"""),44705)</f>
        <v>44705</v>
      </c>
      <c r="B510" s="1">
        <v>0.48</v>
      </c>
    </row>
    <row r="511" spans="1:2" x14ac:dyDescent="0.35">
      <c r="A511" s="2">
        <f ca="1">IFERROR(__xludf.DUMMYFUNCTION("""COMPUTED_VALUE"""),44706)</f>
        <v>44706</v>
      </c>
      <c r="B511" s="1">
        <v>0.53</v>
      </c>
    </row>
    <row r="512" spans="1:2" x14ac:dyDescent="0.35">
      <c r="A512" s="2">
        <f ca="1">IFERROR(__xludf.DUMMYFUNCTION("""COMPUTED_VALUE"""),44707)</f>
        <v>44707</v>
      </c>
      <c r="B512" s="1">
        <v>0.6</v>
      </c>
    </row>
    <row r="513" spans="1:2" x14ac:dyDescent="0.35">
      <c r="A513" s="2">
        <f ca="1">IFERROR(__xludf.DUMMYFUNCTION("""COMPUTED_VALUE"""),44708)</f>
        <v>44708</v>
      </c>
      <c r="B513" s="1">
        <v>0.56999999999999995</v>
      </c>
    </row>
    <row r="514" spans="1:2" x14ac:dyDescent="0.35">
      <c r="A514" s="2">
        <f ca="1">IFERROR(__xludf.DUMMYFUNCTION("""COMPUTED_VALUE"""),44709)</f>
        <v>44709</v>
      </c>
      <c r="B514" s="1">
        <v>0.77</v>
      </c>
    </row>
    <row r="515" spans="1:2" x14ac:dyDescent="0.35">
      <c r="A515" s="2">
        <f ca="1">IFERROR(__xludf.DUMMYFUNCTION("""COMPUTED_VALUE"""),44710)</f>
        <v>44710</v>
      </c>
      <c r="B515" s="1">
        <v>0.92</v>
      </c>
    </row>
    <row r="516" spans="1:2" x14ac:dyDescent="0.35">
      <c r="A516" s="2">
        <f ca="1">IFERROR(__xludf.DUMMYFUNCTION("""COMPUTED_VALUE"""),44711)</f>
        <v>44711</v>
      </c>
      <c r="B516" s="1">
        <v>0.63</v>
      </c>
    </row>
    <row r="517" spans="1:2" x14ac:dyDescent="0.35">
      <c r="A517" s="2">
        <f ca="1">IFERROR(__xludf.DUMMYFUNCTION("""COMPUTED_VALUE"""),44712)</f>
        <v>44712</v>
      </c>
      <c r="B517" s="1">
        <v>0.71</v>
      </c>
    </row>
    <row r="518" spans="1:2" x14ac:dyDescent="0.35">
      <c r="A518" s="2">
        <f ca="1">IFERROR(__xludf.DUMMYFUNCTION("""COMPUTED_VALUE"""),44713)</f>
        <v>44713</v>
      </c>
      <c r="B518" s="1">
        <v>0.88</v>
      </c>
    </row>
    <row r="519" spans="1:2" x14ac:dyDescent="0.35">
      <c r="A519" s="2">
        <f ca="1">IFERROR(__xludf.DUMMYFUNCTION("""COMPUTED_VALUE"""),44714)</f>
        <v>44714</v>
      </c>
      <c r="B519" s="1">
        <v>0.71</v>
      </c>
    </row>
    <row r="520" spans="1:2" x14ac:dyDescent="0.35">
      <c r="A520" s="2">
        <f ca="1">IFERROR(__xludf.DUMMYFUNCTION("""COMPUTED_VALUE"""),44715)</f>
        <v>44715</v>
      </c>
      <c r="B520" s="1">
        <v>0.72</v>
      </c>
    </row>
    <row r="521" spans="1:2" x14ac:dyDescent="0.35">
      <c r="A521" s="2">
        <f ca="1">IFERROR(__xludf.DUMMYFUNCTION("""COMPUTED_VALUE"""),44716)</f>
        <v>44716</v>
      </c>
      <c r="B521" s="1">
        <v>0.88</v>
      </c>
    </row>
    <row r="522" spans="1:2" x14ac:dyDescent="0.35">
      <c r="A522" s="2">
        <f ca="1">IFERROR(__xludf.DUMMYFUNCTION("""COMPUTED_VALUE"""),44717)</f>
        <v>44717</v>
      </c>
      <c r="B522" s="1">
        <v>1.1399999999999999</v>
      </c>
    </row>
    <row r="523" spans="1:2" x14ac:dyDescent="0.35">
      <c r="A523" s="2">
        <f ca="1">IFERROR(__xludf.DUMMYFUNCTION("""COMPUTED_VALUE"""),44718)</f>
        <v>44718</v>
      </c>
      <c r="B523" s="1">
        <v>0.66</v>
      </c>
    </row>
    <row r="524" spans="1:2" x14ac:dyDescent="0.35">
      <c r="A524" s="2">
        <f ca="1">IFERROR(__xludf.DUMMYFUNCTION("""COMPUTED_VALUE"""),44719)</f>
        <v>44719</v>
      </c>
      <c r="B524" s="1">
        <v>0.88</v>
      </c>
    </row>
    <row r="525" spans="1:2" x14ac:dyDescent="0.35">
      <c r="A525" s="2">
        <f ca="1">IFERROR(__xludf.DUMMYFUNCTION("""COMPUTED_VALUE"""),44720)</f>
        <v>44720</v>
      </c>
      <c r="B525" s="1">
        <v>1.02</v>
      </c>
    </row>
    <row r="526" spans="1:2" x14ac:dyDescent="0.35">
      <c r="A526" s="2">
        <f ca="1">IFERROR(__xludf.DUMMYFUNCTION("""COMPUTED_VALUE"""),44721)</f>
        <v>44721</v>
      </c>
      <c r="B526" s="1">
        <v>1.1299999999999999</v>
      </c>
    </row>
    <row r="527" spans="1:2" x14ac:dyDescent="0.35">
      <c r="A527" s="2">
        <f ca="1">IFERROR(__xludf.DUMMYFUNCTION("""COMPUTED_VALUE"""),44722)</f>
        <v>44722</v>
      </c>
      <c r="B527" s="1">
        <v>1.43</v>
      </c>
    </row>
    <row r="528" spans="1:2" x14ac:dyDescent="0.35">
      <c r="A528" s="2">
        <f ca="1">IFERROR(__xludf.DUMMYFUNCTION("""COMPUTED_VALUE"""),44723)</f>
        <v>44723</v>
      </c>
      <c r="B528" s="1">
        <v>1.31</v>
      </c>
    </row>
    <row r="529" spans="1:2" x14ac:dyDescent="0.35">
      <c r="A529" s="2">
        <f ca="1">IFERROR(__xludf.DUMMYFUNCTION("""COMPUTED_VALUE"""),44724)</f>
        <v>44724</v>
      </c>
      <c r="B529" s="1">
        <v>1.62</v>
      </c>
    </row>
    <row r="530" spans="1:2" x14ac:dyDescent="0.35">
      <c r="A530" s="2">
        <f ca="1">IFERROR(__xludf.DUMMYFUNCTION("""COMPUTED_VALUE"""),44725)</f>
        <v>44725</v>
      </c>
      <c r="B530" s="1">
        <v>1.33</v>
      </c>
    </row>
    <row r="531" spans="1:2" x14ac:dyDescent="0.35">
      <c r="A531" s="2">
        <f ca="1">IFERROR(__xludf.DUMMYFUNCTION("""COMPUTED_VALUE"""),44726)</f>
        <v>44726</v>
      </c>
      <c r="B531" s="1">
        <v>1.8</v>
      </c>
    </row>
    <row r="532" spans="1:2" x14ac:dyDescent="0.35">
      <c r="A532" s="2">
        <f ca="1">IFERROR(__xludf.DUMMYFUNCTION("""COMPUTED_VALUE"""),44727)</f>
        <v>44727</v>
      </c>
      <c r="B532" s="1">
        <v>2.15</v>
      </c>
    </row>
    <row r="533" spans="1:2" x14ac:dyDescent="0.35">
      <c r="A533" s="2">
        <f ca="1">IFERROR(__xludf.DUMMYFUNCTION("""COMPUTED_VALUE"""),44728)</f>
        <v>44728</v>
      </c>
      <c r="B533" s="1">
        <v>2.13</v>
      </c>
    </row>
    <row r="534" spans="1:2" x14ac:dyDescent="0.35">
      <c r="A534" s="2">
        <f ca="1">IFERROR(__xludf.DUMMYFUNCTION("""COMPUTED_VALUE"""),44729)</f>
        <v>44729</v>
      </c>
      <c r="B534" s="1">
        <v>2.31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Zahra</dc:creator>
  <cp:lastModifiedBy>Annisa Zahra</cp:lastModifiedBy>
  <dcterms:created xsi:type="dcterms:W3CDTF">2022-07-01T23:40:06Z</dcterms:created>
  <dcterms:modified xsi:type="dcterms:W3CDTF">2022-07-02T05:16:12Z</dcterms:modified>
</cp:coreProperties>
</file>