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hahr\Downloads\"/>
    </mc:Choice>
  </mc:AlternateContent>
  <xr:revisionPtr revIDLastSave="0" documentId="13_ncr:1_{E1A543FC-2BDD-498A-A137-279D4EFF1B59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WestPlast" sheetId="3" r:id="rId1"/>
    <sheet name="WestPlast (2)" sheetId="6" r:id="rId2"/>
    <sheet name="Santiago" sheetId="5" r:id="rId3"/>
    <sheet name="Answers" sheetId="4" r:id="rId4"/>
  </sheets>
  <definedNames>
    <definedName name="Desired">#REF!</definedName>
    <definedName name="MaximumMargin">#REF!</definedName>
    <definedName name="sencount" hidden="1">2</definedName>
    <definedName name="solver_adj" localSheetId="2" hidden="1">Santiago!$G$3:$G$11</definedName>
    <definedName name="solver_adj" localSheetId="0" hidden="1">WestPlast!$F$3:$F$12</definedName>
    <definedName name="solver_adj" localSheetId="1" hidden="1">'WestPlast (2)'!$F$3:$G$12</definedName>
    <definedName name="solver_cvg" localSheetId="2" hidden="1">0.0001</definedName>
    <definedName name="solver_cvg" localSheetId="0" hidden="1">0.0001</definedName>
    <definedName name="solver_cvg" localSheetId="1" hidden="1">0.0001</definedName>
    <definedName name="solver_drv" localSheetId="2" hidden="1">2</definedName>
    <definedName name="solver_drv" localSheetId="0" hidden="1">2</definedName>
    <definedName name="solver_drv" localSheetId="1" hidden="1">2</definedName>
    <definedName name="solver_eng" localSheetId="2" hidden="1">2</definedName>
    <definedName name="solver_eng" localSheetId="0" hidden="1">2</definedName>
    <definedName name="solver_eng" localSheetId="1" hidden="1">2</definedName>
    <definedName name="solver_est" localSheetId="2" hidden="1">1</definedName>
    <definedName name="solver_est" localSheetId="0" hidden="1">1</definedName>
    <definedName name="solver_est" localSheetId="1" hidden="1">1</definedName>
    <definedName name="solver_itr" localSheetId="2" hidden="1">2147483647</definedName>
    <definedName name="solver_itr" localSheetId="0" hidden="1">2147483647</definedName>
    <definedName name="solver_itr" localSheetId="1" hidden="1">2147483647</definedName>
    <definedName name="solver_lhs1" localSheetId="2" hidden="1">Santiago!$C$18</definedName>
    <definedName name="solver_lhs1" localSheetId="0" hidden="1">WestPlast!$F$14</definedName>
    <definedName name="solver_lhs1" localSheetId="1" hidden="1">'WestPlast (2)'!$F$14</definedName>
    <definedName name="solver_lhs2" localSheetId="2" hidden="1">Santiago!$D$18</definedName>
    <definedName name="solver_lhs2" localSheetId="0" hidden="1">WestPlast!$F$3:$F$12</definedName>
    <definedName name="solver_lhs2" localSheetId="1" hidden="1">'WestPlast (2)'!$F$3:$F$12</definedName>
    <definedName name="solver_lhs3" localSheetId="2" hidden="1">Santiago!$E$18</definedName>
    <definedName name="solver_lhs3" localSheetId="0" hidden="1">WestPlast!$F$3:$F$12</definedName>
    <definedName name="solver_lhs3" localSheetId="1" hidden="1">'WestPlast (2)'!$F$3:$F$12</definedName>
    <definedName name="solver_lhs4" localSheetId="2" hidden="1">Santiago!$G$3:$G$11</definedName>
    <definedName name="solver_lhs4" localSheetId="1" hidden="1">'WestPlast (2)'!$G$3:$G$12</definedName>
    <definedName name="solver_mip" localSheetId="2" hidden="1">2147483647</definedName>
    <definedName name="solver_mip" localSheetId="0" hidden="1">2147483647</definedName>
    <definedName name="solver_mip" localSheetId="1" hidden="1">2147483647</definedName>
    <definedName name="solver_mni" localSheetId="2" hidden="1">30</definedName>
    <definedName name="solver_mni" localSheetId="0" hidden="1">30</definedName>
    <definedName name="solver_mni" localSheetId="1" hidden="1">30</definedName>
    <definedName name="solver_mrt" localSheetId="2" hidden="1">0.075</definedName>
    <definedName name="solver_mrt" localSheetId="0" hidden="1">0.075</definedName>
    <definedName name="solver_mrt" localSheetId="1" hidden="1">0.075</definedName>
    <definedName name="solver_msl" localSheetId="2" hidden="1">2</definedName>
    <definedName name="solver_msl" localSheetId="0" hidden="1">2</definedName>
    <definedName name="solver_msl" localSheetId="1" hidden="1">2</definedName>
    <definedName name="solver_neg" localSheetId="2" hidden="1">1</definedName>
    <definedName name="solver_neg" localSheetId="0" hidden="1">1</definedName>
    <definedName name="solver_neg" localSheetId="1" hidden="1">1</definedName>
    <definedName name="solver_nod" localSheetId="2" hidden="1">2147483647</definedName>
    <definedName name="solver_nod" localSheetId="0" hidden="1">2147483647</definedName>
    <definedName name="solver_nod" localSheetId="1" hidden="1">2147483647</definedName>
    <definedName name="solver_num" localSheetId="2" hidden="1">4</definedName>
    <definedName name="solver_num" localSheetId="0" hidden="1">3</definedName>
    <definedName name="solver_num" localSheetId="1" hidden="1">4</definedName>
    <definedName name="solver_nwt" localSheetId="2" hidden="1">1</definedName>
    <definedName name="solver_nwt" localSheetId="0" hidden="1">1</definedName>
    <definedName name="solver_nwt" localSheetId="1" hidden="1">1</definedName>
    <definedName name="solver_opt" localSheetId="2" hidden="1">Santiago!$B$18</definedName>
    <definedName name="solver_opt" localSheetId="0" hidden="1">WestPlast!$F$13</definedName>
    <definedName name="solver_opt" localSheetId="1" hidden="1">'WestPlast (2)'!$F$15</definedName>
    <definedName name="solver_pre" localSheetId="2" hidden="1">0.000001</definedName>
    <definedName name="solver_pre" localSheetId="0" hidden="1">0.000001</definedName>
    <definedName name="solver_pre" localSheetId="1" hidden="1">0.000001</definedName>
    <definedName name="solver_rbv" localSheetId="2" hidden="1">2</definedName>
    <definedName name="solver_rbv" localSheetId="0" hidden="1">2</definedName>
    <definedName name="solver_rbv" localSheetId="1" hidden="1">2</definedName>
    <definedName name="solver_rel1" localSheetId="2" hidden="1">3</definedName>
    <definedName name="solver_rel1" localSheetId="0" hidden="1">1</definedName>
    <definedName name="solver_rel1" localSheetId="1" hidden="1">1</definedName>
    <definedName name="solver_rel2" localSheetId="2" hidden="1">1</definedName>
    <definedName name="solver_rel2" localSheetId="0" hidden="1">1</definedName>
    <definedName name="solver_rel2" localSheetId="1" hidden="1">1</definedName>
    <definedName name="solver_rel3" localSheetId="2" hidden="1">1</definedName>
    <definedName name="solver_rel3" localSheetId="0" hidden="1">3</definedName>
    <definedName name="solver_rel3" localSheetId="1" hidden="1">3</definedName>
    <definedName name="solver_rel4" localSheetId="2" hidden="1">1</definedName>
    <definedName name="solver_rel4" localSheetId="1" hidden="1">5</definedName>
    <definedName name="solver_rhs1" localSheetId="2" hidden="1">Santiago!$C$13</definedName>
    <definedName name="solver_rhs1" localSheetId="0" hidden="1">WestPlast!$C$15</definedName>
    <definedName name="solver_rhs1" localSheetId="1" hidden="1">'WestPlast (2)'!$C$15</definedName>
    <definedName name="solver_rhs2" localSheetId="2" hidden="1">Santiago!$C$14</definedName>
    <definedName name="solver_rhs2" localSheetId="0" hidden="1">WestPlast!$D$3:$D$12</definedName>
    <definedName name="solver_rhs2" localSheetId="1" hidden="1">'WestPlast (2)'!$I$3:$I$12</definedName>
    <definedName name="solver_rhs3" localSheetId="2" hidden="1">Santiago!$C$15</definedName>
    <definedName name="solver_rhs3" localSheetId="0" hidden="1">WestPlast!$E$3:$E$12</definedName>
    <definedName name="solver_rhs3" localSheetId="1" hidden="1">'WestPlast (2)'!$E$3:$E$12</definedName>
    <definedName name="solver_rhs4" localSheetId="2" hidden="1">Santiago!$F$3:$F$11</definedName>
    <definedName name="solver_rhs4" localSheetId="1" hidden="1">"binary"</definedName>
    <definedName name="solver_rlx" localSheetId="2" hidden="1">2</definedName>
    <definedName name="solver_rlx" localSheetId="0" hidden="1">2</definedName>
    <definedName name="solver_rlx" localSheetId="1" hidden="1">2</definedName>
    <definedName name="solver_rsd" localSheetId="2" hidden="1">0</definedName>
    <definedName name="solver_rsd" localSheetId="0" hidden="1">0</definedName>
    <definedName name="solver_rsd" localSheetId="1" hidden="1">0</definedName>
    <definedName name="solver_scl" localSheetId="2" hidden="1">1</definedName>
    <definedName name="solver_scl" localSheetId="0" hidden="1">1</definedName>
    <definedName name="solver_scl" localSheetId="1" hidden="1">1</definedName>
    <definedName name="solver_sho" localSheetId="2" hidden="1">2</definedName>
    <definedName name="solver_sho" localSheetId="0" hidden="1">2</definedName>
    <definedName name="solver_sho" localSheetId="1" hidden="1">2</definedName>
    <definedName name="solver_ssz" localSheetId="2" hidden="1">100</definedName>
    <definedName name="solver_ssz" localSheetId="0" hidden="1">100</definedName>
    <definedName name="solver_ssz" localSheetId="1" hidden="1">100</definedName>
    <definedName name="solver_tim" localSheetId="2" hidden="1">2147483647</definedName>
    <definedName name="solver_tim" localSheetId="0" hidden="1">2147483647</definedName>
    <definedName name="solver_tim" localSheetId="1" hidden="1">2147483647</definedName>
    <definedName name="solver_tol" localSheetId="2" hidden="1">0.01</definedName>
    <definedName name="solver_tol" localSheetId="0" hidden="1">0.01</definedName>
    <definedName name="solver_tol" localSheetId="1" hidden="1">0</definedName>
    <definedName name="solver_typ" localSheetId="2" hidden="1">2</definedName>
    <definedName name="solver_typ" localSheetId="0" hidden="1">1</definedName>
    <definedName name="solver_typ" localSheetId="1" hidden="1">1</definedName>
    <definedName name="solver_val" localSheetId="2" hidden="1">0</definedName>
    <definedName name="solver_val" localSheetId="0" hidden="1">0</definedName>
    <definedName name="solver_val" localSheetId="1" hidden="1">0</definedName>
    <definedName name="solver_ver" localSheetId="2" hidden="1">3</definedName>
    <definedName name="solver_ver" localSheetId="0" hidden="1">3</definedName>
    <definedName name="solver_ver" localSheetId="1" hidden="1">3</definedName>
    <definedName name="solver_ver">1.3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5" l="1"/>
  <c r="C18" i="5"/>
  <c r="D18" i="5"/>
  <c r="B18" i="5"/>
  <c r="H4" i="6"/>
  <c r="I4" i="6" s="1"/>
  <c r="H5" i="6"/>
  <c r="I5" i="6" s="1"/>
  <c r="H6" i="6"/>
  <c r="I6" i="6" s="1"/>
  <c r="H7" i="6"/>
  <c r="I7" i="6" s="1"/>
  <c r="H8" i="6"/>
  <c r="I8" i="6" s="1"/>
  <c r="H9" i="6"/>
  <c r="I9" i="6" s="1"/>
  <c r="H10" i="6"/>
  <c r="I10" i="6" s="1"/>
  <c r="H11" i="6"/>
  <c r="I11" i="6" s="1"/>
  <c r="H12" i="6"/>
  <c r="I12" i="6" s="1"/>
  <c r="H3" i="6"/>
  <c r="I3" i="6" s="1"/>
  <c r="G16" i="6"/>
  <c r="G17" i="6" s="1"/>
  <c r="F14" i="6" l="1"/>
  <c r="F13" i="6"/>
  <c r="F15" i="6" s="1"/>
  <c r="F14" i="3"/>
  <c r="F13" i="3"/>
  <c r="M46" i="4"/>
  <c r="M45" i="4"/>
  <c r="M44" i="4"/>
  <c r="M43" i="4"/>
  <c r="M36" i="4"/>
  <c r="M37" i="4"/>
  <c r="M38" i="4"/>
  <c r="M39" i="4"/>
  <c r="M40" i="4"/>
  <c r="M41" i="4"/>
  <c r="M42" i="4"/>
  <c r="M35" i="4"/>
  <c r="M34" i="4"/>
  <c r="M33" i="4"/>
  <c r="M32" i="4"/>
  <c r="M23" i="4"/>
  <c r="M7" i="4"/>
  <c r="M24" i="4"/>
  <c r="M25" i="4"/>
  <c r="M26" i="4"/>
  <c r="M27" i="4"/>
  <c r="M28" i="4"/>
  <c r="M29" i="4"/>
  <c r="M30" i="4"/>
  <c r="M31" i="4"/>
  <c r="M22" i="4"/>
  <c r="M14" i="4"/>
  <c r="M15" i="4"/>
  <c r="M16" i="4"/>
  <c r="M17" i="4"/>
  <c r="M18" i="4"/>
  <c r="M19" i="4"/>
  <c r="M20" i="4"/>
  <c r="M21" i="4"/>
  <c r="M13" i="4"/>
  <c r="M12" i="4"/>
  <c r="M11" i="4"/>
  <c r="M3" i="4"/>
  <c r="M4" i="4"/>
  <c r="M5" i="4"/>
  <c r="M6" i="4"/>
  <c r="M8" i="4"/>
  <c r="M9" i="4"/>
  <c r="M10" i="4"/>
  <c r="M2" i="4"/>
  <c r="M1" i="4"/>
</calcChain>
</file>

<file path=xl/sharedStrings.xml><?xml version="1.0" encoding="utf-8"?>
<sst xmlns="http://schemas.openxmlformats.org/spreadsheetml/2006/main" count="189" uniqueCount="107">
  <si>
    <t>Available</t>
  </si>
  <si>
    <t>WestPlast Product Mix</t>
  </si>
  <si>
    <t>Pellet</t>
  </si>
  <si>
    <t>Market</t>
  </si>
  <si>
    <t>Revenue per thousand tons</t>
  </si>
  <si>
    <t>Demand (thousands of tons)</t>
  </si>
  <si>
    <t>Contracts (thousands of tons)</t>
  </si>
  <si>
    <t>Production Plan (thousands of tons)</t>
  </si>
  <si>
    <t>E</t>
  </si>
  <si>
    <t>Canada</t>
  </si>
  <si>
    <t>B</t>
  </si>
  <si>
    <t>Altoil</t>
  </si>
  <si>
    <t>C</t>
  </si>
  <si>
    <t>A1</t>
  </si>
  <si>
    <t>Colpop</t>
  </si>
  <si>
    <t>Export</t>
  </si>
  <si>
    <t>A2</t>
  </si>
  <si>
    <t>F2</t>
  </si>
  <si>
    <t>Calcan</t>
  </si>
  <si>
    <t>D</t>
  </si>
  <si>
    <t>Local</t>
  </si>
  <si>
    <t>F1</t>
  </si>
  <si>
    <t>Capacity:</t>
  </si>
  <si>
    <t>Question 1</t>
  </si>
  <si>
    <t>Question 2</t>
  </si>
  <si>
    <t>Question 3</t>
  </si>
  <si>
    <t>Production</t>
  </si>
  <si>
    <t>Total Revenue</t>
  </si>
  <si>
    <t xml:space="preserve">Break contract? </t>
  </si>
  <si>
    <t>(Enter 1 for breaking the contract, 0 for keeping the break)</t>
  </si>
  <si>
    <t>Total Penalties</t>
  </si>
  <si>
    <t>OM 352 HW 6</t>
  </si>
  <si>
    <t>Student ID #</t>
  </si>
  <si>
    <t>Santiago Electric</t>
  </si>
  <si>
    <t>Coal type</t>
  </si>
  <si>
    <t>Price/ton</t>
  </si>
  <si>
    <t>Calories/ton</t>
  </si>
  <si>
    <t>SO2 (kg/ton)</t>
  </si>
  <si>
    <t>CO2 (kg/ton)</t>
  </si>
  <si>
    <t>Virginia 1</t>
  </si>
  <si>
    <t>Virginia 2</t>
  </si>
  <si>
    <t>Australia A</t>
  </si>
  <si>
    <t>Australia B</t>
  </si>
  <si>
    <t>Russia</t>
  </si>
  <si>
    <t>Ukraine</t>
  </si>
  <si>
    <t>China L</t>
  </si>
  <si>
    <t>China M</t>
  </si>
  <si>
    <t>China H</t>
  </si>
  <si>
    <t>Calories needed</t>
  </si>
  <si>
    <t>Maximum SO2 emissions</t>
  </si>
  <si>
    <t>kg</t>
  </si>
  <si>
    <t>Maximum CO2 emissions</t>
  </si>
  <si>
    <t>Total Cost</t>
  </si>
  <si>
    <t>Total Calories</t>
  </si>
  <si>
    <t>Total SO2 emissions</t>
  </si>
  <si>
    <t>Total CO2 emissions</t>
  </si>
  <si>
    <t>Amount to use (ton)</t>
  </si>
  <si>
    <t>Total cost</t>
  </si>
  <si>
    <t>Q1 - E</t>
  </si>
  <si>
    <t>Q1 - B</t>
  </si>
  <si>
    <t>Q1 - C</t>
  </si>
  <si>
    <t>Q1 - A1</t>
  </si>
  <si>
    <t>Q1 - A2</t>
  </si>
  <si>
    <t>Q1 - F2</t>
  </si>
  <si>
    <t>Q1 - D</t>
  </si>
  <si>
    <t>Q1 - F1</t>
  </si>
  <si>
    <t xml:space="preserve">Q1 - Total Revenue </t>
  </si>
  <si>
    <t>Q2 - E production</t>
  </si>
  <si>
    <t>Q2 - B production</t>
  </si>
  <si>
    <t>Q2 - C production</t>
  </si>
  <si>
    <t>Q2 - A1 production</t>
  </si>
  <si>
    <t>Q2 - A2 production</t>
  </si>
  <si>
    <t>Q2 - F2 production</t>
  </si>
  <si>
    <t>Q2 - D production</t>
  </si>
  <si>
    <t>Q2 - F1 production</t>
  </si>
  <si>
    <t>Q2 - E  - break contract?</t>
  </si>
  <si>
    <t>Q2 - B  - break contract?</t>
  </si>
  <si>
    <t>Q2 - C  - break contract?</t>
  </si>
  <si>
    <t>Q2 - A1  - break contract?</t>
  </si>
  <si>
    <t>Q2 - A2  - break contract?</t>
  </si>
  <si>
    <t>Q2 - F2  - break contract?</t>
  </si>
  <si>
    <t>Q2 - D  - break contract?</t>
  </si>
  <si>
    <t>Q2 - F1  - break contract?</t>
  </si>
  <si>
    <t xml:space="preserve">Q2 - Total Revenue </t>
  </si>
  <si>
    <t>Q2 - Total Penalties</t>
  </si>
  <si>
    <t>Q3 - Virginia 1</t>
  </si>
  <si>
    <t>Q3 - Virginia 2</t>
  </si>
  <si>
    <t>Q3 - Australia B</t>
  </si>
  <si>
    <t>Q3 - Australia A</t>
  </si>
  <si>
    <t>Q3 - Russia</t>
  </si>
  <si>
    <t>Q3 - Ukraine</t>
  </si>
  <si>
    <t>Q3 - China L</t>
  </si>
  <si>
    <t>Q3 - China M</t>
  </si>
  <si>
    <t>Q3 - China H</t>
  </si>
  <si>
    <t>Q3 - Total SO2 emissions</t>
  </si>
  <si>
    <t>Q3 - Total cost</t>
  </si>
  <si>
    <t>Q3 - Total CO2 emissions</t>
  </si>
  <si>
    <t>Total revenue</t>
  </si>
  <si>
    <t>Total production</t>
  </si>
  <si>
    <t>Break Contract?</t>
  </si>
  <si>
    <t>Total break</t>
  </si>
  <si>
    <t>Total penalty</t>
  </si>
  <si>
    <t>Penalty per contract</t>
  </si>
  <si>
    <t>Total</t>
  </si>
  <si>
    <t>Upper Bound</t>
  </si>
  <si>
    <t>Keep contract</t>
  </si>
  <si>
    <t>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</si>
</sst>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(* #,##0_);_(* \(#,##0\);_(* &quot;-&quot;??_);_(@_)"/>
  </numFmts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5" fillId="0" borderId="0"/>
    <xf numFmtId="44" fontId="2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44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4" fillId="0" borderId="0" xfId="0" applyFont="1"/>
    <xf numFmtId="0" fontId="4" fillId="0" borderId="0" xfId="1" quotePrefix="1" applyFont="1" applyAlignment="1">
      <alignment horizontal="center" wrapText="1"/>
    </xf>
    <xf numFmtId="0" fontId="4" fillId="0" borderId="0" xfId="1" applyFont="1" applyAlignment="1">
      <alignment horizontal="center" wrapText="1"/>
    </xf>
    <xf numFmtId="0" fontId="5" fillId="0" borderId="0" xfId="0" applyFont="1" applyAlignment="1">
      <alignment horizontal="center"/>
    </xf>
    <xf numFmtId="44" fontId="6" fillId="0" borderId="0" xfId="2" applyFont="1" applyFill="1" applyBorder="1" applyAlignment="1"/>
    <xf numFmtId="0" fontId="6" fillId="0" borderId="0" xfId="0" applyFont="1"/>
    <xf numFmtId="2" fontId="0" fillId="3" borderId="0" xfId="0" applyNumberFormat="1" applyFill="1"/>
    <xf numFmtId="0" fontId="0" fillId="0" borderId="0" xfId="0" applyAlignment="1">
      <alignment horizontal="center"/>
    </xf>
    <xf numFmtId="0" fontId="6" fillId="0" borderId="0" xfId="0" applyFont="1" applyAlignment="1">
      <alignment horizontal="center"/>
    </xf>
    <xf numFmtId="0" fontId="5" fillId="2" borderId="0" xfId="0" applyFont="1" applyFill="1" applyProtection="1">
      <protection locked="0"/>
    </xf>
    <xf numFmtId="0" fontId="0" fillId="2" borderId="0" xfId="0" applyFill="1" applyProtection="1">
      <protection locked="0"/>
    </xf>
    <xf numFmtId="3" fontId="3" fillId="5" borderId="0" xfId="1" applyNumberFormat="1" applyFont="1" applyFill="1" applyAlignment="1">
      <alignment horizontal="centerContinuous"/>
    </xf>
    <xf numFmtId="0" fontId="1" fillId="0" borderId="0" xfId="3"/>
    <xf numFmtId="0" fontId="4" fillId="0" borderId="0" xfId="3" applyFont="1" applyAlignment="1">
      <alignment horizontal="center"/>
    </xf>
    <xf numFmtId="44" fontId="6" fillId="0" borderId="0" xfId="4" applyFont="1"/>
    <xf numFmtId="164" fontId="6" fillId="0" borderId="0" xfId="5" applyNumberFormat="1" applyFont="1"/>
    <xf numFmtId="0" fontId="1" fillId="0" borderId="0" xfId="3" applyAlignment="1">
      <alignment horizontal="right"/>
    </xf>
    <xf numFmtId="0" fontId="1" fillId="0" borderId="0" xfId="3" applyAlignment="1">
      <alignment horizontal="left" wrapText="1"/>
    </xf>
    <xf numFmtId="0" fontId="1" fillId="0" borderId="0" xfId="3" applyAlignment="1">
      <alignment horizontal="right" wrapText="1"/>
    </xf>
    <xf numFmtId="0" fontId="1" fillId="0" borderId="0" xfId="3" applyAlignment="1">
      <alignment horizontal="center"/>
    </xf>
    <xf numFmtId="43" fontId="0" fillId="0" borderId="0" xfId="5" applyFont="1" applyFill="1"/>
    <xf numFmtId="0" fontId="5" fillId="0" borderId="0" xfId="0" applyFont="1" applyAlignment="1">
      <alignment horizontal="right"/>
    </xf>
    <xf numFmtId="0" fontId="4" fillId="0" borderId="0" xfId="3" applyFont="1" applyAlignment="1">
      <alignment horizontal="left"/>
    </xf>
    <xf numFmtId="0" fontId="5" fillId="4" borderId="0" xfId="0" applyFont="1" applyFill="1" applyProtection="1">
      <protection locked="0"/>
    </xf>
    <xf numFmtId="0" fontId="4" fillId="2" borderId="0" xfId="0" applyFont="1" applyFill="1" applyAlignment="1">
      <alignment horizontal="center"/>
    </xf>
    <xf numFmtId="0" fontId="0" fillId="4" borderId="0" xfId="0" applyFill="1"/>
    <xf numFmtId="2" fontId="0" fillId="0" borderId="0" xfId="0" applyNumberFormat="1"/>
    <xf numFmtId="0" fontId="4" fillId="0" borderId="0" xfId="0" applyFont="1" applyAlignment="1">
      <alignment wrapText="1"/>
    </xf>
    <xf numFmtId="0" fontId="0" fillId="3" borderId="0" xfId="0" applyFill="1"/>
    <xf numFmtId="0" fontId="5" fillId="0" borderId="0" xfId="0" applyFont="1" applyAlignment="1">
      <alignment wrapText="1"/>
    </xf>
    <xf numFmtId="44" fontId="6" fillId="0" borderId="0" xfId="6" applyFont="1" applyAlignment="1">
      <alignment horizontal="center"/>
    </xf>
    <xf numFmtId="44" fontId="0" fillId="0" borderId="0" xfId="0" applyNumberFormat="1"/>
    <xf numFmtId="44" fontId="0" fillId="4" borderId="0" xfId="0" applyNumberFormat="1" applyFill="1"/>
    <xf numFmtId="44" fontId="0" fillId="0" borderId="0" xfId="6" applyFont="1" applyFill="1"/>
    <xf numFmtId="0" fontId="4" fillId="0" borderId="0" xfId="1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0" fontId="0" fillId="0" borderId="0" xfId="0" applyFill="1"/>
    <xf numFmtId="0" fontId="8" fillId="0" borderId="0" xfId="3" applyFont="1"/>
    <xf numFmtId="0" fontId="1" fillId="3" borderId="0" xfId="3" applyFill="1"/>
    <xf numFmtId="0" fontId="1" fillId="4" borderId="0" xfId="3" applyFill="1" applyAlignment="1">
      <alignment horizontal="center"/>
    </xf>
  </cellXfs>
  <cellStyles count="7">
    <cellStyle name="Comma 2 2" xfId="5" xr:uid="{00000000-0005-0000-0000-000000000000}"/>
    <cellStyle name="Currency" xfId="6" builtinId="4"/>
    <cellStyle name="Currency 4" xfId="2" xr:uid="{00000000-0005-0000-0000-000001000000}"/>
    <cellStyle name="Currency 4 2" xfId="4" xr:uid="{00000000-0005-0000-0000-000002000000}"/>
    <cellStyle name="Normal" xfId="0" builtinId="0"/>
    <cellStyle name="Normal 2" xfId="1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colors>
    <mruColors>
      <color rgb="FF3C5C2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workbookViewId="0">
      <selection activeCell="F13" sqref="F13"/>
    </sheetView>
  </sheetViews>
  <sheetFormatPr defaultRowHeight="13.2" x14ac:dyDescent="0.25"/>
  <cols>
    <col min="2" max="2" width="8.88671875" customWidth="1"/>
    <col min="3" max="6" width="17.5546875" customWidth="1"/>
  </cols>
  <sheetData>
    <row r="1" spans="1:6" x14ac:dyDescent="0.25">
      <c r="A1" s="28" t="s">
        <v>1</v>
      </c>
      <c r="B1" s="28"/>
      <c r="C1" s="28"/>
      <c r="D1" s="28"/>
      <c r="E1" s="28"/>
      <c r="F1" s="1"/>
    </row>
    <row r="2" spans="1:6" ht="39.6" x14ac:dyDescent="0.25">
      <c r="A2" s="1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6" t="s">
        <v>7</v>
      </c>
    </row>
    <row r="3" spans="1:6" x14ac:dyDescent="0.25">
      <c r="A3" s="7" t="s">
        <v>8</v>
      </c>
      <c r="B3" s="3" t="s">
        <v>9</v>
      </c>
      <c r="C3" s="8">
        <v>58500</v>
      </c>
      <c r="D3" s="9">
        <v>50</v>
      </c>
      <c r="E3" s="9">
        <v>0</v>
      </c>
      <c r="F3" s="10">
        <v>0</v>
      </c>
    </row>
    <row r="4" spans="1:6" x14ac:dyDescent="0.25">
      <c r="A4" s="7" t="s">
        <v>10</v>
      </c>
      <c r="B4" s="3" t="s">
        <v>11</v>
      </c>
      <c r="C4" s="8">
        <v>118550</v>
      </c>
      <c r="D4" s="9">
        <v>30</v>
      </c>
      <c r="E4" s="9">
        <v>30</v>
      </c>
      <c r="F4" s="10">
        <v>30</v>
      </c>
    </row>
    <row r="5" spans="1:6" x14ac:dyDescent="0.25">
      <c r="A5" s="7" t="s">
        <v>12</v>
      </c>
      <c r="B5" s="3" t="s">
        <v>9</v>
      </c>
      <c r="C5" s="8">
        <v>151000</v>
      </c>
      <c r="D5" s="9">
        <v>45</v>
      </c>
      <c r="E5" s="9">
        <v>0</v>
      </c>
      <c r="F5" s="10">
        <v>45</v>
      </c>
    </row>
    <row r="6" spans="1:6" x14ac:dyDescent="0.25">
      <c r="A6" s="7" t="s">
        <v>13</v>
      </c>
      <c r="B6" s="3" t="s">
        <v>14</v>
      </c>
      <c r="C6" s="8">
        <v>35900</v>
      </c>
      <c r="D6" s="9">
        <v>65</v>
      </c>
      <c r="E6" s="9">
        <v>65</v>
      </c>
      <c r="F6" s="10">
        <v>65</v>
      </c>
    </row>
    <row r="7" spans="1:6" x14ac:dyDescent="0.25">
      <c r="A7" s="7" t="s">
        <v>12</v>
      </c>
      <c r="B7" s="3" t="s">
        <v>15</v>
      </c>
      <c r="C7" s="8">
        <v>65750</v>
      </c>
      <c r="D7" s="9">
        <v>30</v>
      </c>
      <c r="E7" s="9">
        <v>0</v>
      </c>
      <c r="F7" s="10">
        <v>30</v>
      </c>
    </row>
    <row r="8" spans="1:6" x14ac:dyDescent="0.25">
      <c r="A8" s="7" t="s">
        <v>16</v>
      </c>
      <c r="B8" s="3" t="s">
        <v>9</v>
      </c>
      <c r="C8" s="8">
        <v>43689</v>
      </c>
      <c r="D8" s="9">
        <v>10</v>
      </c>
      <c r="E8" s="9">
        <v>10</v>
      </c>
      <c r="F8" s="10">
        <v>10</v>
      </c>
    </row>
    <row r="9" spans="1:6" x14ac:dyDescent="0.25">
      <c r="A9" s="7" t="s">
        <v>17</v>
      </c>
      <c r="B9" s="3" t="s">
        <v>18</v>
      </c>
      <c r="C9" s="8">
        <v>27689</v>
      </c>
      <c r="D9" s="9">
        <v>45</v>
      </c>
      <c r="E9" s="9">
        <v>45</v>
      </c>
      <c r="F9" s="10">
        <v>45</v>
      </c>
    </row>
    <row r="10" spans="1:6" x14ac:dyDescent="0.25">
      <c r="A10" s="7" t="s">
        <v>19</v>
      </c>
      <c r="B10" s="3" t="s">
        <v>20</v>
      </c>
      <c r="C10" s="8">
        <v>59850</v>
      </c>
      <c r="D10" s="9">
        <v>55</v>
      </c>
      <c r="E10" s="9">
        <v>0</v>
      </c>
      <c r="F10" s="10">
        <v>40</v>
      </c>
    </row>
    <row r="11" spans="1:6" x14ac:dyDescent="0.25">
      <c r="A11" s="7" t="s">
        <v>16</v>
      </c>
      <c r="B11" s="3" t="s">
        <v>15</v>
      </c>
      <c r="C11" s="8">
        <v>92580</v>
      </c>
      <c r="D11" s="9">
        <v>25</v>
      </c>
      <c r="E11" s="9">
        <v>25</v>
      </c>
      <c r="F11" s="10">
        <v>25</v>
      </c>
    </row>
    <row r="12" spans="1:6" x14ac:dyDescent="0.25">
      <c r="A12" s="7" t="s">
        <v>21</v>
      </c>
      <c r="B12" s="3" t="s">
        <v>9</v>
      </c>
      <c r="C12" s="8">
        <v>102580</v>
      </c>
      <c r="D12" s="9">
        <v>30</v>
      </c>
      <c r="E12" s="9">
        <v>0</v>
      </c>
      <c r="F12" s="10">
        <v>30</v>
      </c>
    </row>
    <row r="13" spans="1:6" x14ac:dyDescent="0.25">
      <c r="E13" s="3" t="s">
        <v>97</v>
      </c>
      <c r="F13" s="29">
        <f>SUMPRODUCT(C3:C12,F3:F12)</f>
        <v>24126295</v>
      </c>
    </row>
    <row r="14" spans="1:6" x14ac:dyDescent="0.25">
      <c r="A14" s="11"/>
      <c r="C14" t="s">
        <v>0</v>
      </c>
      <c r="E14" s="3" t="s">
        <v>98</v>
      </c>
      <c r="F14" s="30">
        <f>SUM(F3:F12)</f>
        <v>320</v>
      </c>
    </row>
    <row r="15" spans="1:6" x14ac:dyDescent="0.25">
      <c r="A15" s="11"/>
      <c r="B15" s="2" t="s">
        <v>22</v>
      </c>
      <c r="C15" s="12">
        <v>320</v>
      </c>
    </row>
  </sheetData>
  <mergeCells count="1">
    <mergeCell ref="A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57769-C4A4-456D-9C5F-560A5673F3D1}">
  <dimension ref="A1:I17"/>
  <sheetViews>
    <sheetView workbookViewId="0">
      <selection activeCell="G17" sqref="G17"/>
    </sheetView>
  </sheetViews>
  <sheetFormatPr defaultRowHeight="13.2" x14ac:dyDescent="0.25"/>
  <cols>
    <col min="2" max="2" width="20.33203125" customWidth="1"/>
    <col min="3" max="6" width="17.5546875" customWidth="1"/>
    <col min="7" max="7" width="12.44140625" bestFit="1" customWidth="1"/>
    <col min="8" max="8" width="12.44140625" customWidth="1"/>
  </cols>
  <sheetData>
    <row r="1" spans="1:9" x14ac:dyDescent="0.25">
      <c r="A1" s="28" t="s">
        <v>1</v>
      </c>
      <c r="B1" s="28"/>
      <c r="C1" s="28"/>
      <c r="D1" s="28"/>
      <c r="E1" s="28"/>
      <c r="F1" s="1"/>
    </row>
    <row r="2" spans="1:9" ht="39.6" x14ac:dyDescent="0.25">
      <c r="A2" s="1" t="s">
        <v>2</v>
      </c>
      <c r="B2" s="4" t="s">
        <v>3</v>
      </c>
      <c r="C2" s="5" t="s">
        <v>4</v>
      </c>
      <c r="D2" s="5" t="s">
        <v>5</v>
      </c>
      <c r="E2" s="5" t="s">
        <v>6</v>
      </c>
      <c r="F2" s="6" t="s">
        <v>7</v>
      </c>
      <c r="G2" s="31" t="s">
        <v>99</v>
      </c>
      <c r="H2" s="39" t="s">
        <v>105</v>
      </c>
      <c r="I2" s="38" t="s">
        <v>104</v>
      </c>
    </row>
    <row r="3" spans="1:9" x14ac:dyDescent="0.25">
      <c r="A3" s="7" t="s">
        <v>8</v>
      </c>
      <c r="B3" s="3" t="s">
        <v>9</v>
      </c>
      <c r="C3" s="8">
        <v>58500</v>
      </c>
      <c r="D3" s="9">
        <v>50</v>
      </c>
      <c r="E3" s="9">
        <v>0</v>
      </c>
      <c r="F3" s="10">
        <v>0</v>
      </c>
      <c r="G3" s="32">
        <v>0</v>
      </c>
      <c r="H3" s="40">
        <f>1-G3</f>
        <v>1</v>
      </c>
      <c r="I3">
        <f>H3*D3</f>
        <v>50</v>
      </c>
    </row>
    <row r="4" spans="1:9" x14ac:dyDescent="0.25">
      <c r="A4" s="7" t="s">
        <v>10</v>
      </c>
      <c r="B4" s="3" t="s">
        <v>11</v>
      </c>
      <c r="C4" s="8">
        <v>118550</v>
      </c>
      <c r="D4" s="9">
        <v>30</v>
      </c>
      <c r="E4" s="9">
        <v>30</v>
      </c>
      <c r="F4" s="10">
        <v>30</v>
      </c>
      <c r="G4" s="32">
        <v>0</v>
      </c>
      <c r="H4" s="40">
        <f t="shared" ref="H4:H12" si="0">1-G4</f>
        <v>1</v>
      </c>
      <c r="I4">
        <f t="shared" ref="I4:I12" si="1">H4*D4</f>
        <v>30</v>
      </c>
    </row>
    <row r="5" spans="1:9" x14ac:dyDescent="0.25">
      <c r="A5" s="7" t="s">
        <v>12</v>
      </c>
      <c r="B5" s="3" t="s">
        <v>9</v>
      </c>
      <c r="C5" s="8">
        <v>151000</v>
      </c>
      <c r="D5" s="9">
        <v>45</v>
      </c>
      <c r="E5" s="9">
        <v>0</v>
      </c>
      <c r="F5" s="10">
        <v>45</v>
      </c>
      <c r="G5" s="32">
        <v>0</v>
      </c>
      <c r="H5" s="40">
        <f t="shared" si="0"/>
        <v>1</v>
      </c>
      <c r="I5">
        <f t="shared" si="1"/>
        <v>45</v>
      </c>
    </row>
    <row r="6" spans="1:9" x14ac:dyDescent="0.25">
      <c r="A6" s="7" t="s">
        <v>13</v>
      </c>
      <c r="B6" s="3" t="s">
        <v>14</v>
      </c>
      <c r="C6" s="8">
        <v>35900</v>
      </c>
      <c r="D6" s="9">
        <v>65</v>
      </c>
      <c r="E6" s="9">
        <v>65</v>
      </c>
      <c r="F6" s="10">
        <v>65</v>
      </c>
      <c r="G6" s="32">
        <v>0</v>
      </c>
      <c r="H6" s="40">
        <f t="shared" si="0"/>
        <v>1</v>
      </c>
      <c r="I6">
        <f t="shared" si="1"/>
        <v>65</v>
      </c>
    </row>
    <row r="7" spans="1:9" x14ac:dyDescent="0.25">
      <c r="A7" s="7" t="s">
        <v>12</v>
      </c>
      <c r="B7" s="3" t="s">
        <v>15</v>
      </c>
      <c r="C7" s="8">
        <v>65750</v>
      </c>
      <c r="D7" s="9">
        <v>30</v>
      </c>
      <c r="E7" s="9">
        <v>0</v>
      </c>
      <c r="F7" s="10">
        <v>30</v>
      </c>
      <c r="G7" s="32">
        <v>0</v>
      </c>
      <c r="H7" s="40">
        <f t="shared" si="0"/>
        <v>1</v>
      </c>
      <c r="I7">
        <f t="shared" si="1"/>
        <v>30</v>
      </c>
    </row>
    <row r="8" spans="1:9" x14ac:dyDescent="0.25">
      <c r="A8" s="7" t="s">
        <v>16</v>
      </c>
      <c r="B8" s="3" t="s">
        <v>9</v>
      </c>
      <c r="C8" s="8">
        <v>43689</v>
      </c>
      <c r="D8" s="9">
        <v>10</v>
      </c>
      <c r="E8" s="9">
        <v>10</v>
      </c>
      <c r="F8" s="10">
        <v>10</v>
      </c>
      <c r="G8" s="32">
        <v>0</v>
      </c>
      <c r="H8" s="40">
        <f t="shared" si="0"/>
        <v>1</v>
      </c>
      <c r="I8">
        <f t="shared" si="1"/>
        <v>10</v>
      </c>
    </row>
    <row r="9" spans="1:9" x14ac:dyDescent="0.25">
      <c r="A9" s="7" t="s">
        <v>17</v>
      </c>
      <c r="B9" s="3" t="s">
        <v>18</v>
      </c>
      <c r="C9" s="8">
        <v>27689</v>
      </c>
      <c r="D9" s="9">
        <v>45</v>
      </c>
      <c r="E9" s="9">
        <v>45</v>
      </c>
      <c r="F9" s="10">
        <v>45</v>
      </c>
      <c r="G9" s="32">
        <v>0</v>
      </c>
      <c r="H9" s="40">
        <f t="shared" si="0"/>
        <v>1</v>
      </c>
      <c r="I9">
        <f t="shared" si="1"/>
        <v>45</v>
      </c>
    </row>
    <row r="10" spans="1:9" x14ac:dyDescent="0.25">
      <c r="A10" s="7" t="s">
        <v>19</v>
      </c>
      <c r="B10" s="3" t="s">
        <v>20</v>
      </c>
      <c r="C10" s="8">
        <v>59850</v>
      </c>
      <c r="D10" s="9">
        <v>55</v>
      </c>
      <c r="E10" s="9">
        <v>0</v>
      </c>
      <c r="F10" s="10">
        <v>40</v>
      </c>
      <c r="G10" s="32">
        <v>0</v>
      </c>
      <c r="H10" s="40">
        <f t="shared" si="0"/>
        <v>1</v>
      </c>
      <c r="I10">
        <f t="shared" si="1"/>
        <v>55</v>
      </c>
    </row>
    <row r="11" spans="1:9" x14ac:dyDescent="0.25">
      <c r="A11" s="7" t="s">
        <v>16</v>
      </c>
      <c r="B11" s="3" t="s">
        <v>15</v>
      </c>
      <c r="C11" s="8">
        <v>92580</v>
      </c>
      <c r="D11" s="9">
        <v>25</v>
      </c>
      <c r="E11" s="9">
        <v>25</v>
      </c>
      <c r="F11" s="10">
        <v>25</v>
      </c>
      <c r="G11" s="32">
        <v>0</v>
      </c>
      <c r="H11" s="40">
        <f t="shared" si="0"/>
        <v>1</v>
      </c>
      <c r="I11">
        <f t="shared" si="1"/>
        <v>25</v>
      </c>
    </row>
    <row r="12" spans="1:9" x14ac:dyDescent="0.25">
      <c r="A12" s="7" t="s">
        <v>21</v>
      </c>
      <c r="B12" s="3" t="s">
        <v>9</v>
      </c>
      <c r="C12" s="8">
        <v>102580</v>
      </c>
      <c r="D12" s="9">
        <v>30</v>
      </c>
      <c r="E12" s="9">
        <v>0</v>
      </c>
      <c r="F12" s="10">
        <v>30</v>
      </c>
      <c r="G12" s="32">
        <v>0</v>
      </c>
      <c r="H12" s="40">
        <f t="shared" si="0"/>
        <v>1</v>
      </c>
      <c r="I12">
        <f t="shared" si="1"/>
        <v>30</v>
      </c>
    </row>
    <row r="13" spans="1:9" x14ac:dyDescent="0.25">
      <c r="E13" s="3" t="s">
        <v>97</v>
      </c>
      <c r="F13" s="37">
        <f>SUMPRODUCT(C3:C12,F3:F12)</f>
        <v>24126295</v>
      </c>
    </row>
    <row r="14" spans="1:9" x14ac:dyDescent="0.25">
      <c r="A14" s="11"/>
      <c r="C14" t="s">
        <v>0</v>
      </c>
      <c r="E14" s="3" t="s">
        <v>98</v>
      </c>
      <c r="F14" s="30">
        <f>SUM(F3:F12)</f>
        <v>320</v>
      </c>
    </row>
    <row r="15" spans="1:9" x14ac:dyDescent="0.25">
      <c r="A15" s="11"/>
      <c r="B15" s="2" t="s">
        <v>22</v>
      </c>
      <c r="C15" s="12">
        <v>320</v>
      </c>
      <c r="E15" t="s">
        <v>103</v>
      </c>
      <c r="F15" s="36">
        <f>F13-(100000*SUM(G3:G12))</f>
        <v>24126295</v>
      </c>
    </row>
    <row r="16" spans="1:9" ht="13.2" customHeight="1" x14ac:dyDescent="0.25">
      <c r="B16" s="33" t="s">
        <v>102</v>
      </c>
      <c r="C16" s="34">
        <v>100000</v>
      </c>
      <c r="F16" s="3" t="s">
        <v>100</v>
      </c>
      <c r="G16">
        <f>SUM(G3:G12)</f>
        <v>0</v>
      </c>
    </row>
    <row r="17" spans="6:8" x14ac:dyDescent="0.25">
      <c r="F17" s="3" t="s">
        <v>101</v>
      </c>
      <c r="G17" s="35">
        <f>G16*C16</f>
        <v>0</v>
      </c>
      <c r="H17" s="35"/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"/>
  <sheetViews>
    <sheetView workbookViewId="0">
      <selection activeCell="B18" sqref="B18"/>
    </sheetView>
  </sheetViews>
  <sheetFormatPr defaultColWidth="9.109375" defaultRowHeight="14.4" x14ac:dyDescent="0.3"/>
  <cols>
    <col min="1" max="1" width="16.5546875" style="16" customWidth="1"/>
    <col min="2" max="5" width="14.33203125" style="16" customWidth="1"/>
    <col min="6" max="6" width="15.33203125" style="16" customWidth="1"/>
    <col min="7" max="7" width="14.33203125" style="16" customWidth="1"/>
    <col min="8" max="16384" width="9.109375" style="16"/>
  </cols>
  <sheetData>
    <row r="1" spans="1:7" ht="15.6" x14ac:dyDescent="0.3">
      <c r="A1" s="15" t="s">
        <v>33</v>
      </c>
      <c r="B1" s="15"/>
      <c r="C1" s="15"/>
      <c r="D1" s="15"/>
      <c r="E1" s="15"/>
      <c r="F1" s="15"/>
    </row>
    <row r="2" spans="1:7" x14ac:dyDescent="0.3">
      <c r="A2" s="17" t="s">
        <v>34</v>
      </c>
      <c r="B2" s="17" t="s">
        <v>35</v>
      </c>
      <c r="C2" s="17" t="s">
        <v>36</v>
      </c>
      <c r="D2" s="17" t="s">
        <v>37</v>
      </c>
      <c r="E2" s="17" t="s">
        <v>38</v>
      </c>
      <c r="F2" s="17" t="s">
        <v>0</v>
      </c>
      <c r="G2" s="41" t="s">
        <v>106</v>
      </c>
    </row>
    <row r="3" spans="1:7" x14ac:dyDescent="0.3">
      <c r="A3" s="16" t="s">
        <v>39</v>
      </c>
      <c r="B3" s="18">
        <v>650</v>
      </c>
      <c r="C3" s="19">
        <v>1610</v>
      </c>
      <c r="D3" s="19">
        <v>56</v>
      </c>
      <c r="E3" s="19">
        <v>116</v>
      </c>
      <c r="F3" s="19">
        <v>150</v>
      </c>
      <c r="G3" s="42">
        <v>11.656030654893478</v>
      </c>
    </row>
    <row r="4" spans="1:7" x14ac:dyDescent="0.3">
      <c r="A4" s="16" t="s">
        <v>40</v>
      </c>
      <c r="B4" s="18">
        <v>380</v>
      </c>
      <c r="C4" s="19">
        <v>1540</v>
      </c>
      <c r="D4" s="19">
        <v>75</v>
      </c>
      <c r="E4" s="19">
        <v>165</v>
      </c>
      <c r="F4" s="19">
        <v>350</v>
      </c>
      <c r="G4" s="42">
        <v>0</v>
      </c>
    </row>
    <row r="5" spans="1:7" x14ac:dyDescent="0.3">
      <c r="A5" s="16" t="s">
        <v>41</v>
      </c>
      <c r="B5" s="18">
        <v>440</v>
      </c>
      <c r="C5" s="19">
        <v>1050</v>
      </c>
      <c r="D5" s="19">
        <v>101</v>
      </c>
      <c r="E5" s="19">
        <v>58</v>
      </c>
      <c r="F5" s="19">
        <v>100</v>
      </c>
      <c r="G5" s="42">
        <v>0</v>
      </c>
    </row>
    <row r="6" spans="1:7" x14ac:dyDescent="0.3">
      <c r="A6" s="16" t="s">
        <v>42</v>
      </c>
      <c r="B6" s="18">
        <v>182</v>
      </c>
      <c r="C6" s="19">
        <v>1595</v>
      </c>
      <c r="D6" s="19">
        <v>75</v>
      </c>
      <c r="E6" s="19">
        <v>62</v>
      </c>
      <c r="F6" s="19">
        <v>90</v>
      </c>
      <c r="G6" s="42">
        <v>90</v>
      </c>
    </row>
    <row r="7" spans="1:7" x14ac:dyDescent="0.3">
      <c r="A7" s="16" t="s">
        <v>43</v>
      </c>
      <c r="B7" s="18">
        <v>429</v>
      </c>
      <c r="C7" s="19">
        <v>1265</v>
      </c>
      <c r="D7" s="19">
        <v>48</v>
      </c>
      <c r="E7" s="19">
        <v>104</v>
      </c>
      <c r="F7" s="19">
        <v>250</v>
      </c>
      <c r="G7" s="42">
        <v>250</v>
      </c>
    </row>
    <row r="8" spans="1:7" x14ac:dyDescent="0.3">
      <c r="A8" s="16" t="s">
        <v>44</v>
      </c>
      <c r="B8" s="18">
        <v>397</v>
      </c>
      <c r="C8" s="19">
        <v>1375</v>
      </c>
      <c r="D8" s="19">
        <v>63</v>
      </c>
      <c r="E8" s="19">
        <v>71</v>
      </c>
      <c r="F8" s="19">
        <v>200</v>
      </c>
      <c r="G8" s="42">
        <v>200</v>
      </c>
    </row>
    <row r="9" spans="1:7" x14ac:dyDescent="0.3">
      <c r="A9" s="16" t="s">
        <v>45</v>
      </c>
      <c r="B9" s="18">
        <v>385</v>
      </c>
      <c r="C9" s="19">
        <v>1100</v>
      </c>
      <c r="D9" s="19">
        <v>70</v>
      </c>
      <c r="E9" s="19">
        <v>81</v>
      </c>
      <c r="F9" s="19">
        <v>300</v>
      </c>
      <c r="G9" s="42">
        <v>109.34974249020294</v>
      </c>
    </row>
    <row r="10" spans="1:7" x14ac:dyDescent="0.3">
      <c r="A10" s="16" t="s">
        <v>46</v>
      </c>
      <c r="B10" s="18">
        <v>429</v>
      </c>
      <c r="C10" s="19">
        <v>1298</v>
      </c>
      <c r="D10" s="19">
        <v>73</v>
      </c>
      <c r="E10" s="19">
        <v>98</v>
      </c>
      <c r="F10" s="19">
        <v>100</v>
      </c>
      <c r="G10" s="42">
        <v>100</v>
      </c>
    </row>
    <row r="11" spans="1:7" x14ac:dyDescent="0.3">
      <c r="A11" s="16" t="s">
        <v>47</v>
      </c>
      <c r="B11" s="18">
        <v>211</v>
      </c>
      <c r="C11" s="19">
        <v>1386</v>
      </c>
      <c r="D11" s="19">
        <v>61</v>
      </c>
      <c r="E11" s="19">
        <v>160</v>
      </c>
      <c r="F11" s="19">
        <v>300</v>
      </c>
      <c r="G11" s="42">
        <v>213.81607063953703</v>
      </c>
    </row>
    <row r="13" spans="1:7" x14ac:dyDescent="0.3">
      <c r="B13" s="20" t="s">
        <v>48</v>
      </c>
      <c r="C13" s="19">
        <v>1300000</v>
      </c>
    </row>
    <row r="14" spans="1:7" x14ac:dyDescent="0.3">
      <c r="B14" s="20" t="s">
        <v>49</v>
      </c>
      <c r="C14" s="19">
        <v>60000</v>
      </c>
      <c r="D14" s="16" t="s">
        <v>50</v>
      </c>
    </row>
    <row r="15" spans="1:7" x14ac:dyDescent="0.3">
      <c r="B15" s="20" t="s">
        <v>51</v>
      </c>
      <c r="C15" s="19">
        <v>100000</v>
      </c>
      <c r="D15" s="16" t="s">
        <v>50</v>
      </c>
    </row>
    <row r="17" spans="2:6" ht="28.8" x14ac:dyDescent="0.3">
      <c r="B17" s="21" t="s">
        <v>52</v>
      </c>
      <c r="C17" s="21" t="s">
        <v>53</v>
      </c>
      <c r="D17" s="21" t="s">
        <v>54</v>
      </c>
      <c r="E17" s="21" t="s">
        <v>55</v>
      </c>
      <c r="F17" s="22"/>
    </row>
    <row r="18" spans="2:6" x14ac:dyDescent="0.3">
      <c r="B18" s="43">
        <f>SUMPRODUCT(B3:B11,$G$3:$G$11)</f>
        <v>340721.26168935117</v>
      </c>
      <c r="C18" s="23">
        <f t="shared" ref="C18:D18" si="0">SUMPRODUCT(C3:C11,$G$3:$G$11)</f>
        <v>1300000</v>
      </c>
      <c r="D18" s="23">
        <f t="shared" si="0"/>
        <v>60000</v>
      </c>
      <c r="E18" s="23">
        <f>SUMPRODUCT(E3:E11,$G$3:$G$11)</f>
        <v>100000</v>
      </c>
      <c r="F18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B1:M50"/>
  <sheetViews>
    <sheetView tabSelected="1" workbookViewId="0">
      <selection activeCell="E46" sqref="E46"/>
    </sheetView>
  </sheetViews>
  <sheetFormatPr defaultColWidth="9.109375" defaultRowHeight="13.2" x14ac:dyDescent="0.25"/>
  <cols>
    <col min="1" max="1" width="9.109375" style="3"/>
    <col min="2" max="2" width="14.109375" style="25" bestFit="1" customWidth="1"/>
    <col min="3" max="3" width="13.109375" style="3" customWidth="1"/>
    <col min="4" max="4" width="18.6640625" style="3" bestFit="1" customWidth="1"/>
    <col min="5" max="5" width="15.6640625" style="3" bestFit="1" customWidth="1"/>
    <col min="6" max="11" width="9.109375" style="3"/>
    <col min="12" max="12" width="23" style="3" hidden="1" customWidth="1"/>
    <col min="13" max="13" width="0" style="3" hidden="1" customWidth="1"/>
    <col min="14" max="16384" width="9.109375" style="3"/>
  </cols>
  <sheetData>
    <row r="1" spans="2:13" x14ac:dyDescent="0.25">
      <c r="C1" s="2" t="s">
        <v>31</v>
      </c>
      <c r="L1" s="3" t="s">
        <v>32</v>
      </c>
      <c r="M1">
        <f>IF(ISERROR(C2),"",IF(ISBLANK(C2),"",C2))</f>
        <v>1724709</v>
      </c>
    </row>
    <row r="2" spans="2:13" x14ac:dyDescent="0.25">
      <c r="B2" s="25" t="s">
        <v>32</v>
      </c>
      <c r="C2" s="27">
        <v>1724709</v>
      </c>
      <c r="L2" s="3" t="s">
        <v>58</v>
      </c>
      <c r="M2">
        <f>IF(ISERROR(D6),"",IF(ISBLANK(D6),"",D6))</f>
        <v>0</v>
      </c>
    </row>
    <row r="3" spans="2:13" x14ac:dyDescent="0.25">
      <c r="L3" s="3" t="s">
        <v>59</v>
      </c>
      <c r="M3">
        <f t="shared" ref="M3:M10" si="0">IF(ISERROR(D7),"",IF(ISBLANK(D7),"",D7))</f>
        <v>30</v>
      </c>
    </row>
    <row r="4" spans="2:13" x14ac:dyDescent="0.25">
      <c r="B4" s="2" t="s">
        <v>23</v>
      </c>
      <c r="L4" s="3" t="s">
        <v>60</v>
      </c>
      <c r="M4">
        <f t="shared" si="0"/>
        <v>45</v>
      </c>
    </row>
    <row r="5" spans="2:13" x14ac:dyDescent="0.25">
      <c r="B5"/>
      <c r="C5" s="1" t="s">
        <v>2</v>
      </c>
      <c r="D5" s="4" t="s">
        <v>26</v>
      </c>
      <c r="E5"/>
      <c r="F5"/>
      <c r="G5"/>
      <c r="H5"/>
      <c r="L5" s="3" t="s">
        <v>61</v>
      </c>
      <c r="M5">
        <f t="shared" si="0"/>
        <v>65</v>
      </c>
    </row>
    <row r="6" spans="2:13" x14ac:dyDescent="0.25">
      <c r="B6"/>
      <c r="C6" s="7" t="s">
        <v>8</v>
      </c>
      <c r="D6" s="13">
        <v>0</v>
      </c>
      <c r="E6"/>
      <c r="F6"/>
      <c r="G6"/>
      <c r="H6"/>
      <c r="L6" s="3" t="s">
        <v>60</v>
      </c>
      <c r="M6">
        <f t="shared" si="0"/>
        <v>30</v>
      </c>
    </row>
    <row r="7" spans="2:13" x14ac:dyDescent="0.25">
      <c r="B7"/>
      <c r="C7" s="7" t="s">
        <v>10</v>
      </c>
      <c r="D7" s="13">
        <v>30</v>
      </c>
      <c r="E7"/>
      <c r="F7"/>
      <c r="G7"/>
      <c r="H7"/>
      <c r="L7" s="3" t="s">
        <v>62</v>
      </c>
      <c r="M7">
        <f>IF(ISERROR(D11),"",IF(ISBLANK(D11),"",D11))</f>
        <v>10</v>
      </c>
    </row>
    <row r="8" spans="2:13" x14ac:dyDescent="0.25">
      <c r="B8"/>
      <c r="C8" s="7" t="s">
        <v>12</v>
      </c>
      <c r="D8" s="13">
        <v>45</v>
      </c>
      <c r="E8"/>
      <c r="F8"/>
      <c r="G8"/>
      <c r="H8"/>
      <c r="L8" s="3" t="s">
        <v>63</v>
      </c>
      <c r="M8">
        <f t="shared" si="0"/>
        <v>45</v>
      </c>
    </row>
    <row r="9" spans="2:13" x14ac:dyDescent="0.25">
      <c r="B9"/>
      <c r="C9" s="7" t="s">
        <v>13</v>
      </c>
      <c r="D9" s="13">
        <v>65</v>
      </c>
      <c r="E9"/>
      <c r="F9"/>
      <c r="G9"/>
      <c r="H9"/>
      <c r="L9" s="3" t="s">
        <v>64</v>
      </c>
      <c r="M9">
        <f t="shared" si="0"/>
        <v>40</v>
      </c>
    </row>
    <row r="10" spans="2:13" x14ac:dyDescent="0.25">
      <c r="B10"/>
      <c r="C10" s="7" t="s">
        <v>12</v>
      </c>
      <c r="D10" s="13">
        <v>30</v>
      </c>
      <c r="E10"/>
      <c r="F10"/>
      <c r="G10"/>
      <c r="H10"/>
      <c r="L10" s="3" t="s">
        <v>62</v>
      </c>
      <c r="M10">
        <f t="shared" si="0"/>
        <v>25</v>
      </c>
    </row>
    <row r="11" spans="2:13" x14ac:dyDescent="0.25">
      <c r="B11"/>
      <c r="C11" s="7" t="s">
        <v>16</v>
      </c>
      <c r="D11" s="13">
        <v>10</v>
      </c>
      <c r="E11"/>
      <c r="F11"/>
      <c r="G11"/>
      <c r="H11"/>
      <c r="L11" s="3" t="s">
        <v>65</v>
      </c>
      <c r="M11">
        <f>IF(ISERROR(D15),"",IF(ISBLANK(D15),"",D15))</f>
        <v>30</v>
      </c>
    </row>
    <row r="12" spans="2:13" x14ac:dyDescent="0.25">
      <c r="B12"/>
      <c r="C12" s="7" t="s">
        <v>17</v>
      </c>
      <c r="D12" s="13">
        <v>45</v>
      </c>
      <c r="E12"/>
      <c r="F12"/>
      <c r="G12"/>
      <c r="H12"/>
      <c r="L12" s="3" t="s">
        <v>66</v>
      </c>
      <c r="M12">
        <f>IF(ISERROR(D17),"",IF(ISBLANK(D17),"",D17))</f>
        <v>24126295</v>
      </c>
    </row>
    <row r="13" spans="2:13" x14ac:dyDescent="0.25">
      <c r="B13"/>
      <c r="C13" s="7" t="s">
        <v>19</v>
      </c>
      <c r="D13" s="13">
        <v>40</v>
      </c>
      <c r="E13"/>
      <c r="F13"/>
      <c r="G13"/>
      <c r="H13"/>
      <c r="L13" s="3" t="s">
        <v>67</v>
      </c>
      <c r="M13">
        <f>IF(ISERROR(D22),"",IF(ISBLANK(D22),"",D22))</f>
        <v>0</v>
      </c>
    </row>
    <row r="14" spans="2:13" x14ac:dyDescent="0.25">
      <c r="B14"/>
      <c r="C14" s="7" t="s">
        <v>16</v>
      </c>
      <c r="D14" s="13">
        <v>25</v>
      </c>
      <c r="E14"/>
      <c r="F14"/>
      <c r="G14"/>
      <c r="H14"/>
      <c r="L14" s="3" t="s">
        <v>68</v>
      </c>
      <c r="M14">
        <f t="shared" ref="M14:M21" si="1">IF(ISERROR(D23),"",IF(ISBLANK(D23),"",D23))</f>
        <v>30</v>
      </c>
    </row>
    <row r="15" spans="2:13" x14ac:dyDescent="0.25">
      <c r="B15"/>
      <c r="C15" s="7" t="s">
        <v>21</v>
      </c>
      <c r="D15" s="13">
        <v>30</v>
      </c>
      <c r="E15"/>
      <c r="F15"/>
      <c r="G15"/>
      <c r="H15"/>
      <c r="L15" s="3" t="s">
        <v>69</v>
      </c>
      <c r="M15">
        <f t="shared" si="1"/>
        <v>45</v>
      </c>
    </row>
    <row r="16" spans="2:13" x14ac:dyDescent="0.25">
      <c r="B16"/>
      <c r="C16"/>
      <c r="D16"/>
      <c r="E16"/>
      <c r="F16"/>
      <c r="G16"/>
      <c r="H16"/>
      <c r="L16" s="3" t="s">
        <v>70</v>
      </c>
      <c r="M16">
        <f t="shared" si="1"/>
        <v>65</v>
      </c>
    </row>
    <row r="17" spans="2:13" x14ac:dyDescent="0.25">
      <c r="B17"/>
      <c r="C17" s="25" t="s">
        <v>27</v>
      </c>
      <c r="D17" s="14">
        <v>24126295</v>
      </c>
      <c r="E17"/>
      <c r="F17"/>
      <c r="G17"/>
      <c r="H17"/>
      <c r="L17" s="3" t="s">
        <v>69</v>
      </c>
      <c r="M17">
        <f t="shared" si="1"/>
        <v>30</v>
      </c>
    </row>
    <row r="18" spans="2:13" x14ac:dyDescent="0.25">
      <c r="B18"/>
      <c r="C18"/>
      <c r="D18"/>
      <c r="E18"/>
      <c r="F18"/>
      <c r="G18"/>
      <c r="H18"/>
      <c r="L18" s="3" t="s">
        <v>71</v>
      </c>
      <c r="M18">
        <f t="shared" si="1"/>
        <v>10</v>
      </c>
    </row>
    <row r="19" spans="2:13" x14ac:dyDescent="0.25">
      <c r="B19"/>
      <c r="C19"/>
      <c r="D19"/>
      <c r="E19"/>
      <c r="F19"/>
      <c r="G19"/>
      <c r="H19"/>
      <c r="L19" s="3" t="s">
        <v>72</v>
      </c>
      <c r="M19">
        <f t="shared" si="1"/>
        <v>45</v>
      </c>
    </row>
    <row r="20" spans="2:13" x14ac:dyDescent="0.25">
      <c r="B20" s="2" t="s">
        <v>24</v>
      </c>
      <c r="C20"/>
      <c r="D20"/>
      <c r="E20"/>
      <c r="F20"/>
      <c r="G20"/>
      <c r="H20"/>
      <c r="L20" s="3" t="s">
        <v>73</v>
      </c>
      <c r="M20">
        <f t="shared" si="1"/>
        <v>40</v>
      </c>
    </row>
    <row r="21" spans="2:13" x14ac:dyDescent="0.25">
      <c r="B21"/>
      <c r="C21" s="1" t="s">
        <v>2</v>
      </c>
      <c r="D21" s="4" t="s">
        <v>26</v>
      </c>
      <c r="E21" s="4" t="s">
        <v>28</v>
      </c>
      <c r="F21" t="s">
        <v>29</v>
      </c>
      <c r="G21"/>
      <c r="H21"/>
      <c r="L21" s="3" t="s">
        <v>71</v>
      </c>
      <c r="M21">
        <f t="shared" si="1"/>
        <v>25</v>
      </c>
    </row>
    <row r="22" spans="2:13" x14ac:dyDescent="0.25">
      <c r="B22"/>
      <c r="C22" s="7" t="s">
        <v>8</v>
      </c>
      <c r="D22" s="13">
        <v>0</v>
      </c>
      <c r="E22" s="14">
        <v>0</v>
      </c>
      <c r="F22"/>
      <c r="G22"/>
      <c r="H22"/>
      <c r="L22" s="3" t="s">
        <v>74</v>
      </c>
      <c r="M22">
        <f>IF(ISERROR(D31),"",IF(ISBLANK(D31),"",D31))</f>
        <v>30</v>
      </c>
    </row>
    <row r="23" spans="2:13" x14ac:dyDescent="0.25">
      <c r="B23"/>
      <c r="C23" s="7" t="s">
        <v>10</v>
      </c>
      <c r="D23" s="13">
        <v>30</v>
      </c>
      <c r="E23" s="14">
        <v>0</v>
      </c>
      <c r="F23"/>
      <c r="G23"/>
      <c r="H23"/>
      <c r="L23" s="3" t="s">
        <v>75</v>
      </c>
      <c r="M23">
        <f>IF(ISERROR(E22),"",IF(ISBLANK(E22),"",E22))</f>
        <v>0</v>
      </c>
    </row>
    <row r="24" spans="2:13" x14ac:dyDescent="0.25">
      <c r="B24"/>
      <c r="C24" s="7" t="s">
        <v>12</v>
      </c>
      <c r="D24" s="13">
        <v>45</v>
      </c>
      <c r="E24" s="14">
        <v>0</v>
      </c>
      <c r="F24"/>
      <c r="G24"/>
      <c r="H24"/>
      <c r="L24" s="3" t="s">
        <v>76</v>
      </c>
      <c r="M24">
        <f t="shared" ref="M24:M31" si="2">IF(ISERROR(E23),"",IF(ISBLANK(E23),"",E23))</f>
        <v>0</v>
      </c>
    </row>
    <row r="25" spans="2:13" x14ac:dyDescent="0.25">
      <c r="B25"/>
      <c r="C25" s="7" t="s">
        <v>13</v>
      </c>
      <c r="D25" s="13">
        <v>65</v>
      </c>
      <c r="E25" s="14">
        <v>0</v>
      </c>
      <c r="F25"/>
      <c r="G25"/>
      <c r="H25"/>
      <c r="L25" s="3" t="s">
        <v>77</v>
      </c>
      <c r="M25">
        <f t="shared" si="2"/>
        <v>0</v>
      </c>
    </row>
    <row r="26" spans="2:13" x14ac:dyDescent="0.25">
      <c r="B26"/>
      <c r="C26" s="7" t="s">
        <v>12</v>
      </c>
      <c r="D26" s="13">
        <v>30</v>
      </c>
      <c r="E26" s="14">
        <v>0</v>
      </c>
      <c r="F26"/>
      <c r="G26"/>
      <c r="H26"/>
      <c r="L26" s="3" t="s">
        <v>78</v>
      </c>
      <c r="M26">
        <f t="shared" si="2"/>
        <v>0</v>
      </c>
    </row>
    <row r="27" spans="2:13" x14ac:dyDescent="0.25">
      <c r="B27"/>
      <c r="C27" s="7" t="s">
        <v>16</v>
      </c>
      <c r="D27" s="13">
        <v>10</v>
      </c>
      <c r="E27" s="14">
        <v>0</v>
      </c>
      <c r="F27"/>
      <c r="G27"/>
      <c r="H27"/>
      <c r="L27" s="3" t="s">
        <v>77</v>
      </c>
      <c r="M27">
        <f t="shared" si="2"/>
        <v>0</v>
      </c>
    </row>
    <row r="28" spans="2:13" x14ac:dyDescent="0.25">
      <c r="B28"/>
      <c r="C28" s="7" t="s">
        <v>17</v>
      </c>
      <c r="D28" s="13">
        <v>45</v>
      </c>
      <c r="E28" s="14">
        <v>0</v>
      </c>
      <c r="F28"/>
      <c r="G28"/>
      <c r="H28"/>
      <c r="L28" s="3" t="s">
        <v>79</v>
      </c>
      <c r="M28">
        <f t="shared" si="2"/>
        <v>0</v>
      </c>
    </row>
    <row r="29" spans="2:13" x14ac:dyDescent="0.25">
      <c r="B29"/>
      <c r="C29" s="7" t="s">
        <v>19</v>
      </c>
      <c r="D29" s="13">
        <v>40</v>
      </c>
      <c r="E29" s="14">
        <v>0</v>
      </c>
      <c r="F29"/>
      <c r="G29"/>
      <c r="H29"/>
      <c r="L29" s="3" t="s">
        <v>80</v>
      </c>
      <c r="M29">
        <f t="shared" si="2"/>
        <v>0</v>
      </c>
    </row>
    <row r="30" spans="2:13" x14ac:dyDescent="0.25">
      <c r="B30"/>
      <c r="C30" s="7" t="s">
        <v>16</v>
      </c>
      <c r="D30" s="13">
        <v>25</v>
      </c>
      <c r="E30" s="14">
        <v>0</v>
      </c>
      <c r="F30"/>
      <c r="G30"/>
      <c r="H30"/>
      <c r="L30" s="3" t="s">
        <v>81</v>
      </c>
      <c r="M30">
        <f t="shared" si="2"/>
        <v>0</v>
      </c>
    </row>
    <row r="31" spans="2:13" x14ac:dyDescent="0.25">
      <c r="B31"/>
      <c r="C31" s="7" t="s">
        <v>21</v>
      </c>
      <c r="D31" s="13">
        <v>30</v>
      </c>
      <c r="E31" s="14">
        <v>0</v>
      </c>
      <c r="F31"/>
      <c r="G31"/>
      <c r="H31"/>
      <c r="L31" s="3" t="s">
        <v>79</v>
      </c>
      <c r="M31">
        <f t="shared" si="2"/>
        <v>0</v>
      </c>
    </row>
    <row r="32" spans="2:13" x14ac:dyDescent="0.25">
      <c r="B32"/>
      <c r="C32"/>
      <c r="D32"/>
      <c r="E32"/>
      <c r="F32"/>
      <c r="G32"/>
      <c r="H32"/>
      <c r="L32" s="3" t="s">
        <v>82</v>
      </c>
      <c r="M32">
        <f>IF(ISERROR(E31),"",IF(ISBLANK(E31),"",E31))</f>
        <v>0</v>
      </c>
    </row>
    <row r="33" spans="2:13" x14ac:dyDescent="0.25">
      <c r="B33"/>
      <c r="C33" s="25" t="s">
        <v>27</v>
      </c>
      <c r="D33" s="14">
        <v>24126295</v>
      </c>
      <c r="E33"/>
      <c r="F33"/>
      <c r="G33"/>
      <c r="H33"/>
      <c r="L33" s="3" t="s">
        <v>83</v>
      </c>
      <c r="M33">
        <f>IF(ISERROR(D33),"",IF(ISBLANK(D33),"",D33))</f>
        <v>24126295</v>
      </c>
    </row>
    <row r="34" spans="2:13" x14ac:dyDescent="0.25">
      <c r="B34"/>
      <c r="C34" s="25" t="s">
        <v>30</v>
      </c>
      <c r="D34" s="14">
        <v>0</v>
      </c>
      <c r="E34"/>
      <c r="F34"/>
      <c r="G34"/>
      <c r="H34"/>
      <c r="L34" s="3" t="s">
        <v>84</v>
      </c>
      <c r="M34">
        <f>IF(ISERROR(D34),"",IF(ISBLANK(D34),"",D34))</f>
        <v>0</v>
      </c>
    </row>
    <row r="35" spans="2:13" x14ac:dyDescent="0.25">
      <c r="L35" s="3" t="s">
        <v>85</v>
      </c>
      <c r="M35">
        <f>IF(ISERROR(D38),"",IF(ISBLANK(D38),"",D38))</f>
        <v>11.656030654893478</v>
      </c>
    </row>
    <row r="36" spans="2:13" x14ac:dyDescent="0.25">
      <c r="B36" s="2" t="s">
        <v>25</v>
      </c>
      <c r="L36" s="3" t="s">
        <v>86</v>
      </c>
      <c r="M36">
        <f t="shared" ref="M36:M42" si="3">IF(ISERROR(D39),"",IF(ISBLANK(D39),"",D39))</f>
        <v>0</v>
      </c>
    </row>
    <row r="37" spans="2:13" x14ac:dyDescent="0.25">
      <c r="C37" s="17" t="s">
        <v>34</v>
      </c>
      <c r="D37" s="26" t="s">
        <v>56</v>
      </c>
      <c r="L37" s="3" t="s">
        <v>88</v>
      </c>
      <c r="M37">
        <f t="shared" si="3"/>
        <v>0</v>
      </c>
    </row>
    <row r="38" spans="2:13" ht="14.4" x14ac:dyDescent="0.3">
      <c r="C38" s="16" t="s">
        <v>39</v>
      </c>
      <c r="D38" s="14">
        <v>11.656030654893478</v>
      </c>
      <c r="L38" s="3" t="s">
        <v>87</v>
      </c>
      <c r="M38">
        <f t="shared" si="3"/>
        <v>90</v>
      </c>
    </row>
    <row r="39" spans="2:13" ht="14.4" x14ac:dyDescent="0.3">
      <c r="C39" s="16" t="s">
        <v>40</v>
      </c>
      <c r="D39" s="14">
        <v>0</v>
      </c>
      <c r="L39" s="3" t="s">
        <v>89</v>
      </c>
      <c r="M39">
        <f t="shared" si="3"/>
        <v>250</v>
      </c>
    </row>
    <row r="40" spans="2:13" ht="14.4" x14ac:dyDescent="0.3">
      <c r="C40" s="16" t="s">
        <v>41</v>
      </c>
      <c r="D40" s="14">
        <v>0</v>
      </c>
      <c r="L40" s="3" t="s">
        <v>90</v>
      </c>
      <c r="M40">
        <f t="shared" si="3"/>
        <v>200</v>
      </c>
    </row>
    <row r="41" spans="2:13" ht="14.4" x14ac:dyDescent="0.3">
      <c r="C41" s="16" t="s">
        <v>42</v>
      </c>
      <c r="D41" s="14">
        <v>90</v>
      </c>
      <c r="L41" s="3" t="s">
        <v>91</v>
      </c>
      <c r="M41">
        <f t="shared" si="3"/>
        <v>109.34974249020294</v>
      </c>
    </row>
    <row r="42" spans="2:13" ht="14.4" x14ac:dyDescent="0.3">
      <c r="C42" s="16" t="s">
        <v>43</v>
      </c>
      <c r="D42" s="14">
        <v>250</v>
      </c>
      <c r="L42" s="3" t="s">
        <v>92</v>
      </c>
      <c r="M42">
        <f t="shared" si="3"/>
        <v>100</v>
      </c>
    </row>
    <row r="43" spans="2:13" ht="14.4" x14ac:dyDescent="0.3">
      <c r="C43" s="16" t="s">
        <v>44</v>
      </c>
      <c r="D43" s="14">
        <v>200</v>
      </c>
      <c r="L43" s="3" t="s">
        <v>93</v>
      </c>
      <c r="M43">
        <f>IF(ISERROR(D46),"",IF(ISBLANK(D46),"",D46))</f>
        <v>213.81607063953703</v>
      </c>
    </row>
    <row r="44" spans="2:13" ht="14.4" x14ac:dyDescent="0.3">
      <c r="C44" s="16" t="s">
        <v>45</v>
      </c>
      <c r="D44" s="14">
        <v>109.34974249020294</v>
      </c>
      <c r="L44" s="3" t="s">
        <v>94</v>
      </c>
      <c r="M44">
        <f>IF(ISERROR(D48),"",IF(ISBLANK(D48),"",D48))</f>
        <v>60000</v>
      </c>
    </row>
    <row r="45" spans="2:13" ht="14.4" x14ac:dyDescent="0.3">
      <c r="C45" s="16" t="s">
        <v>46</v>
      </c>
      <c r="D45" s="14">
        <v>100</v>
      </c>
      <c r="L45" s="3" t="s">
        <v>96</v>
      </c>
      <c r="M45">
        <f t="shared" ref="M45" si="4">IF(ISERROR(D49),"",IF(ISBLANK(D49),"",D49))</f>
        <v>100000</v>
      </c>
    </row>
    <row r="46" spans="2:13" ht="14.4" x14ac:dyDescent="0.3">
      <c r="C46" s="16" t="s">
        <v>47</v>
      </c>
      <c r="D46" s="14">
        <v>213.81607063953703</v>
      </c>
      <c r="L46" s="3" t="s">
        <v>95</v>
      </c>
      <c r="M46">
        <f>IF(ISERROR(D50),"",IF(ISBLANK(D50),"",D50))</f>
        <v>340721.26168935117</v>
      </c>
    </row>
    <row r="48" spans="2:13" ht="14.4" x14ac:dyDescent="0.3">
      <c r="C48" s="20" t="s">
        <v>54</v>
      </c>
      <c r="D48" s="14">
        <v>60000</v>
      </c>
    </row>
    <row r="49" spans="3:4" ht="14.4" x14ac:dyDescent="0.3">
      <c r="C49" s="20" t="s">
        <v>55</v>
      </c>
      <c r="D49" s="14">
        <v>100000</v>
      </c>
    </row>
    <row r="50" spans="3:4" ht="14.4" x14ac:dyDescent="0.3">
      <c r="C50" s="20" t="s">
        <v>57</v>
      </c>
      <c r="D50" s="14">
        <v>340721.26168935117</v>
      </c>
    </row>
  </sheetData>
  <sheetProtection algorithmName="SHA-512" hashValue="Fc8zXa954Z/eBNSGBBsYbo0Ek6TFi5W/595oT5DsyNDzcGybSKlB5I5uJgSaKUsGzyKlen2Ufxu3q9kP/6pX1A==" saltValue="fBwcaER2XLetKR2Rv3LIFA==" spinCount="100000" sheet="1" objects="1" scenarios="1"/>
  <protectedRanges>
    <protectedRange sqref="D6:D15 D17 D22:E31 D33:D34 D38:D46 D48:D50" name="Range1_1"/>
  </protectedRange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WestPlast</vt:lpstr>
      <vt:lpstr>WestPlast (2)</vt:lpstr>
      <vt:lpstr>Santiago</vt:lpstr>
      <vt:lpstr>Answers</vt:lpstr>
    </vt:vector>
  </TitlesOfParts>
  <Company>Information Services and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Saied</dc:creator>
  <cp:lastModifiedBy>Mohammad Shahriar Hossain</cp:lastModifiedBy>
  <dcterms:created xsi:type="dcterms:W3CDTF">2021-10-10T16:25:13Z</dcterms:created>
  <dcterms:modified xsi:type="dcterms:W3CDTF">2023-10-26T00:29:58Z</dcterms:modified>
</cp:coreProperties>
</file>