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him\Downloads\"/>
    </mc:Choice>
  </mc:AlternateContent>
  <xr:revisionPtr revIDLastSave="0" documentId="13_ncr:1_{875A0E41-99B8-4D7D-9E2F-96ACEBADDDA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ES" sheetId="16" r:id="rId1"/>
    <sheet name="Sample" sheetId="3" r:id="rId2"/>
    <sheet name="AVG" sheetId="14" r:id="rId3"/>
    <sheet name="WMA" sheetId="15" r:id="rId4"/>
    <sheet name="Daily" sheetId="2" r:id="rId5"/>
    <sheet name="Answers" sheetId="12" r:id="rId6"/>
  </sheets>
  <definedNames>
    <definedName name="_xlnm._FilterDatabase" localSheetId="1" hidden="1">Sample!$A$1:$H$1097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96" i="3" l="1"/>
  <c r="I370" i="15" l="1"/>
  <c r="J370" i="15" s="1"/>
  <c r="H370" i="15"/>
  <c r="G370" i="15"/>
  <c r="F370" i="15"/>
  <c r="I370" i="16"/>
  <c r="J370" i="16" s="1"/>
  <c r="H370" i="16"/>
  <c r="G370" i="16"/>
  <c r="F370" i="16"/>
  <c r="I370" i="14"/>
  <c r="J370" i="14" s="1"/>
  <c r="G370" i="14"/>
  <c r="H370" i="14"/>
  <c r="F370" i="14"/>
  <c r="G367" i="16"/>
  <c r="F6" i="15"/>
  <c r="G6" i="15"/>
  <c r="H6" i="15"/>
  <c r="I6" i="15"/>
  <c r="F7" i="15"/>
  <c r="G7" i="15"/>
  <c r="H7" i="15" s="1"/>
  <c r="I7" i="15"/>
  <c r="F8" i="15"/>
  <c r="G8" i="15"/>
  <c r="H8" i="15"/>
  <c r="I8" i="15"/>
  <c r="F9" i="15"/>
  <c r="G9" i="15"/>
  <c r="H9" i="15"/>
  <c r="I9" i="15"/>
  <c r="F10" i="15"/>
  <c r="G10" i="15"/>
  <c r="H10" i="15" s="1"/>
  <c r="I10" i="15"/>
  <c r="F11" i="15"/>
  <c r="G11" i="15"/>
  <c r="H11" i="15"/>
  <c r="I11" i="15"/>
  <c r="F12" i="15"/>
  <c r="G12" i="15"/>
  <c r="H12" i="15"/>
  <c r="I12" i="15"/>
  <c r="F13" i="15"/>
  <c r="G13" i="15"/>
  <c r="H13" i="15" s="1"/>
  <c r="I13" i="15"/>
  <c r="F14" i="15"/>
  <c r="G14" i="15"/>
  <c r="H14" i="15"/>
  <c r="I14" i="15"/>
  <c r="F15" i="15"/>
  <c r="G15" i="15"/>
  <c r="H15" i="15"/>
  <c r="I15" i="15"/>
  <c r="F16" i="15"/>
  <c r="G16" i="15"/>
  <c r="H16" i="15" s="1"/>
  <c r="I16" i="15"/>
  <c r="F17" i="15"/>
  <c r="G17" i="15"/>
  <c r="H17" i="15"/>
  <c r="I17" i="15"/>
  <c r="F18" i="15"/>
  <c r="G18" i="15"/>
  <c r="H18" i="15"/>
  <c r="I18" i="15"/>
  <c r="F19" i="15"/>
  <c r="G19" i="15"/>
  <c r="H19" i="15" s="1"/>
  <c r="I19" i="15"/>
  <c r="F20" i="15"/>
  <c r="G20" i="15"/>
  <c r="H20" i="15"/>
  <c r="I20" i="15"/>
  <c r="F21" i="15"/>
  <c r="G21" i="15"/>
  <c r="H21" i="15"/>
  <c r="I21" i="15"/>
  <c r="F22" i="15"/>
  <c r="G22" i="15"/>
  <c r="H22" i="15" s="1"/>
  <c r="I22" i="15"/>
  <c r="F23" i="15"/>
  <c r="G23" i="15"/>
  <c r="H23" i="15"/>
  <c r="I23" i="15"/>
  <c r="F24" i="15"/>
  <c r="G24" i="15"/>
  <c r="H24" i="15"/>
  <c r="I24" i="15"/>
  <c r="F25" i="15"/>
  <c r="G25" i="15"/>
  <c r="H25" i="15" s="1"/>
  <c r="I25" i="15"/>
  <c r="F26" i="15"/>
  <c r="G26" i="15"/>
  <c r="H26" i="15"/>
  <c r="I26" i="15"/>
  <c r="F27" i="15"/>
  <c r="G27" i="15"/>
  <c r="H27" i="15"/>
  <c r="I27" i="15"/>
  <c r="F28" i="15"/>
  <c r="G28" i="15"/>
  <c r="H28" i="15" s="1"/>
  <c r="I28" i="15"/>
  <c r="F29" i="15"/>
  <c r="G29" i="15"/>
  <c r="H29" i="15"/>
  <c r="I29" i="15"/>
  <c r="F30" i="15"/>
  <c r="G30" i="15"/>
  <c r="H30" i="15"/>
  <c r="I30" i="15"/>
  <c r="F31" i="15"/>
  <c r="G31" i="15"/>
  <c r="H31" i="15" s="1"/>
  <c r="I31" i="15"/>
  <c r="F32" i="15"/>
  <c r="G32" i="15"/>
  <c r="H32" i="15"/>
  <c r="I32" i="15"/>
  <c r="F33" i="15"/>
  <c r="G33" i="15"/>
  <c r="H33" i="15"/>
  <c r="I33" i="15"/>
  <c r="F34" i="15"/>
  <c r="G34" i="15"/>
  <c r="H34" i="15" s="1"/>
  <c r="I34" i="15"/>
  <c r="F35" i="15"/>
  <c r="G35" i="15"/>
  <c r="H35" i="15"/>
  <c r="I35" i="15"/>
  <c r="F36" i="15"/>
  <c r="G36" i="15"/>
  <c r="H36" i="15"/>
  <c r="I36" i="15"/>
  <c r="F37" i="15"/>
  <c r="G37" i="15"/>
  <c r="H37" i="15" s="1"/>
  <c r="I37" i="15"/>
  <c r="F38" i="15"/>
  <c r="G38" i="15"/>
  <c r="H38" i="15"/>
  <c r="I38" i="15"/>
  <c r="F39" i="15"/>
  <c r="G39" i="15"/>
  <c r="H39" i="15"/>
  <c r="I39" i="15"/>
  <c r="F40" i="15"/>
  <c r="G40" i="15"/>
  <c r="H40" i="15" s="1"/>
  <c r="I40" i="15"/>
  <c r="F41" i="15"/>
  <c r="G41" i="15"/>
  <c r="H41" i="15"/>
  <c r="I41" i="15"/>
  <c r="F42" i="15"/>
  <c r="G42" i="15"/>
  <c r="H42" i="15"/>
  <c r="I42" i="15"/>
  <c r="F43" i="15"/>
  <c r="G43" i="15"/>
  <c r="H43" i="15" s="1"/>
  <c r="I43" i="15"/>
  <c r="F44" i="15"/>
  <c r="G44" i="15"/>
  <c r="H44" i="15"/>
  <c r="I44" i="15"/>
  <c r="F45" i="15"/>
  <c r="G45" i="15"/>
  <c r="H45" i="15"/>
  <c r="I45" i="15"/>
  <c r="F46" i="15"/>
  <c r="G46" i="15"/>
  <c r="H46" i="15" s="1"/>
  <c r="I46" i="15"/>
  <c r="F47" i="15"/>
  <c r="G47" i="15"/>
  <c r="H47" i="15"/>
  <c r="I47" i="15"/>
  <c r="F48" i="15"/>
  <c r="G48" i="15"/>
  <c r="H48" i="15"/>
  <c r="I48" i="15"/>
  <c r="F49" i="15"/>
  <c r="G49" i="15"/>
  <c r="H49" i="15" s="1"/>
  <c r="I49" i="15"/>
  <c r="F50" i="15"/>
  <c r="G50" i="15"/>
  <c r="H50" i="15"/>
  <c r="I50" i="15"/>
  <c r="F51" i="15"/>
  <c r="G51" i="15"/>
  <c r="H51" i="15"/>
  <c r="I51" i="15"/>
  <c r="F52" i="15"/>
  <c r="G52" i="15"/>
  <c r="H52" i="15" s="1"/>
  <c r="I52" i="15"/>
  <c r="F53" i="15"/>
  <c r="G53" i="15"/>
  <c r="H53" i="15"/>
  <c r="I53" i="15"/>
  <c r="F54" i="15"/>
  <c r="G54" i="15"/>
  <c r="H54" i="15"/>
  <c r="I54" i="15"/>
  <c r="F55" i="15"/>
  <c r="G55" i="15"/>
  <c r="H55" i="15" s="1"/>
  <c r="I55" i="15"/>
  <c r="F56" i="15"/>
  <c r="G56" i="15"/>
  <c r="H56" i="15"/>
  <c r="I56" i="15"/>
  <c r="F57" i="15"/>
  <c r="G57" i="15"/>
  <c r="H57" i="15"/>
  <c r="I57" i="15"/>
  <c r="F58" i="15"/>
  <c r="G58" i="15"/>
  <c r="H58" i="15" s="1"/>
  <c r="I58" i="15"/>
  <c r="F59" i="15"/>
  <c r="G59" i="15"/>
  <c r="H59" i="15"/>
  <c r="I59" i="15"/>
  <c r="F60" i="15"/>
  <c r="G60" i="15"/>
  <c r="H60" i="15"/>
  <c r="I60" i="15"/>
  <c r="F61" i="15"/>
  <c r="G61" i="15"/>
  <c r="H61" i="15" s="1"/>
  <c r="I61" i="15"/>
  <c r="F62" i="15"/>
  <c r="G62" i="15"/>
  <c r="H62" i="15"/>
  <c r="I62" i="15"/>
  <c r="F63" i="15"/>
  <c r="G63" i="15"/>
  <c r="H63" i="15"/>
  <c r="I63" i="15"/>
  <c r="F64" i="15"/>
  <c r="G64" i="15"/>
  <c r="H64" i="15" s="1"/>
  <c r="I64" i="15"/>
  <c r="F65" i="15"/>
  <c r="G65" i="15"/>
  <c r="H65" i="15"/>
  <c r="I65" i="15"/>
  <c r="F66" i="15"/>
  <c r="G66" i="15"/>
  <c r="H66" i="15"/>
  <c r="I66" i="15"/>
  <c r="F67" i="15"/>
  <c r="G67" i="15"/>
  <c r="H67" i="15" s="1"/>
  <c r="I67" i="15"/>
  <c r="F68" i="15"/>
  <c r="G68" i="15"/>
  <c r="H68" i="15"/>
  <c r="I68" i="15"/>
  <c r="F69" i="15"/>
  <c r="G69" i="15"/>
  <c r="H69" i="15"/>
  <c r="I69" i="15"/>
  <c r="F70" i="15"/>
  <c r="G70" i="15"/>
  <c r="H70" i="15" s="1"/>
  <c r="I70" i="15"/>
  <c r="F71" i="15"/>
  <c r="G71" i="15"/>
  <c r="H71" i="15"/>
  <c r="I71" i="15"/>
  <c r="F72" i="15"/>
  <c r="G72" i="15"/>
  <c r="H72" i="15"/>
  <c r="I72" i="15"/>
  <c r="F73" i="15"/>
  <c r="G73" i="15"/>
  <c r="H73" i="15" s="1"/>
  <c r="I73" i="15"/>
  <c r="F74" i="15"/>
  <c r="G74" i="15"/>
  <c r="H74" i="15"/>
  <c r="I74" i="15"/>
  <c r="F75" i="15"/>
  <c r="G75" i="15"/>
  <c r="H75" i="15"/>
  <c r="I75" i="15"/>
  <c r="F76" i="15"/>
  <c r="G76" i="15"/>
  <c r="H76" i="15" s="1"/>
  <c r="I76" i="15"/>
  <c r="F77" i="15"/>
  <c r="G77" i="15"/>
  <c r="H77" i="15"/>
  <c r="I77" i="15"/>
  <c r="F78" i="15"/>
  <c r="G78" i="15"/>
  <c r="H78" i="15"/>
  <c r="I78" i="15"/>
  <c r="F79" i="15"/>
  <c r="G79" i="15"/>
  <c r="H79" i="15" s="1"/>
  <c r="I79" i="15"/>
  <c r="F80" i="15"/>
  <c r="G80" i="15"/>
  <c r="H80" i="15"/>
  <c r="I80" i="15"/>
  <c r="F81" i="15"/>
  <c r="G81" i="15"/>
  <c r="H81" i="15"/>
  <c r="I81" i="15"/>
  <c r="F82" i="15"/>
  <c r="G82" i="15"/>
  <c r="H82" i="15" s="1"/>
  <c r="I82" i="15"/>
  <c r="F83" i="15"/>
  <c r="I83" i="15" s="1"/>
  <c r="G83" i="15"/>
  <c r="H83" i="15"/>
  <c r="F84" i="15"/>
  <c r="G84" i="15"/>
  <c r="H84" i="15"/>
  <c r="I84" i="15"/>
  <c r="F85" i="15"/>
  <c r="G85" i="15"/>
  <c r="H85" i="15" s="1"/>
  <c r="I85" i="15"/>
  <c r="F86" i="15"/>
  <c r="G86" i="15"/>
  <c r="H86" i="15"/>
  <c r="I86" i="15"/>
  <c r="F87" i="15"/>
  <c r="G87" i="15"/>
  <c r="H87" i="15"/>
  <c r="I87" i="15"/>
  <c r="F88" i="15"/>
  <c r="G88" i="15"/>
  <c r="H88" i="15" s="1"/>
  <c r="I88" i="15"/>
  <c r="F89" i="15"/>
  <c r="G89" i="15"/>
  <c r="H89" i="15"/>
  <c r="I89" i="15"/>
  <c r="F90" i="15"/>
  <c r="G90" i="15"/>
  <c r="H90" i="15"/>
  <c r="I90" i="15"/>
  <c r="F91" i="15"/>
  <c r="G91" i="15"/>
  <c r="H91" i="15" s="1"/>
  <c r="I91" i="15"/>
  <c r="F92" i="15"/>
  <c r="G92" i="15"/>
  <c r="H92" i="15"/>
  <c r="I92" i="15"/>
  <c r="F93" i="15"/>
  <c r="G93" i="15"/>
  <c r="H93" i="15"/>
  <c r="I93" i="15"/>
  <c r="F94" i="15"/>
  <c r="G94" i="15"/>
  <c r="H94" i="15" s="1"/>
  <c r="I94" i="15"/>
  <c r="F95" i="15"/>
  <c r="I95" i="15" s="1"/>
  <c r="G95" i="15"/>
  <c r="H95" i="15"/>
  <c r="F96" i="15"/>
  <c r="G96" i="15"/>
  <c r="H96" i="15"/>
  <c r="I96" i="15"/>
  <c r="F97" i="15"/>
  <c r="G97" i="15"/>
  <c r="H97" i="15" s="1"/>
  <c r="I97" i="15"/>
  <c r="F98" i="15"/>
  <c r="I98" i="15" s="1"/>
  <c r="G98" i="15"/>
  <c r="H98" i="15"/>
  <c r="F99" i="15"/>
  <c r="G99" i="15"/>
  <c r="H99" i="15"/>
  <c r="I99" i="15"/>
  <c r="F100" i="15"/>
  <c r="G100" i="15"/>
  <c r="H100" i="15" s="1"/>
  <c r="I100" i="15"/>
  <c r="F101" i="15"/>
  <c r="I101" i="15" s="1"/>
  <c r="G101" i="15"/>
  <c r="H101" i="15"/>
  <c r="F102" i="15"/>
  <c r="G102" i="15"/>
  <c r="H102" i="15"/>
  <c r="I102" i="15"/>
  <c r="F103" i="15"/>
  <c r="G103" i="15"/>
  <c r="H103" i="15" s="1"/>
  <c r="I103" i="15"/>
  <c r="F104" i="15"/>
  <c r="I104" i="15" s="1"/>
  <c r="G104" i="15"/>
  <c r="H104" i="15"/>
  <c r="F105" i="15"/>
  <c r="G105" i="15"/>
  <c r="H105" i="15"/>
  <c r="I105" i="15"/>
  <c r="F106" i="15"/>
  <c r="G106" i="15"/>
  <c r="H106" i="15" s="1"/>
  <c r="I106" i="15"/>
  <c r="F107" i="15"/>
  <c r="I107" i="15" s="1"/>
  <c r="G107" i="15"/>
  <c r="H107" i="15" s="1"/>
  <c r="F108" i="15"/>
  <c r="G108" i="15"/>
  <c r="H108" i="15"/>
  <c r="I108" i="15"/>
  <c r="F109" i="15"/>
  <c r="G109" i="15"/>
  <c r="H109" i="15" s="1"/>
  <c r="I109" i="15"/>
  <c r="F110" i="15"/>
  <c r="I110" i="15" s="1"/>
  <c r="G110" i="15"/>
  <c r="H110" i="15"/>
  <c r="F111" i="15"/>
  <c r="G111" i="15"/>
  <c r="H111" i="15"/>
  <c r="I111" i="15"/>
  <c r="F112" i="15"/>
  <c r="G112" i="15"/>
  <c r="H112" i="15" s="1"/>
  <c r="I112" i="15"/>
  <c r="F113" i="15"/>
  <c r="I113" i="15" s="1"/>
  <c r="G113" i="15"/>
  <c r="H113" i="15" s="1"/>
  <c r="F114" i="15"/>
  <c r="G114" i="15"/>
  <c r="H114" i="15"/>
  <c r="I114" i="15"/>
  <c r="F115" i="15"/>
  <c r="G115" i="15"/>
  <c r="H115" i="15" s="1"/>
  <c r="I115" i="15"/>
  <c r="F116" i="15"/>
  <c r="I116" i="15" s="1"/>
  <c r="G116" i="15"/>
  <c r="H116" i="15"/>
  <c r="F117" i="15"/>
  <c r="G117" i="15"/>
  <c r="H117" i="15"/>
  <c r="I117" i="15"/>
  <c r="F118" i="15"/>
  <c r="G118" i="15"/>
  <c r="H118" i="15" s="1"/>
  <c r="I118" i="15"/>
  <c r="F119" i="15"/>
  <c r="I119" i="15" s="1"/>
  <c r="G119" i="15"/>
  <c r="H119" i="15" s="1"/>
  <c r="F120" i="15"/>
  <c r="G120" i="15"/>
  <c r="H120" i="15"/>
  <c r="I120" i="15"/>
  <c r="F121" i="15"/>
  <c r="G121" i="15"/>
  <c r="H121" i="15" s="1"/>
  <c r="I121" i="15"/>
  <c r="F122" i="15"/>
  <c r="I122" i="15" s="1"/>
  <c r="G122" i="15"/>
  <c r="H122" i="15"/>
  <c r="F123" i="15"/>
  <c r="G123" i="15"/>
  <c r="H123" i="15"/>
  <c r="I123" i="15"/>
  <c r="F124" i="15"/>
  <c r="G124" i="15"/>
  <c r="H124" i="15" s="1"/>
  <c r="I124" i="15"/>
  <c r="F125" i="15"/>
  <c r="I125" i="15" s="1"/>
  <c r="G125" i="15"/>
  <c r="H125" i="15" s="1"/>
  <c r="F126" i="15"/>
  <c r="G126" i="15"/>
  <c r="H126" i="15"/>
  <c r="I126" i="15"/>
  <c r="F127" i="15"/>
  <c r="G127" i="15"/>
  <c r="H127" i="15" s="1"/>
  <c r="I127" i="15"/>
  <c r="F128" i="15"/>
  <c r="I128" i="15" s="1"/>
  <c r="F129" i="15"/>
  <c r="G129" i="15"/>
  <c r="H129" i="15"/>
  <c r="I129" i="15"/>
  <c r="F130" i="15"/>
  <c r="G130" i="15"/>
  <c r="H130" i="15" s="1"/>
  <c r="I130" i="15"/>
  <c r="F131" i="15"/>
  <c r="I131" i="15" s="1"/>
  <c r="F132" i="15"/>
  <c r="G132" i="15"/>
  <c r="H132" i="15"/>
  <c r="I132" i="15"/>
  <c r="F133" i="15"/>
  <c r="G133" i="15"/>
  <c r="H133" i="15" s="1"/>
  <c r="I133" i="15"/>
  <c r="F134" i="15"/>
  <c r="I134" i="15" s="1"/>
  <c r="G134" i="15"/>
  <c r="H134" i="15"/>
  <c r="F135" i="15"/>
  <c r="G135" i="15"/>
  <c r="H135" i="15"/>
  <c r="I135" i="15"/>
  <c r="F136" i="15"/>
  <c r="G136" i="15"/>
  <c r="H136" i="15" s="1"/>
  <c r="I136" i="15"/>
  <c r="F137" i="15"/>
  <c r="I137" i="15" s="1"/>
  <c r="G137" i="15"/>
  <c r="H137" i="15" s="1"/>
  <c r="F138" i="15"/>
  <c r="G138" i="15"/>
  <c r="H138" i="15"/>
  <c r="I138" i="15"/>
  <c r="F139" i="15"/>
  <c r="G139" i="15"/>
  <c r="H139" i="15" s="1"/>
  <c r="I139" i="15"/>
  <c r="F140" i="15"/>
  <c r="I140" i="15" s="1"/>
  <c r="G140" i="15"/>
  <c r="H140" i="15"/>
  <c r="F141" i="15"/>
  <c r="G141" i="15"/>
  <c r="H141" i="15"/>
  <c r="I141" i="15"/>
  <c r="F142" i="15"/>
  <c r="G142" i="15"/>
  <c r="H142" i="15" s="1"/>
  <c r="I142" i="15"/>
  <c r="F143" i="15"/>
  <c r="G143" i="15" s="1"/>
  <c r="H143" i="15" s="1"/>
  <c r="F144" i="15"/>
  <c r="G144" i="15"/>
  <c r="H144" i="15"/>
  <c r="I144" i="15"/>
  <c r="F145" i="15"/>
  <c r="G145" i="15"/>
  <c r="H145" i="15" s="1"/>
  <c r="I145" i="15"/>
  <c r="F146" i="15"/>
  <c r="G146" i="15"/>
  <c r="H146" i="15" s="1"/>
  <c r="I146" i="15"/>
  <c r="F147" i="15"/>
  <c r="G147" i="15"/>
  <c r="H147" i="15"/>
  <c r="I147" i="15"/>
  <c r="F148" i="15"/>
  <c r="G148" i="15"/>
  <c r="H148" i="15" s="1"/>
  <c r="I148" i="15"/>
  <c r="F149" i="15"/>
  <c r="G149" i="15" s="1"/>
  <c r="H149" i="15" s="1"/>
  <c r="F150" i="15"/>
  <c r="G150" i="15"/>
  <c r="H150" i="15"/>
  <c r="I150" i="15"/>
  <c r="F151" i="15"/>
  <c r="G151" i="15"/>
  <c r="H151" i="15" s="1"/>
  <c r="I151" i="15"/>
  <c r="F152" i="15"/>
  <c r="G152" i="15"/>
  <c r="H152" i="15" s="1"/>
  <c r="I152" i="15"/>
  <c r="F153" i="15"/>
  <c r="G153" i="15"/>
  <c r="H153" i="15"/>
  <c r="I153" i="15"/>
  <c r="F154" i="15"/>
  <c r="G154" i="15"/>
  <c r="H154" i="15" s="1"/>
  <c r="I154" i="15"/>
  <c r="F155" i="15"/>
  <c r="G155" i="15" s="1"/>
  <c r="H155" i="15" s="1"/>
  <c r="F156" i="15"/>
  <c r="G156" i="15"/>
  <c r="H156" i="15"/>
  <c r="I156" i="15"/>
  <c r="F157" i="15"/>
  <c r="G157" i="15"/>
  <c r="H157" i="15" s="1"/>
  <c r="I157" i="15"/>
  <c r="F158" i="15"/>
  <c r="G158" i="15"/>
  <c r="H158" i="15" s="1"/>
  <c r="I158" i="15"/>
  <c r="F159" i="15"/>
  <c r="G159" i="15"/>
  <c r="H159" i="15"/>
  <c r="I159" i="15"/>
  <c r="F160" i="15"/>
  <c r="G160" i="15"/>
  <c r="H160" i="15" s="1"/>
  <c r="I160" i="15"/>
  <c r="F161" i="15"/>
  <c r="G161" i="15"/>
  <c r="H161" i="15"/>
  <c r="I161" i="15"/>
  <c r="F162" i="15"/>
  <c r="G162" i="15"/>
  <c r="H162" i="15"/>
  <c r="I162" i="15"/>
  <c r="F163" i="15"/>
  <c r="G163" i="15"/>
  <c r="H163" i="15" s="1"/>
  <c r="I163" i="15"/>
  <c r="F164" i="15"/>
  <c r="I164" i="15" s="1"/>
  <c r="F165" i="15"/>
  <c r="G165" i="15"/>
  <c r="H165" i="15"/>
  <c r="I165" i="15"/>
  <c r="F166" i="15"/>
  <c r="G166" i="15"/>
  <c r="H166" i="15" s="1"/>
  <c r="I166" i="15"/>
  <c r="F167" i="15"/>
  <c r="I167" i="15" s="1"/>
  <c r="G167" i="15"/>
  <c r="H167" i="15" s="1"/>
  <c r="F168" i="15"/>
  <c r="G168" i="15"/>
  <c r="H168" i="15"/>
  <c r="I168" i="15"/>
  <c r="F169" i="15"/>
  <c r="G169" i="15"/>
  <c r="H169" i="15" s="1"/>
  <c r="I169" i="15"/>
  <c r="F170" i="15"/>
  <c r="I170" i="15" s="1"/>
  <c r="G170" i="15"/>
  <c r="H170" i="15"/>
  <c r="F171" i="15"/>
  <c r="G171" i="15"/>
  <c r="H171" i="15"/>
  <c r="I171" i="15"/>
  <c r="F172" i="15"/>
  <c r="G172" i="15"/>
  <c r="H172" i="15" s="1"/>
  <c r="I172" i="15"/>
  <c r="F173" i="15"/>
  <c r="G173" i="15"/>
  <c r="H173" i="15"/>
  <c r="I173" i="15"/>
  <c r="F174" i="15"/>
  <c r="G174" i="15"/>
  <c r="H174" i="15"/>
  <c r="I174" i="15"/>
  <c r="F175" i="15"/>
  <c r="G175" i="15"/>
  <c r="H175" i="15" s="1"/>
  <c r="I175" i="15"/>
  <c r="F176" i="15"/>
  <c r="G176" i="15" s="1"/>
  <c r="H176" i="15" s="1"/>
  <c r="I176" i="15"/>
  <c r="F177" i="15"/>
  <c r="G177" i="15"/>
  <c r="H177" i="15"/>
  <c r="I177" i="15"/>
  <c r="F178" i="15"/>
  <c r="G178" i="15"/>
  <c r="H178" i="15" s="1"/>
  <c r="I178" i="15"/>
  <c r="F179" i="15"/>
  <c r="G179" i="15" s="1"/>
  <c r="H179" i="15" s="1"/>
  <c r="F180" i="15"/>
  <c r="G180" i="15"/>
  <c r="H180" i="15"/>
  <c r="I180" i="15"/>
  <c r="F181" i="15"/>
  <c r="G181" i="15"/>
  <c r="H181" i="15" s="1"/>
  <c r="I181" i="15"/>
  <c r="F182" i="15"/>
  <c r="G182" i="15"/>
  <c r="H182" i="15" s="1"/>
  <c r="I182" i="15"/>
  <c r="F183" i="15"/>
  <c r="G183" i="15"/>
  <c r="H183" i="15"/>
  <c r="I183" i="15"/>
  <c r="F184" i="15"/>
  <c r="G184" i="15"/>
  <c r="H184" i="15" s="1"/>
  <c r="I184" i="15"/>
  <c r="F185" i="15"/>
  <c r="G185" i="15" s="1"/>
  <c r="H185" i="15" s="1"/>
  <c r="F186" i="15"/>
  <c r="G186" i="15"/>
  <c r="H186" i="15"/>
  <c r="I186" i="15"/>
  <c r="F187" i="15"/>
  <c r="G187" i="15"/>
  <c r="H187" i="15" s="1"/>
  <c r="I187" i="15"/>
  <c r="F188" i="15"/>
  <c r="G188" i="15"/>
  <c r="H188" i="15" s="1"/>
  <c r="I188" i="15"/>
  <c r="F189" i="15"/>
  <c r="G189" i="15"/>
  <c r="H189" i="15"/>
  <c r="I189" i="15"/>
  <c r="F190" i="15"/>
  <c r="G190" i="15"/>
  <c r="H190" i="15" s="1"/>
  <c r="I190" i="15"/>
  <c r="F191" i="15"/>
  <c r="G191" i="15" s="1"/>
  <c r="H191" i="15" s="1"/>
  <c r="F192" i="15"/>
  <c r="G192" i="15"/>
  <c r="H192" i="15"/>
  <c r="I192" i="15"/>
  <c r="F193" i="15"/>
  <c r="G193" i="15"/>
  <c r="H193" i="15" s="1"/>
  <c r="I193" i="15"/>
  <c r="F194" i="15"/>
  <c r="G194" i="15"/>
  <c r="H194" i="15" s="1"/>
  <c r="I194" i="15"/>
  <c r="F195" i="15"/>
  <c r="G195" i="15"/>
  <c r="H195" i="15"/>
  <c r="I195" i="15"/>
  <c r="F196" i="15"/>
  <c r="G196" i="15"/>
  <c r="H196" i="15" s="1"/>
  <c r="I196" i="15"/>
  <c r="F197" i="15"/>
  <c r="G197" i="15"/>
  <c r="H197" i="15"/>
  <c r="I197" i="15"/>
  <c r="F198" i="15"/>
  <c r="G198" i="15"/>
  <c r="H198" i="15"/>
  <c r="I198" i="15"/>
  <c r="F199" i="15"/>
  <c r="G199" i="15"/>
  <c r="H199" i="15" s="1"/>
  <c r="I199" i="15"/>
  <c r="F200" i="15"/>
  <c r="I200" i="15" s="1"/>
  <c r="F201" i="15"/>
  <c r="G201" i="15"/>
  <c r="H201" i="15"/>
  <c r="I201" i="15"/>
  <c r="F202" i="15"/>
  <c r="G202" i="15"/>
  <c r="H202" i="15" s="1"/>
  <c r="I202" i="15"/>
  <c r="F203" i="15"/>
  <c r="I203" i="15" s="1"/>
  <c r="G203" i="15"/>
  <c r="H203" i="15" s="1"/>
  <c r="F204" i="15"/>
  <c r="G204" i="15"/>
  <c r="H204" i="15"/>
  <c r="I204" i="15"/>
  <c r="F205" i="15"/>
  <c r="G205" i="15"/>
  <c r="H205" i="15" s="1"/>
  <c r="I205" i="15"/>
  <c r="F206" i="15"/>
  <c r="I206" i="15" s="1"/>
  <c r="G206" i="15"/>
  <c r="H206" i="15"/>
  <c r="F207" i="15"/>
  <c r="G207" i="15"/>
  <c r="H207" i="15"/>
  <c r="I207" i="15"/>
  <c r="F208" i="15"/>
  <c r="G208" i="15"/>
  <c r="H208" i="15" s="1"/>
  <c r="I208" i="15"/>
  <c r="F209" i="15"/>
  <c r="G209" i="15"/>
  <c r="H209" i="15"/>
  <c r="I209" i="15"/>
  <c r="F210" i="15"/>
  <c r="G210" i="15"/>
  <c r="H210" i="15"/>
  <c r="I210" i="15"/>
  <c r="F211" i="15"/>
  <c r="G211" i="15"/>
  <c r="H211" i="15" s="1"/>
  <c r="I211" i="15"/>
  <c r="F212" i="15"/>
  <c r="G212" i="15" s="1"/>
  <c r="H212" i="15" s="1"/>
  <c r="I212" i="15"/>
  <c r="F213" i="15"/>
  <c r="G213" i="15"/>
  <c r="H213" i="15"/>
  <c r="I213" i="15"/>
  <c r="F214" i="15"/>
  <c r="I214" i="15" s="1"/>
  <c r="G214" i="15"/>
  <c r="H214" i="15" s="1"/>
  <c r="F215" i="15"/>
  <c r="G215" i="15" s="1"/>
  <c r="H215" i="15" s="1"/>
  <c r="F216" i="15"/>
  <c r="G216" i="15"/>
  <c r="H216" i="15" s="1"/>
  <c r="I216" i="15"/>
  <c r="F217" i="15"/>
  <c r="G217" i="15" s="1"/>
  <c r="H217" i="15" s="1"/>
  <c r="F218" i="15"/>
  <c r="G218" i="15"/>
  <c r="H218" i="15" s="1"/>
  <c r="I218" i="15"/>
  <c r="F219" i="15"/>
  <c r="G219" i="15"/>
  <c r="H219" i="15"/>
  <c r="I219" i="15"/>
  <c r="F220" i="15"/>
  <c r="G220" i="15"/>
  <c r="H220" i="15" s="1"/>
  <c r="I220" i="15"/>
  <c r="F221" i="15"/>
  <c r="G221" i="15" s="1"/>
  <c r="H221" i="15" s="1"/>
  <c r="F222" i="15"/>
  <c r="G222" i="15"/>
  <c r="H222" i="15"/>
  <c r="I222" i="15"/>
  <c r="F223" i="15"/>
  <c r="G223" i="15"/>
  <c r="H223" i="15" s="1"/>
  <c r="I223" i="15"/>
  <c r="F224" i="15"/>
  <c r="G224" i="15"/>
  <c r="H224" i="15" s="1"/>
  <c r="I224" i="15"/>
  <c r="F225" i="15"/>
  <c r="G225" i="15"/>
  <c r="H225" i="15"/>
  <c r="I225" i="15"/>
  <c r="F226" i="15"/>
  <c r="I226" i="15" s="1"/>
  <c r="F227" i="15"/>
  <c r="G227" i="15" s="1"/>
  <c r="H227" i="15" s="1"/>
  <c r="F228" i="15"/>
  <c r="G228" i="15"/>
  <c r="H228" i="15" s="1"/>
  <c r="I228" i="15"/>
  <c r="F229" i="15"/>
  <c r="I229" i="15" s="1"/>
  <c r="G229" i="15"/>
  <c r="H229" i="15" s="1"/>
  <c r="F230" i="15"/>
  <c r="G230" i="15"/>
  <c r="H230" i="15" s="1"/>
  <c r="I230" i="15"/>
  <c r="F231" i="15"/>
  <c r="G231" i="15"/>
  <c r="H231" i="15" s="1"/>
  <c r="I231" i="15"/>
  <c r="F232" i="15"/>
  <c r="G232" i="15"/>
  <c r="H232" i="15" s="1"/>
  <c r="I232" i="15"/>
  <c r="F233" i="15"/>
  <c r="G233" i="15"/>
  <c r="H233" i="15"/>
  <c r="I233" i="15"/>
  <c r="F234" i="15"/>
  <c r="G234" i="15"/>
  <c r="H234" i="15"/>
  <c r="I234" i="15"/>
  <c r="F235" i="15"/>
  <c r="G235" i="15"/>
  <c r="H235" i="15" s="1"/>
  <c r="I235" i="15"/>
  <c r="F236" i="15"/>
  <c r="I236" i="15" s="1"/>
  <c r="F237" i="15"/>
  <c r="G237" i="15"/>
  <c r="H237" i="15" s="1"/>
  <c r="I237" i="15"/>
  <c r="F238" i="15"/>
  <c r="G238" i="15" s="1"/>
  <c r="H238" i="15" s="1"/>
  <c r="I238" i="15"/>
  <c r="F239" i="15"/>
  <c r="I239" i="15" s="1"/>
  <c r="G239" i="15"/>
  <c r="H239" i="15" s="1"/>
  <c r="F240" i="15"/>
  <c r="G240" i="15"/>
  <c r="H240" i="15"/>
  <c r="I240" i="15"/>
  <c r="F241" i="15"/>
  <c r="G241" i="15" s="1"/>
  <c r="H241" i="15" s="1"/>
  <c r="F242" i="15"/>
  <c r="I242" i="15" s="1"/>
  <c r="G242" i="15"/>
  <c r="H242" i="15"/>
  <c r="F243" i="15"/>
  <c r="G243" i="15"/>
  <c r="H243" i="15" s="1"/>
  <c r="I243" i="15"/>
  <c r="F244" i="15"/>
  <c r="G244" i="15"/>
  <c r="H244" i="15" s="1"/>
  <c r="I244" i="15"/>
  <c r="F245" i="15"/>
  <c r="G245" i="15"/>
  <c r="H245" i="15"/>
  <c r="I245" i="15"/>
  <c r="F246" i="15"/>
  <c r="G246" i="15"/>
  <c r="H246" i="15"/>
  <c r="I246" i="15"/>
  <c r="F247" i="15"/>
  <c r="G247" i="15" s="1"/>
  <c r="H247" i="15" s="1"/>
  <c r="I247" i="15"/>
  <c r="F248" i="15"/>
  <c r="G248" i="15" s="1"/>
  <c r="H248" i="15" s="1"/>
  <c r="I248" i="15"/>
  <c r="F249" i="15"/>
  <c r="I249" i="15" s="1"/>
  <c r="F250" i="15"/>
  <c r="I250" i="15" s="1"/>
  <c r="G250" i="15"/>
  <c r="H250" i="15" s="1"/>
  <c r="F251" i="15"/>
  <c r="G251" i="15" s="1"/>
  <c r="H251" i="15" s="1"/>
  <c r="F252" i="15"/>
  <c r="I252" i="15" s="1"/>
  <c r="G252" i="15"/>
  <c r="H252" i="15" s="1"/>
  <c r="F253" i="15"/>
  <c r="G253" i="15" s="1"/>
  <c r="H253" i="15" s="1"/>
  <c r="F254" i="15"/>
  <c r="G254" i="15"/>
  <c r="H254" i="15" s="1"/>
  <c r="I254" i="15"/>
  <c r="F255" i="15"/>
  <c r="I255" i="15" s="1"/>
  <c r="G255" i="15"/>
  <c r="H255" i="15"/>
  <c r="F256" i="15"/>
  <c r="G256" i="15"/>
  <c r="H256" i="15" s="1"/>
  <c r="I256" i="15"/>
  <c r="F257" i="15"/>
  <c r="G257" i="15" s="1"/>
  <c r="H257" i="15" s="1"/>
  <c r="F258" i="15"/>
  <c r="G258" i="15"/>
  <c r="H258" i="15"/>
  <c r="I258" i="15"/>
  <c r="F259" i="15"/>
  <c r="G259" i="15"/>
  <c r="H259" i="15" s="1"/>
  <c r="I259" i="15"/>
  <c r="F260" i="15"/>
  <c r="G260" i="15"/>
  <c r="H260" i="15" s="1"/>
  <c r="I260" i="15"/>
  <c r="F261" i="15"/>
  <c r="G261" i="15" s="1"/>
  <c r="H261" i="15" s="1"/>
  <c r="I261" i="15"/>
  <c r="F262" i="15"/>
  <c r="I262" i="15" s="1"/>
  <c r="F263" i="15"/>
  <c r="G263" i="15"/>
  <c r="H263" i="15" s="1"/>
  <c r="I263" i="15"/>
  <c r="F264" i="15"/>
  <c r="G264" i="15" s="1"/>
  <c r="H264" i="15" s="1"/>
  <c r="I264" i="15"/>
  <c r="F265" i="15"/>
  <c r="I265" i="15" s="1"/>
  <c r="F266" i="15"/>
  <c r="G266" i="15"/>
  <c r="H266" i="15" s="1"/>
  <c r="I266" i="15"/>
  <c r="F267" i="15"/>
  <c r="G267" i="15" s="1"/>
  <c r="H267" i="15" s="1"/>
  <c r="I267" i="15"/>
  <c r="F268" i="15"/>
  <c r="I268" i="15" s="1"/>
  <c r="F269" i="15"/>
  <c r="G269" i="15"/>
  <c r="H269" i="15" s="1"/>
  <c r="I269" i="15"/>
  <c r="F270" i="15"/>
  <c r="G270" i="15" s="1"/>
  <c r="H270" i="15" s="1"/>
  <c r="I270" i="15"/>
  <c r="F271" i="15"/>
  <c r="I271" i="15" s="1"/>
  <c r="F272" i="15"/>
  <c r="G272" i="15"/>
  <c r="H272" i="15" s="1"/>
  <c r="I272" i="15"/>
  <c r="F273" i="15"/>
  <c r="G273" i="15" s="1"/>
  <c r="H273" i="15" s="1"/>
  <c r="I273" i="15"/>
  <c r="F274" i="15"/>
  <c r="I274" i="15" s="1"/>
  <c r="F275" i="15"/>
  <c r="G275" i="15"/>
  <c r="H275" i="15" s="1"/>
  <c r="I275" i="15"/>
  <c r="F276" i="15"/>
  <c r="G276" i="15" s="1"/>
  <c r="H276" i="15" s="1"/>
  <c r="I276" i="15"/>
  <c r="F277" i="15"/>
  <c r="I277" i="15" s="1"/>
  <c r="F278" i="15"/>
  <c r="G278" i="15"/>
  <c r="H278" i="15" s="1"/>
  <c r="I278" i="15"/>
  <c r="F279" i="15"/>
  <c r="G279" i="15" s="1"/>
  <c r="H279" i="15" s="1"/>
  <c r="I279" i="15"/>
  <c r="F280" i="15"/>
  <c r="I280" i="15" s="1"/>
  <c r="F281" i="15"/>
  <c r="G281" i="15"/>
  <c r="H281" i="15" s="1"/>
  <c r="I281" i="15"/>
  <c r="F282" i="15"/>
  <c r="G282" i="15" s="1"/>
  <c r="H282" i="15" s="1"/>
  <c r="I282" i="15"/>
  <c r="F283" i="15"/>
  <c r="I283" i="15" s="1"/>
  <c r="F284" i="15"/>
  <c r="G284" i="15"/>
  <c r="H284" i="15" s="1"/>
  <c r="I284" i="15"/>
  <c r="F285" i="15"/>
  <c r="G285" i="15" s="1"/>
  <c r="H285" i="15" s="1"/>
  <c r="I285" i="15"/>
  <c r="F286" i="15"/>
  <c r="I286" i="15" s="1"/>
  <c r="F287" i="15"/>
  <c r="G287" i="15"/>
  <c r="H287" i="15" s="1"/>
  <c r="I287" i="15"/>
  <c r="F288" i="15"/>
  <c r="G288" i="15" s="1"/>
  <c r="H288" i="15" s="1"/>
  <c r="I288" i="15"/>
  <c r="F289" i="15"/>
  <c r="I289" i="15" s="1"/>
  <c r="F290" i="15"/>
  <c r="G290" i="15"/>
  <c r="H290" i="15" s="1"/>
  <c r="I290" i="15"/>
  <c r="F291" i="15"/>
  <c r="G291" i="15" s="1"/>
  <c r="H291" i="15" s="1"/>
  <c r="I291" i="15"/>
  <c r="F292" i="15"/>
  <c r="I292" i="15" s="1"/>
  <c r="F293" i="15"/>
  <c r="G293" i="15"/>
  <c r="H293" i="15" s="1"/>
  <c r="I293" i="15"/>
  <c r="F294" i="15"/>
  <c r="G294" i="15" s="1"/>
  <c r="H294" i="15" s="1"/>
  <c r="I294" i="15"/>
  <c r="F295" i="15"/>
  <c r="I295" i="15" s="1"/>
  <c r="F296" i="15"/>
  <c r="G296" i="15"/>
  <c r="H296" i="15" s="1"/>
  <c r="I296" i="15"/>
  <c r="F297" i="15"/>
  <c r="G297" i="15" s="1"/>
  <c r="H297" i="15" s="1"/>
  <c r="I297" i="15"/>
  <c r="F298" i="15"/>
  <c r="I298" i="15" s="1"/>
  <c r="F299" i="15"/>
  <c r="G299" i="15"/>
  <c r="H299" i="15" s="1"/>
  <c r="I299" i="15"/>
  <c r="F300" i="15"/>
  <c r="G300" i="15" s="1"/>
  <c r="H300" i="15" s="1"/>
  <c r="I300" i="15"/>
  <c r="F301" i="15"/>
  <c r="I301" i="15" s="1"/>
  <c r="F302" i="15"/>
  <c r="G302" i="15"/>
  <c r="H302" i="15" s="1"/>
  <c r="I302" i="15"/>
  <c r="F303" i="15"/>
  <c r="G303" i="15" s="1"/>
  <c r="H303" i="15" s="1"/>
  <c r="I303" i="15"/>
  <c r="F304" i="15"/>
  <c r="I304" i="15" s="1"/>
  <c r="F305" i="15"/>
  <c r="G305" i="15"/>
  <c r="H305" i="15" s="1"/>
  <c r="I305" i="15"/>
  <c r="F306" i="15"/>
  <c r="G306" i="15" s="1"/>
  <c r="H306" i="15" s="1"/>
  <c r="I306" i="15"/>
  <c r="F307" i="15"/>
  <c r="I307" i="15" s="1"/>
  <c r="F308" i="15"/>
  <c r="G308" i="15"/>
  <c r="H308" i="15" s="1"/>
  <c r="I308" i="15"/>
  <c r="F309" i="15"/>
  <c r="G309" i="15" s="1"/>
  <c r="H309" i="15" s="1"/>
  <c r="I309" i="15"/>
  <c r="F310" i="15"/>
  <c r="I310" i="15" s="1"/>
  <c r="F311" i="15"/>
  <c r="G311" i="15"/>
  <c r="H311" i="15" s="1"/>
  <c r="I311" i="15"/>
  <c r="F312" i="15"/>
  <c r="G312" i="15" s="1"/>
  <c r="H312" i="15" s="1"/>
  <c r="I312" i="15"/>
  <c r="F313" i="15"/>
  <c r="I313" i="15" s="1"/>
  <c r="F314" i="15"/>
  <c r="G314" i="15"/>
  <c r="H314" i="15" s="1"/>
  <c r="I314" i="15"/>
  <c r="F315" i="15"/>
  <c r="G315" i="15" s="1"/>
  <c r="H315" i="15" s="1"/>
  <c r="I315" i="15"/>
  <c r="F316" i="15"/>
  <c r="I316" i="15" s="1"/>
  <c r="F317" i="15"/>
  <c r="G317" i="15"/>
  <c r="H317" i="15" s="1"/>
  <c r="I317" i="15"/>
  <c r="F318" i="15"/>
  <c r="G318" i="15" s="1"/>
  <c r="H318" i="15" s="1"/>
  <c r="I318" i="15"/>
  <c r="F319" i="15"/>
  <c r="I319" i="15" s="1"/>
  <c r="F320" i="15"/>
  <c r="G320" i="15"/>
  <c r="H320" i="15" s="1"/>
  <c r="I320" i="15"/>
  <c r="F321" i="15"/>
  <c r="G321" i="15" s="1"/>
  <c r="H321" i="15" s="1"/>
  <c r="I321" i="15"/>
  <c r="F322" i="15"/>
  <c r="I322" i="15" s="1"/>
  <c r="F323" i="15"/>
  <c r="G323" i="15"/>
  <c r="H323" i="15" s="1"/>
  <c r="I323" i="15"/>
  <c r="F324" i="15"/>
  <c r="G324" i="15" s="1"/>
  <c r="H324" i="15" s="1"/>
  <c r="I324" i="15"/>
  <c r="F325" i="15"/>
  <c r="I325" i="15" s="1"/>
  <c r="F326" i="15"/>
  <c r="G326" i="15"/>
  <c r="H326" i="15" s="1"/>
  <c r="I326" i="15"/>
  <c r="F327" i="15"/>
  <c r="G327" i="15" s="1"/>
  <c r="H327" i="15" s="1"/>
  <c r="I327" i="15"/>
  <c r="F328" i="15"/>
  <c r="I328" i="15" s="1"/>
  <c r="F329" i="15"/>
  <c r="G329" i="15"/>
  <c r="H329" i="15" s="1"/>
  <c r="I329" i="15"/>
  <c r="F330" i="15"/>
  <c r="G330" i="15" s="1"/>
  <c r="H330" i="15" s="1"/>
  <c r="I330" i="15"/>
  <c r="F331" i="15"/>
  <c r="I331" i="15" s="1"/>
  <c r="F332" i="15"/>
  <c r="G332" i="15"/>
  <c r="H332" i="15" s="1"/>
  <c r="I332" i="15"/>
  <c r="F333" i="15"/>
  <c r="G333" i="15" s="1"/>
  <c r="H333" i="15" s="1"/>
  <c r="I333" i="15"/>
  <c r="F334" i="15"/>
  <c r="I334" i="15" s="1"/>
  <c r="F335" i="15"/>
  <c r="G335" i="15"/>
  <c r="H335" i="15" s="1"/>
  <c r="I335" i="15"/>
  <c r="F336" i="15"/>
  <c r="G336" i="15" s="1"/>
  <c r="H336" i="15" s="1"/>
  <c r="I336" i="15"/>
  <c r="F337" i="15"/>
  <c r="I337" i="15" s="1"/>
  <c r="F338" i="15"/>
  <c r="G338" i="15"/>
  <c r="H338" i="15" s="1"/>
  <c r="I338" i="15"/>
  <c r="F339" i="15"/>
  <c r="G339" i="15" s="1"/>
  <c r="H339" i="15" s="1"/>
  <c r="I339" i="15"/>
  <c r="F340" i="15"/>
  <c r="I340" i="15" s="1"/>
  <c r="F341" i="15"/>
  <c r="G341" i="15"/>
  <c r="H341" i="15" s="1"/>
  <c r="I341" i="15"/>
  <c r="F342" i="15"/>
  <c r="G342" i="15" s="1"/>
  <c r="H342" i="15" s="1"/>
  <c r="I342" i="15"/>
  <c r="F343" i="15"/>
  <c r="I343" i="15" s="1"/>
  <c r="F344" i="15"/>
  <c r="G344" i="15"/>
  <c r="H344" i="15" s="1"/>
  <c r="I344" i="15"/>
  <c r="F345" i="15"/>
  <c r="G345" i="15" s="1"/>
  <c r="H345" i="15" s="1"/>
  <c r="I345" i="15"/>
  <c r="F346" i="15"/>
  <c r="I346" i="15" s="1"/>
  <c r="F347" i="15"/>
  <c r="G347" i="15"/>
  <c r="H347" i="15" s="1"/>
  <c r="I347" i="15"/>
  <c r="F348" i="15"/>
  <c r="G348" i="15" s="1"/>
  <c r="H348" i="15" s="1"/>
  <c r="I348" i="15"/>
  <c r="F349" i="15"/>
  <c r="I349" i="15" s="1"/>
  <c r="F350" i="15"/>
  <c r="G350" i="15"/>
  <c r="H350" i="15" s="1"/>
  <c r="I350" i="15"/>
  <c r="F351" i="15"/>
  <c r="G351" i="15" s="1"/>
  <c r="H351" i="15" s="1"/>
  <c r="I351" i="15"/>
  <c r="F352" i="15"/>
  <c r="I352" i="15" s="1"/>
  <c r="F353" i="15"/>
  <c r="G353" i="15"/>
  <c r="H353" i="15" s="1"/>
  <c r="I353" i="15"/>
  <c r="F354" i="15"/>
  <c r="G354" i="15" s="1"/>
  <c r="H354" i="15" s="1"/>
  <c r="I354" i="15"/>
  <c r="F355" i="15"/>
  <c r="I355" i="15" s="1"/>
  <c r="F356" i="15"/>
  <c r="G356" i="15"/>
  <c r="H356" i="15" s="1"/>
  <c r="I356" i="15"/>
  <c r="F357" i="15"/>
  <c r="G357" i="15" s="1"/>
  <c r="H357" i="15" s="1"/>
  <c r="I357" i="15"/>
  <c r="F358" i="15"/>
  <c r="I358" i="15" s="1"/>
  <c r="F359" i="15"/>
  <c r="G359" i="15"/>
  <c r="H359" i="15" s="1"/>
  <c r="I359" i="15"/>
  <c r="F360" i="15"/>
  <c r="G360" i="15" s="1"/>
  <c r="H360" i="15" s="1"/>
  <c r="I360" i="15"/>
  <c r="F361" i="15"/>
  <c r="I361" i="15" s="1"/>
  <c r="F362" i="15"/>
  <c r="G362" i="15"/>
  <c r="H362" i="15" s="1"/>
  <c r="I362" i="15"/>
  <c r="F363" i="15"/>
  <c r="G363" i="15" s="1"/>
  <c r="H363" i="15" s="1"/>
  <c r="I363" i="15"/>
  <c r="F364" i="15"/>
  <c r="G364" i="15" s="1"/>
  <c r="H364" i="15" s="1"/>
  <c r="F365" i="15"/>
  <c r="G365" i="15"/>
  <c r="H365" i="15" s="1"/>
  <c r="I365" i="15"/>
  <c r="F366" i="15"/>
  <c r="G366" i="15" s="1"/>
  <c r="H366" i="15" s="1"/>
  <c r="I366" i="15"/>
  <c r="I5" i="15"/>
  <c r="H5" i="15"/>
  <c r="G5" i="15"/>
  <c r="F5" i="15"/>
  <c r="F4" i="16"/>
  <c r="G4" i="16" s="1"/>
  <c r="H4" i="16" s="1"/>
  <c r="I4" i="16"/>
  <c r="F5" i="16"/>
  <c r="G5" i="16"/>
  <c r="H5" i="16" s="1"/>
  <c r="I5" i="16"/>
  <c r="F6" i="16"/>
  <c r="G6" i="16"/>
  <c r="H6" i="16" s="1"/>
  <c r="I6" i="16"/>
  <c r="F7" i="16"/>
  <c r="G7" i="16" s="1"/>
  <c r="H7" i="16" s="1"/>
  <c r="I7" i="16"/>
  <c r="F8" i="16"/>
  <c r="G8" i="16"/>
  <c r="H8" i="16" s="1"/>
  <c r="I8" i="16"/>
  <c r="F9" i="16"/>
  <c r="G9" i="16"/>
  <c r="H9" i="16" s="1"/>
  <c r="I9" i="16"/>
  <c r="F10" i="16"/>
  <c r="G10" i="16" s="1"/>
  <c r="H10" i="16" s="1"/>
  <c r="I10" i="16"/>
  <c r="F11" i="16"/>
  <c r="G11" i="16"/>
  <c r="H11" i="16" s="1"/>
  <c r="I11" i="16"/>
  <c r="F12" i="16"/>
  <c r="G12" i="16"/>
  <c r="H12" i="16" s="1"/>
  <c r="I12" i="16"/>
  <c r="F13" i="16"/>
  <c r="G13" i="16"/>
  <c r="H13" i="16" s="1"/>
  <c r="I13" i="16"/>
  <c r="F14" i="16"/>
  <c r="G14" i="16"/>
  <c r="H14" i="16" s="1"/>
  <c r="I14" i="16"/>
  <c r="F15" i="16"/>
  <c r="G15" i="16"/>
  <c r="H15" i="16" s="1"/>
  <c r="I15" i="16"/>
  <c r="F16" i="16"/>
  <c r="G16" i="16"/>
  <c r="H16" i="16" s="1"/>
  <c r="I16" i="16"/>
  <c r="F17" i="16"/>
  <c r="G17" i="16"/>
  <c r="H17" i="16" s="1"/>
  <c r="I17" i="16"/>
  <c r="F18" i="16"/>
  <c r="G18" i="16"/>
  <c r="H18" i="16" s="1"/>
  <c r="I18" i="16"/>
  <c r="F19" i="16"/>
  <c r="G19" i="16"/>
  <c r="H19" i="16" s="1"/>
  <c r="I19" i="16"/>
  <c r="F20" i="16"/>
  <c r="G20" i="16"/>
  <c r="H20" i="16" s="1"/>
  <c r="I20" i="16"/>
  <c r="F21" i="16"/>
  <c r="G21" i="16"/>
  <c r="H21" i="16" s="1"/>
  <c r="I21" i="16"/>
  <c r="F22" i="16"/>
  <c r="G22" i="16"/>
  <c r="H22" i="16" s="1"/>
  <c r="I22" i="16"/>
  <c r="F23" i="16"/>
  <c r="G23" i="16"/>
  <c r="H23" i="16" s="1"/>
  <c r="I23" i="16"/>
  <c r="F24" i="16"/>
  <c r="G24" i="16"/>
  <c r="H24" i="16" s="1"/>
  <c r="I24" i="16"/>
  <c r="F25" i="16"/>
  <c r="G25" i="16"/>
  <c r="H25" i="16" s="1"/>
  <c r="I25" i="16"/>
  <c r="F26" i="16"/>
  <c r="G26" i="16"/>
  <c r="H26" i="16" s="1"/>
  <c r="I26" i="16"/>
  <c r="F27" i="16"/>
  <c r="G27" i="16"/>
  <c r="H27" i="16" s="1"/>
  <c r="I27" i="16"/>
  <c r="F28" i="16"/>
  <c r="G28" i="16"/>
  <c r="H28" i="16" s="1"/>
  <c r="I28" i="16"/>
  <c r="F29" i="16"/>
  <c r="G29" i="16"/>
  <c r="H29" i="16" s="1"/>
  <c r="I29" i="16"/>
  <c r="F30" i="16"/>
  <c r="G30" i="16"/>
  <c r="H30" i="16" s="1"/>
  <c r="I30" i="16"/>
  <c r="F31" i="16"/>
  <c r="G31" i="16"/>
  <c r="H31" i="16" s="1"/>
  <c r="I31" i="16"/>
  <c r="F32" i="16"/>
  <c r="G32" i="16"/>
  <c r="H32" i="16" s="1"/>
  <c r="I32" i="16"/>
  <c r="F33" i="16"/>
  <c r="G33" i="16"/>
  <c r="H33" i="16" s="1"/>
  <c r="I33" i="16"/>
  <c r="F34" i="16"/>
  <c r="G34" i="16"/>
  <c r="H34" i="16" s="1"/>
  <c r="I34" i="16"/>
  <c r="F35" i="16"/>
  <c r="G35" i="16"/>
  <c r="H35" i="16" s="1"/>
  <c r="I35" i="16"/>
  <c r="F36" i="16"/>
  <c r="G36" i="16"/>
  <c r="H36" i="16" s="1"/>
  <c r="I36" i="16"/>
  <c r="F37" i="16"/>
  <c r="G37" i="16"/>
  <c r="H37" i="16" s="1"/>
  <c r="I37" i="16"/>
  <c r="F38" i="16"/>
  <c r="G38" i="16"/>
  <c r="H38" i="16" s="1"/>
  <c r="I38" i="16"/>
  <c r="F39" i="16"/>
  <c r="G39" i="16"/>
  <c r="H39" i="16" s="1"/>
  <c r="I39" i="16"/>
  <c r="F40" i="16"/>
  <c r="G40" i="16"/>
  <c r="H40" i="16" s="1"/>
  <c r="I40" i="16"/>
  <c r="F41" i="16"/>
  <c r="G41" i="16"/>
  <c r="H41" i="16" s="1"/>
  <c r="I41" i="16"/>
  <c r="F42" i="16"/>
  <c r="G42" i="16"/>
  <c r="H42" i="16" s="1"/>
  <c r="I42" i="16"/>
  <c r="F43" i="16"/>
  <c r="G43" i="16"/>
  <c r="H43" i="16" s="1"/>
  <c r="I43" i="16"/>
  <c r="F44" i="16"/>
  <c r="G44" i="16"/>
  <c r="H44" i="16" s="1"/>
  <c r="I44" i="16"/>
  <c r="F45" i="16"/>
  <c r="G45" i="16"/>
  <c r="H45" i="16" s="1"/>
  <c r="I45" i="16"/>
  <c r="F46" i="16"/>
  <c r="G46" i="16"/>
  <c r="H46" i="16" s="1"/>
  <c r="I46" i="16"/>
  <c r="F47" i="16"/>
  <c r="G47" i="16"/>
  <c r="H47" i="16" s="1"/>
  <c r="I47" i="16"/>
  <c r="F48" i="16"/>
  <c r="G48" i="16"/>
  <c r="H48" i="16" s="1"/>
  <c r="I48" i="16"/>
  <c r="F49" i="16"/>
  <c r="G49" i="16"/>
  <c r="H49" i="16" s="1"/>
  <c r="I49" i="16"/>
  <c r="F50" i="16"/>
  <c r="G50" i="16"/>
  <c r="H50" i="16" s="1"/>
  <c r="I50" i="16"/>
  <c r="F51" i="16"/>
  <c r="G51" i="16"/>
  <c r="H51" i="16" s="1"/>
  <c r="I51" i="16"/>
  <c r="F52" i="16"/>
  <c r="G52" i="16"/>
  <c r="H52" i="16" s="1"/>
  <c r="I52" i="16"/>
  <c r="F53" i="16"/>
  <c r="G53" i="16"/>
  <c r="H53" i="16" s="1"/>
  <c r="I53" i="16"/>
  <c r="F54" i="16"/>
  <c r="G54" i="16"/>
  <c r="H54" i="16" s="1"/>
  <c r="I54" i="16"/>
  <c r="F55" i="16"/>
  <c r="G55" i="16"/>
  <c r="H55" i="16" s="1"/>
  <c r="I55" i="16"/>
  <c r="F56" i="16"/>
  <c r="G56" i="16"/>
  <c r="H56" i="16" s="1"/>
  <c r="I56" i="16"/>
  <c r="F57" i="16"/>
  <c r="G57" i="16"/>
  <c r="H57" i="16" s="1"/>
  <c r="I57" i="16"/>
  <c r="F58" i="16"/>
  <c r="G58" i="16"/>
  <c r="H58" i="16" s="1"/>
  <c r="I58" i="16"/>
  <c r="F59" i="16"/>
  <c r="G59" i="16"/>
  <c r="H59" i="16" s="1"/>
  <c r="I59" i="16"/>
  <c r="F60" i="16"/>
  <c r="G60" i="16"/>
  <c r="H60" i="16" s="1"/>
  <c r="I60" i="16"/>
  <c r="F61" i="16"/>
  <c r="G61" i="16"/>
  <c r="H61" i="16" s="1"/>
  <c r="I61" i="16"/>
  <c r="F62" i="16"/>
  <c r="G62" i="16"/>
  <c r="H62" i="16" s="1"/>
  <c r="I62" i="16"/>
  <c r="F63" i="16"/>
  <c r="G63" i="16"/>
  <c r="H63" i="16" s="1"/>
  <c r="I63" i="16"/>
  <c r="F64" i="16"/>
  <c r="G64" i="16"/>
  <c r="H64" i="16" s="1"/>
  <c r="I64" i="16"/>
  <c r="F65" i="16"/>
  <c r="G65" i="16"/>
  <c r="H65" i="16" s="1"/>
  <c r="I65" i="16"/>
  <c r="F66" i="16"/>
  <c r="G66" i="16"/>
  <c r="H66" i="16" s="1"/>
  <c r="I66" i="16"/>
  <c r="F67" i="16"/>
  <c r="G67" i="16"/>
  <c r="H67" i="16" s="1"/>
  <c r="I67" i="16"/>
  <c r="F68" i="16"/>
  <c r="G68" i="16"/>
  <c r="H68" i="16" s="1"/>
  <c r="I68" i="16"/>
  <c r="F69" i="16"/>
  <c r="G69" i="16"/>
  <c r="H69" i="16" s="1"/>
  <c r="I69" i="16"/>
  <c r="F70" i="16"/>
  <c r="G70" i="16"/>
  <c r="H70" i="16" s="1"/>
  <c r="I70" i="16"/>
  <c r="F71" i="16"/>
  <c r="G71" i="16"/>
  <c r="H71" i="16" s="1"/>
  <c r="I71" i="16"/>
  <c r="F72" i="16"/>
  <c r="G72" i="16"/>
  <c r="H72" i="16" s="1"/>
  <c r="I72" i="16"/>
  <c r="F73" i="16"/>
  <c r="G73" i="16"/>
  <c r="H73" i="16" s="1"/>
  <c r="I73" i="16"/>
  <c r="F74" i="16"/>
  <c r="G74" i="16"/>
  <c r="H74" i="16" s="1"/>
  <c r="I74" i="16"/>
  <c r="F75" i="16"/>
  <c r="G75" i="16"/>
  <c r="H75" i="16" s="1"/>
  <c r="I75" i="16"/>
  <c r="F76" i="16"/>
  <c r="G76" i="16"/>
  <c r="H76" i="16" s="1"/>
  <c r="I76" i="16"/>
  <c r="F77" i="16"/>
  <c r="G77" i="16"/>
  <c r="H77" i="16" s="1"/>
  <c r="I77" i="16"/>
  <c r="F78" i="16"/>
  <c r="G78" i="16"/>
  <c r="H78" i="16" s="1"/>
  <c r="I78" i="16"/>
  <c r="F79" i="16"/>
  <c r="G79" i="16"/>
  <c r="H79" i="16" s="1"/>
  <c r="I79" i="16"/>
  <c r="F80" i="16"/>
  <c r="G80" i="16"/>
  <c r="H80" i="16" s="1"/>
  <c r="I80" i="16"/>
  <c r="F81" i="16"/>
  <c r="G81" i="16"/>
  <c r="H81" i="16" s="1"/>
  <c r="I81" i="16"/>
  <c r="F82" i="16"/>
  <c r="G82" i="16"/>
  <c r="H82" i="16" s="1"/>
  <c r="I82" i="16"/>
  <c r="F83" i="16"/>
  <c r="G83" i="16"/>
  <c r="H83" i="16" s="1"/>
  <c r="I83" i="16"/>
  <c r="F84" i="16"/>
  <c r="G84" i="16"/>
  <c r="H84" i="16" s="1"/>
  <c r="I84" i="16"/>
  <c r="F85" i="16"/>
  <c r="G85" i="16"/>
  <c r="H85" i="16" s="1"/>
  <c r="I85" i="16"/>
  <c r="F86" i="16"/>
  <c r="G86" i="16"/>
  <c r="H86" i="16" s="1"/>
  <c r="I86" i="16"/>
  <c r="F87" i="16"/>
  <c r="G87" i="16"/>
  <c r="H87" i="16" s="1"/>
  <c r="I87" i="16"/>
  <c r="F88" i="16"/>
  <c r="G88" i="16"/>
  <c r="H88" i="16" s="1"/>
  <c r="I88" i="16"/>
  <c r="F89" i="16"/>
  <c r="G89" i="16"/>
  <c r="H89" i="16" s="1"/>
  <c r="I89" i="16"/>
  <c r="F90" i="16"/>
  <c r="G90" i="16"/>
  <c r="H90" i="16" s="1"/>
  <c r="I90" i="16"/>
  <c r="F91" i="16"/>
  <c r="G91" i="16"/>
  <c r="H91" i="16" s="1"/>
  <c r="I91" i="16"/>
  <c r="F92" i="16"/>
  <c r="G92" i="16"/>
  <c r="H92" i="16" s="1"/>
  <c r="I92" i="16"/>
  <c r="F93" i="16"/>
  <c r="G93" i="16"/>
  <c r="H93" i="16" s="1"/>
  <c r="I93" i="16"/>
  <c r="F94" i="16"/>
  <c r="G94" i="16"/>
  <c r="H94" i="16" s="1"/>
  <c r="I94" i="16"/>
  <c r="F95" i="16"/>
  <c r="G95" i="16"/>
  <c r="H95" i="16" s="1"/>
  <c r="I95" i="16"/>
  <c r="F96" i="16"/>
  <c r="G96" i="16" s="1"/>
  <c r="H96" i="16" s="1"/>
  <c r="I96" i="16"/>
  <c r="F97" i="16"/>
  <c r="G97" i="16"/>
  <c r="H97" i="16" s="1"/>
  <c r="I97" i="16"/>
  <c r="F98" i="16"/>
  <c r="G98" i="16"/>
  <c r="H98" i="16" s="1"/>
  <c r="I98" i="16"/>
  <c r="F99" i="16"/>
  <c r="G99" i="16"/>
  <c r="H99" i="16" s="1"/>
  <c r="I99" i="16"/>
  <c r="F100" i="16"/>
  <c r="G100" i="16"/>
  <c r="H100" i="16" s="1"/>
  <c r="I100" i="16"/>
  <c r="F101" i="16"/>
  <c r="G101" i="16"/>
  <c r="H101" i="16" s="1"/>
  <c r="I101" i="16"/>
  <c r="F102" i="16"/>
  <c r="G102" i="16"/>
  <c r="H102" i="16" s="1"/>
  <c r="I102" i="16"/>
  <c r="F103" i="16"/>
  <c r="G103" i="16"/>
  <c r="H103" i="16" s="1"/>
  <c r="I103" i="16"/>
  <c r="F104" i="16"/>
  <c r="G104" i="16"/>
  <c r="H104" i="16" s="1"/>
  <c r="I104" i="16"/>
  <c r="F105" i="16"/>
  <c r="G105" i="16"/>
  <c r="H105" i="16" s="1"/>
  <c r="I105" i="16"/>
  <c r="F106" i="16"/>
  <c r="G106" i="16"/>
  <c r="H106" i="16" s="1"/>
  <c r="I106" i="16"/>
  <c r="F107" i="16"/>
  <c r="G107" i="16"/>
  <c r="H107" i="16" s="1"/>
  <c r="I107" i="16"/>
  <c r="F108" i="16"/>
  <c r="G108" i="16" s="1"/>
  <c r="H108" i="16" s="1"/>
  <c r="I108" i="16"/>
  <c r="F109" i="16"/>
  <c r="G109" i="16"/>
  <c r="H109" i="16" s="1"/>
  <c r="I109" i="16"/>
  <c r="F110" i="16"/>
  <c r="G110" i="16"/>
  <c r="H110" i="16" s="1"/>
  <c r="I110" i="16"/>
  <c r="F111" i="16"/>
  <c r="G111" i="16"/>
  <c r="H111" i="16" s="1"/>
  <c r="I111" i="16"/>
  <c r="F112" i="16"/>
  <c r="G112" i="16" s="1"/>
  <c r="H112" i="16" s="1"/>
  <c r="I112" i="16"/>
  <c r="F113" i="16"/>
  <c r="G113" i="16"/>
  <c r="H113" i="16" s="1"/>
  <c r="I113" i="16"/>
  <c r="F114" i="16"/>
  <c r="G114" i="16"/>
  <c r="H114" i="16" s="1"/>
  <c r="I114" i="16"/>
  <c r="F115" i="16"/>
  <c r="G115" i="16"/>
  <c r="H115" i="16" s="1"/>
  <c r="I115" i="16"/>
  <c r="F116" i="16"/>
  <c r="G116" i="16"/>
  <c r="H116" i="16" s="1"/>
  <c r="I116" i="16"/>
  <c r="F117" i="16"/>
  <c r="G117" i="16"/>
  <c r="H117" i="16" s="1"/>
  <c r="I117" i="16"/>
  <c r="F118" i="16"/>
  <c r="G118" i="16"/>
  <c r="H118" i="16" s="1"/>
  <c r="I118" i="16"/>
  <c r="F119" i="16"/>
  <c r="G119" i="16"/>
  <c r="H119" i="16" s="1"/>
  <c r="I119" i="16"/>
  <c r="F120" i="16"/>
  <c r="G120" i="16" s="1"/>
  <c r="H120" i="16" s="1"/>
  <c r="I120" i="16"/>
  <c r="F121" i="16"/>
  <c r="G121" i="16"/>
  <c r="H121" i="16" s="1"/>
  <c r="I121" i="16"/>
  <c r="F122" i="16"/>
  <c r="G122" i="16"/>
  <c r="H122" i="16" s="1"/>
  <c r="I122" i="16"/>
  <c r="F123" i="16"/>
  <c r="G123" i="16"/>
  <c r="H123" i="16" s="1"/>
  <c r="I123" i="16"/>
  <c r="F124" i="16"/>
  <c r="G124" i="16" s="1"/>
  <c r="H124" i="16" s="1"/>
  <c r="I124" i="16"/>
  <c r="F125" i="16"/>
  <c r="G125" i="16"/>
  <c r="H125" i="16" s="1"/>
  <c r="I125" i="16"/>
  <c r="F126" i="16"/>
  <c r="G126" i="16"/>
  <c r="H126" i="16" s="1"/>
  <c r="I126" i="16"/>
  <c r="F127" i="16"/>
  <c r="G127" i="16"/>
  <c r="H127" i="16" s="1"/>
  <c r="I127" i="16"/>
  <c r="F128" i="16"/>
  <c r="G128" i="16"/>
  <c r="H128" i="16" s="1"/>
  <c r="I128" i="16"/>
  <c r="F129" i="16"/>
  <c r="G129" i="16"/>
  <c r="H129" i="16" s="1"/>
  <c r="I129" i="16"/>
  <c r="F130" i="16"/>
  <c r="G130" i="16"/>
  <c r="H130" i="16" s="1"/>
  <c r="I130" i="16"/>
  <c r="F131" i="16"/>
  <c r="G131" i="16"/>
  <c r="H131" i="16" s="1"/>
  <c r="I131" i="16"/>
  <c r="F132" i="16"/>
  <c r="G132" i="16" s="1"/>
  <c r="H132" i="16" s="1"/>
  <c r="I132" i="16"/>
  <c r="F133" i="16"/>
  <c r="G133" i="16"/>
  <c r="H133" i="16" s="1"/>
  <c r="I133" i="16"/>
  <c r="F134" i="16"/>
  <c r="G134" i="16"/>
  <c r="H134" i="16" s="1"/>
  <c r="I134" i="16"/>
  <c r="F135" i="16"/>
  <c r="G135" i="16"/>
  <c r="H135" i="16" s="1"/>
  <c r="I135" i="16"/>
  <c r="F136" i="16"/>
  <c r="G136" i="16" s="1"/>
  <c r="H136" i="16" s="1"/>
  <c r="I136" i="16"/>
  <c r="F137" i="16"/>
  <c r="G137" i="16"/>
  <c r="H137" i="16" s="1"/>
  <c r="I137" i="16"/>
  <c r="F138" i="16"/>
  <c r="G138" i="16"/>
  <c r="H138" i="16" s="1"/>
  <c r="I138" i="16"/>
  <c r="F139" i="16"/>
  <c r="G139" i="16"/>
  <c r="H139" i="16" s="1"/>
  <c r="I139" i="16"/>
  <c r="F140" i="16"/>
  <c r="G140" i="16"/>
  <c r="H140" i="16" s="1"/>
  <c r="I140" i="16"/>
  <c r="F141" i="16"/>
  <c r="G141" i="16"/>
  <c r="H141" i="16" s="1"/>
  <c r="I141" i="16"/>
  <c r="F142" i="16"/>
  <c r="G142" i="16"/>
  <c r="H142" i="16" s="1"/>
  <c r="I142" i="16"/>
  <c r="F143" i="16"/>
  <c r="G143" i="16"/>
  <c r="H143" i="16" s="1"/>
  <c r="I143" i="16"/>
  <c r="F144" i="16"/>
  <c r="G144" i="16" s="1"/>
  <c r="H144" i="16" s="1"/>
  <c r="I144" i="16"/>
  <c r="F145" i="16"/>
  <c r="G145" i="16"/>
  <c r="H145" i="16" s="1"/>
  <c r="I145" i="16"/>
  <c r="F146" i="16"/>
  <c r="G146" i="16"/>
  <c r="H146" i="16" s="1"/>
  <c r="I146" i="16"/>
  <c r="F147" i="16"/>
  <c r="G147" i="16"/>
  <c r="H147" i="16" s="1"/>
  <c r="I147" i="16"/>
  <c r="F148" i="16"/>
  <c r="I148" i="16" s="1"/>
  <c r="F149" i="16"/>
  <c r="G149" i="16"/>
  <c r="H149" i="16" s="1"/>
  <c r="I149" i="16"/>
  <c r="F150" i="16"/>
  <c r="G150" i="16" s="1"/>
  <c r="H150" i="16" s="1"/>
  <c r="F151" i="16"/>
  <c r="I151" i="16" s="1"/>
  <c r="G151" i="16"/>
  <c r="H151" i="16"/>
  <c r="F152" i="16"/>
  <c r="G152" i="16"/>
  <c r="H152" i="16" s="1"/>
  <c r="I152" i="16"/>
  <c r="F153" i="16"/>
  <c r="G153" i="16" s="1"/>
  <c r="H153" i="16" s="1"/>
  <c r="I153" i="16"/>
  <c r="F154" i="16"/>
  <c r="G154" i="16" s="1"/>
  <c r="H154" i="16" s="1"/>
  <c r="F155" i="16"/>
  <c r="G155" i="16"/>
  <c r="H155" i="16" s="1"/>
  <c r="I155" i="16"/>
  <c r="F156" i="16"/>
  <c r="G156" i="16"/>
  <c r="H156" i="16" s="1"/>
  <c r="I156" i="16"/>
  <c r="F157" i="16"/>
  <c r="I157" i="16" s="1"/>
  <c r="G157" i="16"/>
  <c r="H157" i="16" s="1"/>
  <c r="F158" i="16"/>
  <c r="G158" i="16"/>
  <c r="H158" i="16" s="1"/>
  <c r="I158" i="16"/>
  <c r="F159" i="16"/>
  <c r="G159" i="16"/>
  <c r="H159" i="16" s="1"/>
  <c r="I159" i="16"/>
  <c r="F160" i="16"/>
  <c r="G160" i="16" s="1"/>
  <c r="H160" i="16" s="1"/>
  <c r="F161" i="16"/>
  <c r="G161" i="16"/>
  <c r="H161" i="16" s="1"/>
  <c r="I161" i="16"/>
  <c r="F162" i="16"/>
  <c r="I162" i="16" s="1"/>
  <c r="F163" i="16"/>
  <c r="G163" i="16" s="1"/>
  <c r="H163" i="16" s="1"/>
  <c r="F164" i="16"/>
  <c r="G164" i="16" s="1"/>
  <c r="H164" i="16" s="1"/>
  <c r="F165" i="16"/>
  <c r="G165" i="16"/>
  <c r="H165" i="16" s="1"/>
  <c r="I165" i="16"/>
  <c r="F166" i="16"/>
  <c r="G166" i="16"/>
  <c r="H166" i="16" s="1"/>
  <c r="I166" i="16"/>
  <c r="F167" i="16"/>
  <c r="G167" i="16" s="1"/>
  <c r="H167" i="16" s="1"/>
  <c r="F168" i="16"/>
  <c r="I168" i="16" s="1"/>
  <c r="G168" i="16"/>
  <c r="H168" i="16"/>
  <c r="F169" i="16"/>
  <c r="G169" i="16" s="1"/>
  <c r="H169" i="16" s="1"/>
  <c r="F170" i="16"/>
  <c r="G170" i="16"/>
  <c r="H170" i="16" s="1"/>
  <c r="I170" i="16"/>
  <c r="F171" i="16"/>
  <c r="G171" i="16"/>
  <c r="H171" i="16"/>
  <c r="I171" i="16"/>
  <c r="F172" i="16"/>
  <c r="G172" i="16"/>
  <c r="H172" i="16" s="1"/>
  <c r="I172" i="16"/>
  <c r="F173" i="16"/>
  <c r="G173" i="16" s="1"/>
  <c r="H173" i="16" s="1"/>
  <c r="I173" i="16"/>
  <c r="F174" i="16"/>
  <c r="G174" i="16" s="1"/>
  <c r="H174" i="16" s="1"/>
  <c r="F175" i="16"/>
  <c r="I175" i="16" s="1"/>
  <c r="F176" i="16"/>
  <c r="G176" i="16" s="1"/>
  <c r="H176" i="16" s="1"/>
  <c r="F177" i="16"/>
  <c r="G177" i="16" s="1"/>
  <c r="H177" i="16" s="1"/>
  <c r="F178" i="16"/>
  <c r="G178" i="16"/>
  <c r="H178" i="16" s="1"/>
  <c r="I178" i="16"/>
  <c r="F179" i="16"/>
  <c r="G179" i="16"/>
  <c r="H179" i="16" s="1"/>
  <c r="I179" i="16"/>
  <c r="F180" i="16"/>
  <c r="I180" i="16" s="1"/>
  <c r="G180" i="16"/>
  <c r="H180" i="16" s="1"/>
  <c r="F181" i="16"/>
  <c r="I181" i="16" s="1"/>
  <c r="G181" i="16"/>
  <c r="H181" i="16"/>
  <c r="F182" i="16"/>
  <c r="G182" i="16" s="1"/>
  <c r="H182" i="16" s="1"/>
  <c r="F183" i="16"/>
  <c r="G183" i="16" s="1"/>
  <c r="H183" i="16" s="1"/>
  <c r="F184" i="16"/>
  <c r="G184" i="16"/>
  <c r="H184" i="16"/>
  <c r="I184" i="16"/>
  <c r="F185" i="16"/>
  <c r="G185" i="16"/>
  <c r="H185" i="16" s="1"/>
  <c r="I185" i="16"/>
  <c r="F186" i="16"/>
  <c r="G186" i="16" s="1"/>
  <c r="H186" i="16" s="1"/>
  <c r="F187" i="16"/>
  <c r="G187" i="16" s="1"/>
  <c r="H187" i="16" s="1"/>
  <c r="F188" i="16"/>
  <c r="G188" i="16" s="1"/>
  <c r="H188" i="16" s="1"/>
  <c r="I188" i="16"/>
  <c r="F189" i="16"/>
  <c r="G189" i="16"/>
  <c r="H189" i="16" s="1"/>
  <c r="I189" i="16"/>
  <c r="F190" i="16"/>
  <c r="G190" i="16" s="1"/>
  <c r="H190" i="16" s="1"/>
  <c r="F191" i="16"/>
  <c r="I191" i="16" s="1"/>
  <c r="G191" i="16"/>
  <c r="H191" i="16" s="1"/>
  <c r="F192" i="16"/>
  <c r="G192" i="16" s="1"/>
  <c r="H192" i="16" s="1"/>
  <c r="F193" i="16"/>
  <c r="I193" i="16" s="1"/>
  <c r="G193" i="16"/>
  <c r="H193" i="16" s="1"/>
  <c r="F194" i="16"/>
  <c r="G194" i="16"/>
  <c r="H194" i="16" s="1"/>
  <c r="I194" i="16"/>
  <c r="F195" i="16"/>
  <c r="G195" i="16"/>
  <c r="H195" i="16" s="1"/>
  <c r="I195" i="16"/>
  <c r="F196" i="16"/>
  <c r="G196" i="16" s="1"/>
  <c r="H196" i="16" s="1"/>
  <c r="F197" i="16"/>
  <c r="G197" i="16"/>
  <c r="H197" i="16" s="1"/>
  <c r="I197" i="16"/>
  <c r="F198" i="16"/>
  <c r="I198" i="16" s="1"/>
  <c r="F199" i="16"/>
  <c r="G199" i="16" s="1"/>
  <c r="H199" i="16" s="1"/>
  <c r="F200" i="16"/>
  <c r="G200" i="16" s="1"/>
  <c r="H200" i="16" s="1"/>
  <c r="F201" i="16"/>
  <c r="G201" i="16"/>
  <c r="H201" i="16" s="1"/>
  <c r="I201" i="16"/>
  <c r="F202" i="16"/>
  <c r="G202" i="16"/>
  <c r="H202" i="16" s="1"/>
  <c r="I202" i="16"/>
  <c r="F203" i="16"/>
  <c r="G203" i="16" s="1"/>
  <c r="H203" i="16" s="1"/>
  <c r="F204" i="16"/>
  <c r="I204" i="16" s="1"/>
  <c r="G204" i="16"/>
  <c r="H204" i="16"/>
  <c r="F205" i="16"/>
  <c r="G205" i="16" s="1"/>
  <c r="H205" i="16" s="1"/>
  <c r="F206" i="16"/>
  <c r="G206" i="16"/>
  <c r="H206" i="16" s="1"/>
  <c r="I206" i="16"/>
  <c r="F207" i="16"/>
  <c r="G207" i="16"/>
  <c r="H207" i="16"/>
  <c r="I207" i="16"/>
  <c r="F208" i="16"/>
  <c r="G208" i="16"/>
  <c r="H208" i="16" s="1"/>
  <c r="I208" i="16"/>
  <c r="F209" i="16"/>
  <c r="G209" i="16" s="1"/>
  <c r="H209" i="16" s="1"/>
  <c r="I209" i="16"/>
  <c r="F210" i="16"/>
  <c r="G210" i="16" s="1"/>
  <c r="H210" i="16" s="1"/>
  <c r="F211" i="16"/>
  <c r="I211" i="16" s="1"/>
  <c r="F212" i="16"/>
  <c r="G212" i="16" s="1"/>
  <c r="H212" i="16" s="1"/>
  <c r="F213" i="16"/>
  <c r="G213" i="16" s="1"/>
  <c r="H213" i="16" s="1"/>
  <c r="F214" i="16"/>
  <c r="G214" i="16"/>
  <c r="H214" i="16" s="1"/>
  <c r="I214" i="16"/>
  <c r="F215" i="16"/>
  <c r="G215" i="16"/>
  <c r="H215" i="16" s="1"/>
  <c r="I215" i="16"/>
  <c r="F216" i="16"/>
  <c r="I216" i="16" s="1"/>
  <c r="G216" i="16"/>
  <c r="H216" i="16" s="1"/>
  <c r="F217" i="16"/>
  <c r="I217" i="16" s="1"/>
  <c r="G217" i="16"/>
  <c r="H217" i="16"/>
  <c r="F218" i="16"/>
  <c r="G218" i="16" s="1"/>
  <c r="H218" i="16" s="1"/>
  <c r="F219" i="16"/>
  <c r="G219" i="16" s="1"/>
  <c r="H219" i="16" s="1"/>
  <c r="F220" i="16"/>
  <c r="G220" i="16"/>
  <c r="H220" i="16"/>
  <c r="I220" i="16"/>
  <c r="F221" i="16"/>
  <c r="G221" i="16"/>
  <c r="H221" i="16" s="1"/>
  <c r="I221" i="16"/>
  <c r="F222" i="16"/>
  <c r="G222" i="16" s="1"/>
  <c r="H222" i="16" s="1"/>
  <c r="F223" i="16"/>
  <c r="G223" i="16" s="1"/>
  <c r="H223" i="16" s="1"/>
  <c r="F224" i="16"/>
  <c r="G224" i="16" s="1"/>
  <c r="H224" i="16" s="1"/>
  <c r="I224" i="16"/>
  <c r="F225" i="16"/>
  <c r="G225" i="16"/>
  <c r="H225" i="16" s="1"/>
  <c r="I225" i="16"/>
  <c r="F226" i="16"/>
  <c r="G226" i="16" s="1"/>
  <c r="H226" i="16" s="1"/>
  <c r="F227" i="16"/>
  <c r="I227" i="16" s="1"/>
  <c r="G227" i="16"/>
  <c r="H227" i="16" s="1"/>
  <c r="F228" i="16"/>
  <c r="G228" i="16" s="1"/>
  <c r="H228" i="16" s="1"/>
  <c r="F229" i="16"/>
  <c r="I229" i="16" s="1"/>
  <c r="G229" i="16"/>
  <c r="H229" i="16" s="1"/>
  <c r="F230" i="16"/>
  <c r="G230" i="16"/>
  <c r="H230" i="16" s="1"/>
  <c r="I230" i="16"/>
  <c r="F231" i="16"/>
  <c r="G231" i="16"/>
  <c r="H231" i="16" s="1"/>
  <c r="I231" i="16"/>
  <c r="F232" i="16"/>
  <c r="G232" i="16" s="1"/>
  <c r="H232" i="16" s="1"/>
  <c r="F233" i="16"/>
  <c r="G233" i="16"/>
  <c r="H233" i="16" s="1"/>
  <c r="I233" i="16"/>
  <c r="F234" i="16"/>
  <c r="I234" i="16" s="1"/>
  <c r="F235" i="16"/>
  <c r="G235" i="16" s="1"/>
  <c r="H235" i="16" s="1"/>
  <c r="F236" i="16"/>
  <c r="G236" i="16" s="1"/>
  <c r="H236" i="16" s="1"/>
  <c r="F237" i="16"/>
  <c r="G237" i="16"/>
  <c r="H237" i="16" s="1"/>
  <c r="I237" i="16"/>
  <c r="F238" i="16"/>
  <c r="G238" i="16"/>
  <c r="H238" i="16" s="1"/>
  <c r="I238" i="16"/>
  <c r="F239" i="16"/>
  <c r="G239" i="16" s="1"/>
  <c r="H239" i="16" s="1"/>
  <c r="F240" i="16"/>
  <c r="I240" i="16" s="1"/>
  <c r="G240" i="16"/>
  <c r="H240" i="16"/>
  <c r="F241" i="16"/>
  <c r="G241" i="16" s="1"/>
  <c r="H241" i="16" s="1"/>
  <c r="F242" i="16"/>
  <c r="I242" i="16" s="1"/>
  <c r="G242" i="16"/>
  <c r="H242" i="16" s="1"/>
  <c r="F243" i="16"/>
  <c r="G243" i="16"/>
  <c r="H243" i="16"/>
  <c r="I243" i="16"/>
  <c r="F244" i="16"/>
  <c r="G244" i="16"/>
  <c r="H244" i="16" s="1"/>
  <c r="I244" i="16"/>
  <c r="F245" i="16"/>
  <c r="G245" i="16" s="1"/>
  <c r="H245" i="16" s="1"/>
  <c r="I245" i="16"/>
  <c r="F246" i="16"/>
  <c r="G246" i="16" s="1"/>
  <c r="H246" i="16" s="1"/>
  <c r="F247" i="16"/>
  <c r="I247" i="16" s="1"/>
  <c r="F248" i="16"/>
  <c r="G248" i="16" s="1"/>
  <c r="H248" i="16" s="1"/>
  <c r="F249" i="16"/>
  <c r="G249" i="16" s="1"/>
  <c r="H249" i="16" s="1"/>
  <c r="F250" i="16"/>
  <c r="G250" i="16"/>
  <c r="H250" i="16" s="1"/>
  <c r="I250" i="16"/>
  <c r="F251" i="16"/>
  <c r="G251" i="16"/>
  <c r="H251" i="16" s="1"/>
  <c r="I251" i="16"/>
  <c r="F252" i="16"/>
  <c r="I252" i="16" s="1"/>
  <c r="G252" i="16"/>
  <c r="H252" i="16" s="1"/>
  <c r="F253" i="16"/>
  <c r="I253" i="16" s="1"/>
  <c r="G253" i="16"/>
  <c r="H253" i="16"/>
  <c r="F254" i="16"/>
  <c r="G254" i="16" s="1"/>
  <c r="H254" i="16" s="1"/>
  <c r="F255" i="16"/>
  <c r="G255" i="16" s="1"/>
  <c r="H255" i="16" s="1"/>
  <c r="F256" i="16"/>
  <c r="G256" i="16"/>
  <c r="H256" i="16"/>
  <c r="I256" i="16"/>
  <c r="F257" i="16"/>
  <c r="G257" i="16"/>
  <c r="H257" i="16" s="1"/>
  <c r="I257" i="16"/>
  <c r="F258" i="16"/>
  <c r="G258" i="16" s="1"/>
  <c r="H258" i="16" s="1"/>
  <c r="F259" i="16"/>
  <c r="G259" i="16" s="1"/>
  <c r="H259" i="16" s="1"/>
  <c r="F260" i="16"/>
  <c r="I260" i="16" s="1"/>
  <c r="F261" i="16"/>
  <c r="G261" i="16" s="1"/>
  <c r="H261" i="16" s="1"/>
  <c r="F262" i="16"/>
  <c r="G262" i="16" s="1"/>
  <c r="H262" i="16" s="1"/>
  <c r="F263" i="16"/>
  <c r="I263" i="16" s="1"/>
  <c r="F264" i="16"/>
  <c r="G264" i="16" s="1"/>
  <c r="H264" i="16" s="1"/>
  <c r="F265" i="16"/>
  <c r="G265" i="16" s="1"/>
  <c r="H265" i="16" s="1"/>
  <c r="F266" i="16"/>
  <c r="I266" i="16" s="1"/>
  <c r="F267" i="16"/>
  <c r="G267" i="16" s="1"/>
  <c r="H267" i="16" s="1"/>
  <c r="F268" i="16"/>
  <c r="G268" i="16" s="1"/>
  <c r="H268" i="16" s="1"/>
  <c r="F269" i="16"/>
  <c r="I269" i="16" s="1"/>
  <c r="F270" i="16"/>
  <c r="G270" i="16" s="1"/>
  <c r="H270" i="16" s="1"/>
  <c r="F271" i="16"/>
  <c r="G271" i="16" s="1"/>
  <c r="H271" i="16" s="1"/>
  <c r="F272" i="16"/>
  <c r="I272" i="16" s="1"/>
  <c r="F273" i="16"/>
  <c r="G273" i="16" s="1"/>
  <c r="H273" i="16" s="1"/>
  <c r="F274" i="16"/>
  <c r="G274" i="16" s="1"/>
  <c r="H274" i="16" s="1"/>
  <c r="F275" i="16"/>
  <c r="I275" i="16" s="1"/>
  <c r="F276" i="16"/>
  <c r="G276" i="16" s="1"/>
  <c r="H276" i="16" s="1"/>
  <c r="I276" i="16"/>
  <c r="F277" i="16"/>
  <c r="G277" i="16" s="1"/>
  <c r="H277" i="16" s="1"/>
  <c r="F278" i="16"/>
  <c r="I278" i="16" s="1"/>
  <c r="F279" i="16"/>
  <c r="G279" i="16" s="1"/>
  <c r="H279" i="16" s="1"/>
  <c r="F280" i="16"/>
  <c r="G280" i="16" s="1"/>
  <c r="H280" i="16" s="1"/>
  <c r="F281" i="16"/>
  <c r="I281" i="16" s="1"/>
  <c r="F282" i="16"/>
  <c r="G282" i="16" s="1"/>
  <c r="H282" i="16" s="1"/>
  <c r="I282" i="16"/>
  <c r="F283" i="16"/>
  <c r="G283" i="16" s="1"/>
  <c r="H283" i="16" s="1"/>
  <c r="F284" i="16"/>
  <c r="I284" i="16" s="1"/>
  <c r="F285" i="16"/>
  <c r="G285" i="16" s="1"/>
  <c r="H285" i="16" s="1"/>
  <c r="F286" i="16"/>
  <c r="G286" i="16" s="1"/>
  <c r="H286" i="16" s="1"/>
  <c r="F287" i="16"/>
  <c r="I287" i="16" s="1"/>
  <c r="F288" i="16"/>
  <c r="G288" i="16" s="1"/>
  <c r="H288" i="16" s="1"/>
  <c r="F289" i="16"/>
  <c r="G289" i="16" s="1"/>
  <c r="H289" i="16" s="1"/>
  <c r="F290" i="16"/>
  <c r="I290" i="16" s="1"/>
  <c r="F291" i="16"/>
  <c r="G291" i="16" s="1"/>
  <c r="H291" i="16" s="1"/>
  <c r="F292" i="16"/>
  <c r="G292" i="16" s="1"/>
  <c r="H292" i="16" s="1"/>
  <c r="I292" i="16"/>
  <c r="F293" i="16"/>
  <c r="I293" i="16" s="1"/>
  <c r="F294" i="16"/>
  <c r="G294" i="16" s="1"/>
  <c r="H294" i="16" s="1"/>
  <c r="F295" i="16"/>
  <c r="G295" i="16" s="1"/>
  <c r="H295" i="16" s="1"/>
  <c r="F296" i="16"/>
  <c r="I296" i="16" s="1"/>
  <c r="F297" i="16"/>
  <c r="G297" i="16" s="1"/>
  <c r="H297" i="16" s="1"/>
  <c r="F298" i="16"/>
  <c r="G298" i="16" s="1"/>
  <c r="H298" i="16" s="1"/>
  <c r="F299" i="16"/>
  <c r="I299" i="16" s="1"/>
  <c r="F300" i="16"/>
  <c r="G300" i="16" s="1"/>
  <c r="H300" i="16" s="1"/>
  <c r="F301" i="16"/>
  <c r="G301" i="16" s="1"/>
  <c r="H301" i="16" s="1"/>
  <c r="F302" i="16"/>
  <c r="I302" i="16" s="1"/>
  <c r="F303" i="16"/>
  <c r="G303" i="16" s="1"/>
  <c r="H303" i="16" s="1"/>
  <c r="F304" i="16"/>
  <c r="G304" i="16" s="1"/>
  <c r="H304" i="16" s="1"/>
  <c r="F305" i="16"/>
  <c r="I305" i="16" s="1"/>
  <c r="F306" i="16"/>
  <c r="G306" i="16" s="1"/>
  <c r="H306" i="16" s="1"/>
  <c r="F307" i="16"/>
  <c r="G307" i="16" s="1"/>
  <c r="H307" i="16" s="1"/>
  <c r="F308" i="16"/>
  <c r="I308" i="16" s="1"/>
  <c r="F309" i="16"/>
  <c r="G309" i="16" s="1"/>
  <c r="H309" i="16" s="1"/>
  <c r="F310" i="16"/>
  <c r="G310" i="16" s="1"/>
  <c r="H310" i="16" s="1"/>
  <c r="F311" i="16"/>
  <c r="I311" i="16" s="1"/>
  <c r="F312" i="16"/>
  <c r="G312" i="16" s="1"/>
  <c r="H312" i="16" s="1"/>
  <c r="F313" i="16"/>
  <c r="G313" i="16" s="1"/>
  <c r="H313" i="16" s="1"/>
  <c r="F314" i="16"/>
  <c r="I314" i="16" s="1"/>
  <c r="F315" i="16"/>
  <c r="G315" i="16" s="1"/>
  <c r="H315" i="16" s="1"/>
  <c r="F316" i="16"/>
  <c r="G316" i="16" s="1"/>
  <c r="H316" i="16" s="1"/>
  <c r="F317" i="16"/>
  <c r="I317" i="16" s="1"/>
  <c r="F318" i="16"/>
  <c r="G318" i="16" s="1"/>
  <c r="H318" i="16" s="1"/>
  <c r="F319" i="16"/>
  <c r="G319" i="16" s="1"/>
  <c r="H319" i="16" s="1"/>
  <c r="F320" i="16"/>
  <c r="I320" i="16" s="1"/>
  <c r="F321" i="16"/>
  <c r="G321" i="16" s="1"/>
  <c r="H321" i="16" s="1"/>
  <c r="F322" i="16"/>
  <c r="G322" i="16" s="1"/>
  <c r="H322" i="16" s="1"/>
  <c r="F323" i="16"/>
  <c r="I323" i="16" s="1"/>
  <c r="F324" i="16"/>
  <c r="G324" i="16" s="1"/>
  <c r="H324" i="16" s="1"/>
  <c r="I324" i="16"/>
  <c r="F325" i="16"/>
  <c r="G325" i="16" s="1"/>
  <c r="H325" i="16" s="1"/>
  <c r="F326" i="16"/>
  <c r="I326" i="16" s="1"/>
  <c r="F327" i="16"/>
  <c r="G327" i="16" s="1"/>
  <c r="H327" i="16" s="1"/>
  <c r="I327" i="16"/>
  <c r="F328" i="16"/>
  <c r="G328" i="16" s="1"/>
  <c r="H328" i="16" s="1"/>
  <c r="F329" i="16"/>
  <c r="I329" i="16" s="1"/>
  <c r="F330" i="16"/>
  <c r="G330" i="16" s="1"/>
  <c r="H330" i="16" s="1"/>
  <c r="I330" i="16"/>
  <c r="F331" i="16"/>
  <c r="G331" i="16" s="1"/>
  <c r="H331" i="16" s="1"/>
  <c r="F332" i="16"/>
  <c r="I332" i="16" s="1"/>
  <c r="F333" i="16"/>
  <c r="G333" i="16" s="1"/>
  <c r="H333" i="16" s="1"/>
  <c r="I333" i="16"/>
  <c r="F334" i="16"/>
  <c r="G334" i="16" s="1"/>
  <c r="H334" i="16" s="1"/>
  <c r="F335" i="16"/>
  <c r="I335" i="16" s="1"/>
  <c r="F336" i="16"/>
  <c r="G336" i="16" s="1"/>
  <c r="H336" i="16" s="1"/>
  <c r="I336" i="16"/>
  <c r="F337" i="16"/>
  <c r="G337" i="16" s="1"/>
  <c r="H337" i="16" s="1"/>
  <c r="F338" i="16"/>
  <c r="I338" i="16" s="1"/>
  <c r="F339" i="16"/>
  <c r="G339" i="16" s="1"/>
  <c r="H339" i="16" s="1"/>
  <c r="I339" i="16"/>
  <c r="F340" i="16"/>
  <c r="G340" i="16" s="1"/>
  <c r="H340" i="16" s="1"/>
  <c r="F341" i="16"/>
  <c r="I341" i="16" s="1"/>
  <c r="F342" i="16"/>
  <c r="G342" i="16" s="1"/>
  <c r="H342" i="16" s="1"/>
  <c r="I342" i="16"/>
  <c r="F343" i="16"/>
  <c r="G343" i="16" s="1"/>
  <c r="H343" i="16" s="1"/>
  <c r="F344" i="16"/>
  <c r="I344" i="16" s="1"/>
  <c r="F345" i="16"/>
  <c r="G345" i="16" s="1"/>
  <c r="H345" i="16" s="1"/>
  <c r="I345" i="16"/>
  <c r="F346" i="16"/>
  <c r="G346" i="16" s="1"/>
  <c r="H346" i="16" s="1"/>
  <c r="F347" i="16"/>
  <c r="I347" i="16" s="1"/>
  <c r="F348" i="16"/>
  <c r="G348" i="16" s="1"/>
  <c r="H348" i="16" s="1"/>
  <c r="I348" i="16"/>
  <c r="F349" i="16"/>
  <c r="G349" i="16" s="1"/>
  <c r="H349" i="16" s="1"/>
  <c r="F350" i="16"/>
  <c r="I350" i="16" s="1"/>
  <c r="F351" i="16"/>
  <c r="G351" i="16" s="1"/>
  <c r="H351" i="16" s="1"/>
  <c r="I351" i="16"/>
  <c r="F352" i="16"/>
  <c r="G352" i="16" s="1"/>
  <c r="H352" i="16" s="1"/>
  <c r="F353" i="16"/>
  <c r="I353" i="16" s="1"/>
  <c r="F354" i="16"/>
  <c r="G354" i="16" s="1"/>
  <c r="H354" i="16" s="1"/>
  <c r="I354" i="16"/>
  <c r="F355" i="16"/>
  <c r="G355" i="16" s="1"/>
  <c r="H355" i="16" s="1"/>
  <c r="F356" i="16"/>
  <c r="I356" i="16" s="1"/>
  <c r="F357" i="16"/>
  <c r="G357" i="16" s="1"/>
  <c r="H357" i="16" s="1"/>
  <c r="F358" i="16"/>
  <c r="G358" i="16" s="1"/>
  <c r="H358" i="16" s="1"/>
  <c r="F359" i="16"/>
  <c r="I359" i="16" s="1"/>
  <c r="F360" i="16"/>
  <c r="G360" i="16" s="1"/>
  <c r="H360" i="16" s="1"/>
  <c r="I360" i="16"/>
  <c r="F361" i="16"/>
  <c r="G361" i="16" s="1"/>
  <c r="H361" i="16" s="1"/>
  <c r="F362" i="16"/>
  <c r="I362" i="16" s="1"/>
  <c r="F363" i="16"/>
  <c r="G363" i="16" s="1"/>
  <c r="H363" i="16" s="1"/>
  <c r="I363" i="16"/>
  <c r="F364" i="16"/>
  <c r="G364" i="16" s="1"/>
  <c r="H364" i="16" s="1"/>
  <c r="F365" i="16"/>
  <c r="I365" i="16" s="1"/>
  <c r="F366" i="16"/>
  <c r="G366" i="16" s="1"/>
  <c r="H366" i="16" s="1"/>
  <c r="I366" i="16"/>
  <c r="I3" i="16"/>
  <c r="H3" i="16"/>
  <c r="G3" i="16"/>
  <c r="F3" i="16"/>
  <c r="F4" i="14"/>
  <c r="G4" i="14" s="1"/>
  <c r="H4" i="14" s="1"/>
  <c r="I4" i="14"/>
  <c r="F5" i="14"/>
  <c r="G5" i="14" s="1"/>
  <c r="H5" i="14" s="1"/>
  <c r="F6" i="14"/>
  <c r="G6" i="14" s="1"/>
  <c r="H6" i="14"/>
  <c r="I6" i="14"/>
  <c r="F7" i="14"/>
  <c r="G7" i="14" s="1"/>
  <c r="H7" i="14" s="1"/>
  <c r="I7" i="14"/>
  <c r="F8" i="14"/>
  <c r="G8" i="14" s="1"/>
  <c r="H8" i="14" s="1"/>
  <c r="F9" i="14"/>
  <c r="I9" i="14" s="1"/>
  <c r="G9" i="14"/>
  <c r="H9" i="14"/>
  <c r="F10" i="14"/>
  <c r="G10" i="14" s="1"/>
  <c r="H10" i="14" s="1"/>
  <c r="I10" i="14"/>
  <c r="F11" i="14"/>
  <c r="G11" i="14" s="1"/>
  <c r="H11" i="14" s="1"/>
  <c r="F12" i="14"/>
  <c r="G12" i="14" s="1"/>
  <c r="H12" i="14" s="1"/>
  <c r="F13" i="14"/>
  <c r="G13" i="14" s="1"/>
  <c r="H13" i="14" s="1"/>
  <c r="I13" i="14"/>
  <c r="F14" i="14"/>
  <c r="G14" i="14" s="1"/>
  <c r="H14" i="14" s="1"/>
  <c r="F15" i="14"/>
  <c r="F16" i="14"/>
  <c r="G16" i="14" s="1"/>
  <c r="H16" i="14" s="1"/>
  <c r="I16" i="14"/>
  <c r="F17" i="14"/>
  <c r="G17" i="14" s="1"/>
  <c r="H17" i="14" s="1"/>
  <c r="F18" i="14"/>
  <c r="I18" i="14" s="1"/>
  <c r="G18" i="14"/>
  <c r="H18" i="14"/>
  <c r="F19" i="14"/>
  <c r="G19" i="14" s="1"/>
  <c r="H19" i="14" s="1"/>
  <c r="I19" i="14"/>
  <c r="F20" i="14"/>
  <c r="G20" i="14" s="1"/>
  <c r="H20" i="14" s="1"/>
  <c r="F21" i="14"/>
  <c r="I21" i="14" s="1"/>
  <c r="G21" i="14"/>
  <c r="H21" i="14" s="1"/>
  <c r="F22" i="14"/>
  <c r="G22" i="14" s="1"/>
  <c r="H22" i="14" s="1"/>
  <c r="I22" i="14"/>
  <c r="F23" i="14"/>
  <c r="G23" i="14" s="1"/>
  <c r="H23" i="14" s="1"/>
  <c r="F24" i="14"/>
  <c r="G24" i="14" s="1"/>
  <c r="H24" i="14"/>
  <c r="I24" i="14"/>
  <c r="F25" i="14"/>
  <c r="G25" i="14" s="1"/>
  <c r="H25" i="14" s="1"/>
  <c r="I25" i="14"/>
  <c r="F26" i="14"/>
  <c r="G26" i="14" s="1"/>
  <c r="H26" i="14" s="1"/>
  <c r="F27" i="14"/>
  <c r="G27" i="14"/>
  <c r="H27" i="14" s="1"/>
  <c r="I27" i="14"/>
  <c r="F28" i="14"/>
  <c r="G28" i="14" s="1"/>
  <c r="H28" i="14" s="1"/>
  <c r="I28" i="14"/>
  <c r="F29" i="14"/>
  <c r="G29" i="14" s="1"/>
  <c r="H29" i="14" s="1"/>
  <c r="F30" i="14"/>
  <c r="I30" i="14" s="1"/>
  <c r="G30" i="14"/>
  <c r="H30" i="14" s="1"/>
  <c r="F31" i="14"/>
  <c r="G31" i="14" s="1"/>
  <c r="H31" i="14" s="1"/>
  <c r="I31" i="14"/>
  <c r="F32" i="14"/>
  <c r="G32" i="14" s="1"/>
  <c r="H32" i="14" s="1"/>
  <c r="F33" i="14"/>
  <c r="G33" i="14" s="1"/>
  <c r="H33" i="14" s="1"/>
  <c r="I33" i="14"/>
  <c r="F34" i="14"/>
  <c r="G34" i="14" s="1"/>
  <c r="H34" i="14" s="1"/>
  <c r="I34" i="14"/>
  <c r="F35" i="14"/>
  <c r="G35" i="14" s="1"/>
  <c r="H35" i="14" s="1"/>
  <c r="F36" i="14"/>
  <c r="I36" i="14" s="1"/>
  <c r="G36" i="14"/>
  <c r="H36" i="14"/>
  <c r="F37" i="14"/>
  <c r="G37" i="14" s="1"/>
  <c r="H37" i="14" s="1"/>
  <c r="I37" i="14"/>
  <c r="F38" i="14"/>
  <c r="G38" i="14" s="1"/>
  <c r="H38" i="14" s="1"/>
  <c r="F39" i="14"/>
  <c r="G39" i="14" s="1"/>
  <c r="H39" i="14" s="1"/>
  <c r="I39" i="14"/>
  <c r="F40" i="14"/>
  <c r="G40" i="14" s="1"/>
  <c r="H40" i="14" s="1"/>
  <c r="I40" i="14"/>
  <c r="F41" i="14"/>
  <c r="G41" i="14" s="1"/>
  <c r="H41" i="14" s="1"/>
  <c r="F42" i="14"/>
  <c r="G42" i="14" s="1"/>
  <c r="H42" i="14" s="1"/>
  <c r="F43" i="14"/>
  <c r="G43" i="14" s="1"/>
  <c r="H43" i="14" s="1"/>
  <c r="I43" i="14"/>
  <c r="F44" i="14"/>
  <c r="G44" i="14" s="1"/>
  <c r="H44" i="14" s="1"/>
  <c r="F45" i="14"/>
  <c r="I45" i="14" s="1"/>
  <c r="G45" i="14"/>
  <c r="H45" i="14" s="1"/>
  <c r="F46" i="14"/>
  <c r="G46" i="14" s="1"/>
  <c r="H46" i="14" s="1"/>
  <c r="I46" i="14"/>
  <c r="F47" i="14"/>
  <c r="G47" i="14" s="1"/>
  <c r="H47" i="14" s="1"/>
  <c r="F48" i="14"/>
  <c r="G48" i="14" s="1"/>
  <c r="H48" i="14" s="1"/>
  <c r="F49" i="14"/>
  <c r="G49" i="14" s="1"/>
  <c r="H49" i="14" s="1"/>
  <c r="I49" i="14"/>
  <c r="F50" i="14"/>
  <c r="G50" i="14" s="1"/>
  <c r="H50" i="14" s="1"/>
  <c r="F51" i="14"/>
  <c r="F52" i="14"/>
  <c r="G52" i="14" s="1"/>
  <c r="H52" i="14" s="1"/>
  <c r="I52" i="14"/>
  <c r="F53" i="14"/>
  <c r="G53" i="14" s="1"/>
  <c r="H53" i="14" s="1"/>
  <c r="F54" i="14"/>
  <c r="G54" i="14"/>
  <c r="H54" i="14"/>
  <c r="I54" i="14"/>
  <c r="F55" i="14"/>
  <c r="G55" i="14" s="1"/>
  <c r="H55" i="14" s="1"/>
  <c r="I55" i="14"/>
  <c r="F56" i="14"/>
  <c r="G56" i="14" s="1"/>
  <c r="H56" i="14" s="1"/>
  <c r="F57" i="14"/>
  <c r="G57" i="14"/>
  <c r="H57" i="14" s="1"/>
  <c r="I57" i="14"/>
  <c r="F58" i="14"/>
  <c r="G58" i="14" s="1"/>
  <c r="H58" i="14" s="1"/>
  <c r="I58" i="14"/>
  <c r="F59" i="14"/>
  <c r="G59" i="14" s="1"/>
  <c r="H59" i="14" s="1"/>
  <c r="F60" i="14"/>
  <c r="G60" i="14" s="1"/>
  <c r="H60" i="14"/>
  <c r="I60" i="14"/>
  <c r="F61" i="14"/>
  <c r="G61" i="14" s="1"/>
  <c r="H61" i="14" s="1"/>
  <c r="I61" i="14"/>
  <c r="F62" i="14"/>
  <c r="G62" i="14" s="1"/>
  <c r="H62" i="14" s="1"/>
  <c r="F63" i="14"/>
  <c r="G63" i="14"/>
  <c r="H63" i="14" s="1"/>
  <c r="I63" i="14"/>
  <c r="F64" i="14"/>
  <c r="G64" i="14" s="1"/>
  <c r="H64" i="14" s="1"/>
  <c r="I64" i="14"/>
  <c r="F65" i="14"/>
  <c r="G65" i="14" s="1"/>
  <c r="H65" i="14" s="1"/>
  <c r="F66" i="14"/>
  <c r="I66" i="14" s="1"/>
  <c r="G66" i="14"/>
  <c r="H66" i="14" s="1"/>
  <c r="F67" i="14"/>
  <c r="G67" i="14" s="1"/>
  <c r="H67" i="14" s="1"/>
  <c r="I67" i="14"/>
  <c r="F68" i="14"/>
  <c r="G68" i="14" s="1"/>
  <c r="H68" i="14" s="1"/>
  <c r="F69" i="14"/>
  <c r="G69" i="14" s="1"/>
  <c r="H69" i="14" s="1"/>
  <c r="I69" i="14"/>
  <c r="F70" i="14"/>
  <c r="G70" i="14" s="1"/>
  <c r="H70" i="14" s="1"/>
  <c r="I70" i="14"/>
  <c r="F71" i="14"/>
  <c r="G71" i="14" s="1"/>
  <c r="H71" i="14" s="1"/>
  <c r="F72" i="14"/>
  <c r="I72" i="14" s="1"/>
  <c r="G72" i="14"/>
  <c r="H72" i="14"/>
  <c r="F73" i="14"/>
  <c r="G73" i="14" s="1"/>
  <c r="H73" i="14" s="1"/>
  <c r="F74" i="14"/>
  <c r="F75" i="14"/>
  <c r="G75" i="14" s="1"/>
  <c r="H75" i="14" s="1"/>
  <c r="I75" i="14"/>
  <c r="F76" i="14"/>
  <c r="F77" i="14"/>
  <c r="F78" i="14"/>
  <c r="G78" i="14" s="1"/>
  <c r="H78" i="14" s="1"/>
  <c r="F79" i="14"/>
  <c r="G79" i="14" s="1"/>
  <c r="H79" i="14" s="1"/>
  <c r="I79" i="14"/>
  <c r="F80" i="14"/>
  <c r="F81" i="14"/>
  <c r="I81" i="14" s="1"/>
  <c r="G81" i="14"/>
  <c r="H81" i="14"/>
  <c r="F82" i="14"/>
  <c r="G82" i="14" s="1"/>
  <c r="H82" i="14" s="1"/>
  <c r="I82" i="14"/>
  <c r="F83" i="14"/>
  <c r="F84" i="14"/>
  <c r="G84" i="14" s="1"/>
  <c r="H84" i="14" s="1"/>
  <c r="F85" i="14"/>
  <c r="G85" i="14" s="1"/>
  <c r="H85" i="14" s="1"/>
  <c r="F86" i="14"/>
  <c r="F87" i="14"/>
  <c r="F88" i="14"/>
  <c r="G88" i="14" s="1"/>
  <c r="H88" i="14" s="1"/>
  <c r="I88" i="14"/>
  <c r="F89" i="14"/>
  <c r="F90" i="14"/>
  <c r="G90" i="14" s="1"/>
  <c r="H90" i="14" s="1"/>
  <c r="I90" i="14"/>
  <c r="F91" i="14"/>
  <c r="F92" i="14"/>
  <c r="G92" i="14" s="1"/>
  <c r="H92" i="14"/>
  <c r="F93" i="14"/>
  <c r="G93" i="14" s="1"/>
  <c r="H93" i="14" s="1"/>
  <c r="F94" i="14"/>
  <c r="G94" i="14" s="1"/>
  <c r="H94" i="14" s="1"/>
  <c r="F95" i="14"/>
  <c r="F96" i="14"/>
  <c r="G96" i="14"/>
  <c r="H96" i="14" s="1"/>
  <c r="I96" i="14"/>
  <c r="F97" i="14"/>
  <c r="G97" i="14" s="1"/>
  <c r="H97" i="14" s="1"/>
  <c r="F98" i="14"/>
  <c r="G98" i="14" s="1"/>
  <c r="H98" i="14" s="1"/>
  <c r="F99" i="14"/>
  <c r="I99" i="14" s="1"/>
  <c r="G99" i="14"/>
  <c r="H99" i="14" s="1"/>
  <c r="F100" i="14"/>
  <c r="G100" i="14" s="1"/>
  <c r="H100" i="14" s="1"/>
  <c r="F101" i="14"/>
  <c r="G101" i="14" s="1"/>
  <c r="H101" i="14" s="1"/>
  <c r="F102" i="14"/>
  <c r="G102" i="14" s="1"/>
  <c r="H102" i="14" s="1"/>
  <c r="I102" i="14"/>
  <c r="F103" i="14"/>
  <c r="F104" i="14"/>
  <c r="G104" i="14" s="1"/>
  <c r="H104" i="14"/>
  <c r="F105" i="14"/>
  <c r="G105" i="14" s="1"/>
  <c r="H105" i="14" s="1"/>
  <c r="F106" i="14"/>
  <c r="G106" i="14" s="1"/>
  <c r="H106" i="14" s="1"/>
  <c r="F107" i="14"/>
  <c r="F108" i="14"/>
  <c r="G108" i="14"/>
  <c r="H108" i="14" s="1"/>
  <c r="I108" i="14"/>
  <c r="F109" i="14"/>
  <c r="G109" i="14" s="1"/>
  <c r="H109" i="14" s="1"/>
  <c r="F110" i="14"/>
  <c r="G110" i="14" s="1"/>
  <c r="H110" i="14" s="1"/>
  <c r="F111" i="14"/>
  <c r="I111" i="14" s="1"/>
  <c r="G111" i="14"/>
  <c r="H111" i="14" s="1"/>
  <c r="F112" i="14"/>
  <c r="G112" i="14" s="1"/>
  <c r="H112" i="14" s="1"/>
  <c r="F113" i="14"/>
  <c r="G113" i="14" s="1"/>
  <c r="H113" i="14" s="1"/>
  <c r="F114" i="14"/>
  <c r="G114" i="14" s="1"/>
  <c r="H114" i="14" s="1"/>
  <c r="I114" i="14"/>
  <c r="F115" i="14"/>
  <c r="F116" i="14"/>
  <c r="G116" i="14" s="1"/>
  <c r="H116" i="14"/>
  <c r="F117" i="14"/>
  <c r="G117" i="14" s="1"/>
  <c r="H117" i="14" s="1"/>
  <c r="F118" i="14"/>
  <c r="G118" i="14" s="1"/>
  <c r="H118" i="14" s="1"/>
  <c r="F119" i="14"/>
  <c r="F120" i="14"/>
  <c r="G120" i="14"/>
  <c r="H120" i="14" s="1"/>
  <c r="I120" i="14"/>
  <c r="F121" i="14"/>
  <c r="G121" i="14" s="1"/>
  <c r="H121" i="14" s="1"/>
  <c r="F122" i="14"/>
  <c r="G122" i="14" s="1"/>
  <c r="H122" i="14" s="1"/>
  <c r="F123" i="14"/>
  <c r="I123" i="14" s="1"/>
  <c r="G123" i="14"/>
  <c r="H123" i="14" s="1"/>
  <c r="F124" i="14"/>
  <c r="G124" i="14" s="1"/>
  <c r="H124" i="14" s="1"/>
  <c r="F125" i="14"/>
  <c r="G125" i="14" s="1"/>
  <c r="H125" i="14" s="1"/>
  <c r="F126" i="14"/>
  <c r="G126" i="14" s="1"/>
  <c r="H126" i="14" s="1"/>
  <c r="I126" i="14"/>
  <c r="F127" i="14"/>
  <c r="F128" i="14"/>
  <c r="G128" i="14" s="1"/>
  <c r="H128" i="14"/>
  <c r="F129" i="14"/>
  <c r="G129" i="14" s="1"/>
  <c r="H129" i="14" s="1"/>
  <c r="F130" i="14"/>
  <c r="G130" i="14" s="1"/>
  <c r="H130" i="14" s="1"/>
  <c r="F131" i="14"/>
  <c r="F132" i="14"/>
  <c r="G132" i="14"/>
  <c r="H132" i="14" s="1"/>
  <c r="I132" i="14"/>
  <c r="F133" i="14"/>
  <c r="G133" i="14" s="1"/>
  <c r="H133" i="14" s="1"/>
  <c r="F134" i="14"/>
  <c r="G134" i="14" s="1"/>
  <c r="H134" i="14" s="1"/>
  <c r="F135" i="14"/>
  <c r="I135" i="14" s="1"/>
  <c r="G135" i="14"/>
  <c r="H135" i="14" s="1"/>
  <c r="F136" i="14"/>
  <c r="G136" i="14" s="1"/>
  <c r="H136" i="14" s="1"/>
  <c r="F137" i="14"/>
  <c r="G137" i="14" s="1"/>
  <c r="H137" i="14" s="1"/>
  <c r="F138" i="14"/>
  <c r="G138" i="14" s="1"/>
  <c r="H138" i="14" s="1"/>
  <c r="I138" i="14"/>
  <c r="F139" i="14"/>
  <c r="F140" i="14"/>
  <c r="G140" i="14" s="1"/>
  <c r="H140" i="14"/>
  <c r="F141" i="14"/>
  <c r="G141" i="14" s="1"/>
  <c r="H141" i="14" s="1"/>
  <c r="F142" i="14"/>
  <c r="G142" i="14" s="1"/>
  <c r="H142" i="14" s="1"/>
  <c r="F143" i="14"/>
  <c r="F144" i="14"/>
  <c r="G144" i="14"/>
  <c r="H144" i="14" s="1"/>
  <c r="I144" i="14"/>
  <c r="F145" i="14"/>
  <c r="G145" i="14" s="1"/>
  <c r="H145" i="14" s="1"/>
  <c r="F146" i="14"/>
  <c r="G146" i="14" s="1"/>
  <c r="H146" i="14" s="1"/>
  <c r="F147" i="14"/>
  <c r="I147" i="14" s="1"/>
  <c r="G147" i="14"/>
  <c r="H147" i="14" s="1"/>
  <c r="F148" i="14"/>
  <c r="G148" i="14" s="1"/>
  <c r="H148" i="14" s="1"/>
  <c r="F149" i="14"/>
  <c r="G149" i="14" s="1"/>
  <c r="H149" i="14" s="1"/>
  <c r="F150" i="14"/>
  <c r="G150" i="14" s="1"/>
  <c r="H150" i="14" s="1"/>
  <c r="I150" i="14"/>
  <c r="F151" i="14"/>
  <c r="F152" i="14"/>
  <c r="G152" i="14" s="1"/>
  <c r="H152" i="14"/>
  <c r="F153" i="14"/>
  <c r="G153" i="14" s="1"/>
  <c r="H153" i="14" s="1"/>
  <c r="F154" i="14"/>
  <c r="G154" i="14" s="1"/>
  <c r="H154" i="14" s="1"/>
  <c r="F155" i="14"/>
  <c r="F156" i="14"/>
  <c r="G156" i="14"/>
  <c r="H156" i="14" s="1"/>
  <c r="I156" i="14"/>
  <c r="F157" i="14"/>
  <c r="G157" i="14" s="1"/>
  <c r="H157" i="14" s="1"/>
  <c r="F158" i="14"/>
  <c r="G158" i="14" s="1"/>
  <c r="H158" i="14" s="1"/>
  <c r="F159" i="14"/>
  <c r="I159" i="14" s="1"/>
  <c r="G159" i="14"/>
  <c r="H159" i="14" s="1"/>
  <c r="F160" i="14"/>
  <c r="G160" i="14" s="1"/>
  <c r="H160" i="14" s="1"/>
  <c r="F161" i="14"/>
  <c r="G161" i="14" s="1"/>
  <c r="H161" i="14" s="1"/>
  <c r="F162" i="14"/>
  <c r="G162" i="14" s="1"/>
  <c r="H162" i="14" s="1"/>
  <c r="I162" i="14"/>
  <c r="F163" i="14"/>
  <c r="F164" i="14"/>
  <c r="G164" i="14" s="1"/>
  <c r="H164" i="14"/>
  <c r="F165" i="14"/>
  <c r="G165" i="14" s="1"/>
  <c r="H165" i="14" s="1"/>
  <c r="I165" i="14"/>
  <c r="F166" i="14"/>
  <c r="G166" i="14" s="1"/>
  <c r="H166" i="14" s="1"/>
  <c r="F167" i="14"/>
  <c r="F168" i="14"/>
  <c r="G168" i="14"/>
  <c r="H168" i="14" s="1"/>
  <c r="I168" i="14"/>
  <c r="F169" i="14"/>
  <c r="G169" i="14" s="1"/>
  <c r="H169" i="14" s="1"/>
  <c r="F170" i="14"/>
  <c r="G170" i="14" s="1"/>
  <c r="H170" i="14" s="1"/>
  <c r="F171" i="14"/>
  <c r="I171" i="14" s="1"/>
  <c r="F172" i="14"/>
  <c r="G172" i="14" s="1"/>
  <c r="H172" i="14" s="1"/>
  <c r="F173" i="14"/>
  <c r="G173" i="14" s="1"/>
  <c r="H173" i="14" s="1"/>
  <c r="I173" i="14"/>
  <c r="F174" i="14"/>
  <c r="G174" i="14" s="1"/>
  <c r="H174" i="14"/>
  <c r="I174" i="14"/>
  <c r="F175" i="14"/>
  <c r="G175" i="14"/>
  <c r="H175" i="14" s="1"/>
  <c r="I175" i="14"/>
  <c r="F176" i="14"/>
  <c r="I176" i="14" s="1"/>
  <c r="G176" i="14"/>
  <c r="H176" i="14" s="1"/>
  <c r="F177" i="14"/>
  <c r="G177" i="14" s="1"/>
  <c r="H177" i="14" s="1"/>
  <c r="I177" i="14"/>
  <c r="F178" i="14"/>
  <c r="F179" i="14"/>
  <c r="G179" i="14" s="1"/>
  <c r="H179" i="14" s="1"/>
  <c r="F180" i="14"/>
  <c r="G180" i="14"/>
  <c r="H180" i="14" s="1"/>
  <c r="I180" i="14"/>
  <c r="F181" i="14"/>
  <c r="I181" i="14" s="1"/>
  <c r="G181" i="14"/>
  <c r="H181" i="14" s="1"/>
  <c r="F182" i="14"/>
  <c r="G182" i="14"/>
  <c r="H182" i="14" s="1"/>
  <c r="I182" i="14"/>
  <c r="F183" i="14"/>
  <c r="G183" i="14" s="1"/>
  <c r="H183" i="14" s="1"/>
  <c r="I183" i="14"/>
  <c r="F184" i="14"/>
  <c r="G184" i="14"/>
  <c r="H184" i="14" s="1"/>
  <c r="I184" i="14"/>
  <c r="F185" i="14"/>
  <c r="I185" i="14" s="1"/>
  <c r="G185" i="14"/>
  <c r="H185" i="14"/>
  <c r="F186" i="14"/>
  <c r="G186" i="14" s="1"/>
  <c r="H186" i="14" s="1"/>
  <c r="I186" i="14"/>
  <c r="F187" i="14"/>
  <c r="G187" i="14" s="1"/>
  <c r="H187" i="14" s="1"/>
  <c r="I187" i="14"/>
  <c r="F188" i="14"/>
  <c r="F189" i="14"/>
  <c r="I189" i="14" s="1"/>
  <c r="G189" i="14"/>
  <c r="H189" i="14" s="1"/>
  <c r="F190" i="14"/>
  <c r="G190" i="14" s="1"/>
  <c r="H190" i="14" s="1"/>
  <c r="F191" i="14"/>
  <c r="I191" i="14" s="1"/>
  <c r="G191" i="14"/>
  <c r="H191" i="14" s="1"/>
  <c r="F192" i="14"/>
  <c r="G192" i="14" s="1"/>
  <c r="H192" i="14" s="1"/>
  <c r="F193" i="14"/>
  <c r="G193" i="14"/>
  <c r="H193" i="14" s="1"/>
  <c r="I193" i="14"/>
  <c r="F194" i="14"/>
  <c r="I194" i="14" s="1"/>
  <c r="G194" i="14"/>
  <c r="H194" i="14"/>
  <c r="F195" i="14"/>
  <c r="G195" i="14"/>
  <c r="H195" i="14" s="1"/>
  <c r="I195" i="14"/>
  <c r="F196" i="14"/>
  <c r="G196" i="14" s="1"/>
  <c r="H196" i="14" s="1"/>
  <c r="I196" i="14"/>
  <c r="F197" i="14"/>
  <c r="G197" i="14" s="1"/>
  <c r="H197" i="14"/>
  <c r="I197" i="14"/>
  <c r="F198" i="14"/>
  <c r="G198" i="14"/>
  <c r="H198" i="14"/>
  <c r="I198" i="14"/>
  <c r="F199" i="14"/>
  <c r="G199" i="14" s="1"/>
  <c r="H199" i="14" s="1"/>
  <c r="F200" i="14"/>
  <c r="G200" i="14" s="1"/>
  <c r="H200" i="14" s="1"/>
  <c r="I200" i="14"/>
  <c r="F201" i="14"/>
  <c r="G201" i="14" s="1"/>
  <c r="H201" i="14" s="1"/>
  <c r="I201" i="14"/>
  <c r="F202" i="14"/>
  <c r="G202" i="14"/>
  <c r="H202" i="14" s="1"/>
  <c r="I202" i="14"/>
  <c r="F203" i="14"/>
  <c r="G203" i="14"/>
  <c r="H203" i="14" s="1"/>
  <c r="I203" i="14"/>
  <c r="F204" i="14"/>
  <c r="I204" i="14" s="1"/>
  <c r="G204" i="14"/>
  <c r="H204" i="14" s="1"/>
  <c r="F205" i="14"/>
  <c r="F206" i="14"/>
  <c r="G206" i="14" s="1"/>
  <c r="H206" i="14" s="1"/>
  <c r="I206" i="14"/>
  <c r="F207" i="14"/>
  <c r="I207" i="14" s="1"/>
  <c r="G207" i="14"/>
  <c r="H207" i="14"/>
  <c r="F208" i="14"/>
  <c r="I208" i="14" s="1"/>
  <c r="G208" i="14"/>
  <c r="H208" i="14" s="1"/>
  <c r="F209" i="14"/>
  <c r="G209" i="14" s="1"/>
  <c r="H209" i="14" s="1"/>
  <c r="I209" i="14"/>
  <c r="F210" i="14"/>
  <c r="G210" i="14" s="1"/>
  <c r="H210" i="14"/>
  <c r="I210" i="14"/>
  <c r="F211" i="14"/>
  <c r="G211" i="14"/>
  <c r="H211" i="14" s="1"/>
  <c r="I211" i="14"/>
  <c r="F212" i="14"/>
  <c r="I212" i="14" s="1"/>
  <c r="G212" i="14"/>
  <c r="H212" i="14" s="1"/>
  <c r="F213" i="14"/>
  <c r="G213" i="14" s="1"/>
  <c r="H213" i="14" s="1"/>
  <c r="I213" i="14"/>
  <c r="F214" i="14"/>
  <c r="F215" i="14"/>
  <c r="F216" i="14"/>
  <c r="G216" i="14"/>
  <c r="H216" i="14" s="1"/>
  <c r="I216" i="14"/>
  <c r="F217" i="14"/>
  <c r="I217" i="14" s="1"/>
  <c r="G217" i="14"/>
  <c r="H217" i="14" s="1"/>
  <c r="F218" i="14"/>
  <c r="I218" i="14" s="1"/>
  <c r="G218" i="14"/>
  <c r="H218" i="14" s="1"/>
  <c r="F219" i="14"/>
  <c r="G219" i="14" s="1"/>
  <c r="H219" i="14" s="1"/>
  <c r="I219" i="14"/>
  <c r="F220" i="14"/>
  <c r="G220" i="14"/>
  <c r="H220" i="14" s="1"/>
  <c r="I220" i="14"/>
  <c r="F221" i="14"/>
  <c r="G221" i="14"/>
  <c r="H221" i="14"/>
  <c r="I221" i="14"/>
  <c r="F222" i="14"/>
  <c r="G222" i="14" s="1"/>
  <c r="H222" i="14" s="1"/>
  <c r="I222" i="14"/>
  <c r="F223" i="14"/>
  <c r="G223" i="14" s="1"/>
  <c r="H223" i="14" s="1"/>
  <c r="I223" i="14"/>
  <c r="F224" i="14"/>
  <c r="G224" i="14" s="1"/>
  <c r="H224" i="14" s="1"/>
  <c r="I224" i="14"/>
  <c r="F225" i="14"/>
  <c r="I225" i="14" s="1"/>
  <c r="G225" i="14"/>
  <c r="H225" i="14" s="1"/>
  <c r="F226" i="14"/>
  <c r="G226" i="14" s="1"/>
  <c r="H226" i="14" s="1"/>
  <c r="F227" i="14"/>
  <c r="I227" i="14" s="1"/>
  <c r="G227" i="14"/>
  <c r="H227" i="14" s="1"/>
  <c r="F228" i="14"/>
  <c r="F229" i="14"/>
  <c r="G229" i="14"/>
  <c r="H229" i="14" s="1"/>
  <c r="I229" i="14"/>
  <c r="F230" i="14"/>
  <c r="I230" i="14" s="1"/>
  <c r="G230" i="14"/>
  <c r="H230" i="14"/>
  <c r="F231" i="14"/>
  <c r="I231" i="14" s="1"/>
  <c r="G231" i="14"/>
  <c r="H231" i="14" s="1"/>
  <c r="F232" i="14"/>
  <c r="G232" i="14" s="1"/>
  <c r="H232" i="14" s="1"/>
  <c r="I232" i="14"/>
  <c r="F233" i="14"/>
  <c r="G233" i="14" s="1"/>
  <c r="H233" i="14" s="1"/>
  <c r="I233" i="14"/>
  <c r="F234" i="14"/>
  <c r="G234" i="14"/>
  <c r="H234" i="14"/>
  <c r="I234" i="14"/>
  <c r="F235" i="14"/>
  <c r="G235" i="14" s="1"/>
  <c r="H235" i="14" s="1"/>
  <c r="F236" i="14"/>
  <c r="G236" i="14" s="1"/>
  <c r="H236" i="14" s="1"/>
  <c r="I236" i="14"/>
  <c r="F237" i="14"/>
  <c r="G237" i="14" s="1"/>
  <c r="H237" i="14" s="1"/>
  <c r="I237" i="14"/>
  <c r="F238" i="14"/>
  <c r="G238" i="14"/>
  <c r="H238" i="14" s="1"/>
  <c r="I238" i="14"/>
  <c r="F239" i="14"/>
  <c r="G239" i="14"/>
  <c r="H239" i="14" s="1"/>
  <c r="I239" i="14"/>
  <c r="F240" i="14"/>
  <c r="G240" i="14"/>
  <c r="H240" i="14" s="1"/>
  <c r="I240" i="14"/>
  <c r="F241" i="14"/>
  <c r="F242" i="14"/>
  <c r="G242" i="14" s="1"/>
  <c r="H242" i="14" s="1"/>
  <c r="I242" i="14"/>
  <c r="F243" i="14"/>
  <c r="I243" i="14" s="1"/>
  <c r="G243" i="14"/>
  <c r="H243" i="14"/>
  <c r="F244" i="14"/>
  <c r="I244" i="14" s="1"/>
  <c r="F245" i="14"/>
  <c r="G245" i="14" s="1"/>
  <c r="H245" i="14" s="1"/>
  <c r="I245" i="14"/>
  <c r="F246" i="14"/>
  <c r="G246" i="14" s="1"/>
  <c r="H246" i="14"/>
  <c r="I246" i="14"/>
  <c r="F247" i="14"/>
  <c r="G247" i="14"/>
  <c r="H247" i="14" s="1"/>
  <c r="I247" i="14"/>
  <c r="F248" i="14"/>
  <c r="I248" i="14" s="1"/>
  <c r="G248" i="14"/>
  <c r="H248" i="14" s="1"/>
  <c r="F249" i="14"/>
  <c r="G249" i="14" s="1"/>
  <c r="H249" i="14" s="1"/>
  <c r="I249" i="14"/>
  <c r="F250" i="14"/>
  <c r="G250" i="14" s="1"/>
  <c r="H250" i="14" s="1"/>
  <c r="I250" i="14"/>
  <c r="F251" i="14"/>
  <c r="F252" i="14"/>
  <c r="G252" i="14"/>
  <c r="H252" i="14" s="1"/>
  <c r="I252" i="14"/>
  <c r="F253" i="14"/>
  <c r="I253" i="14" s="1"/>
  <c r="G253" i="14"/>
  <c r="H253" i="14" s="1"/>
  <c r="F254" i="14"/>
  <c r="I254" i="14" s="1"/>
  <c r="G254" i="14"/>
  <c r="H254" i="14" s="1"/>
  <c r="F255" i="14"/>
  <c r="G255" i="14" s="1"/>
  <c r="H255" i="14" s="1"/>
  <c r="I255" i="14"/>
  <c r="F256" i="14"/>
  <c r="G256" i="14"/>
  <c r="H256" i="14" s="1"/>
  <c r="I256" i="14"/>
  <c r="F257" i="14"/>
  <c r="G257" i="14"/>
  <c r="H257" i="14"/>
  <c r="I257" i="14"/>
  <c r="F258" i="14"/>
  <c r="G258" i="14" s="1"/>
  <c r="H258" i="14" s="1"/>
  <c r="I258" i="14"/>
  <c r="F259" i="14"/>
  <c r="G259" i="14" s="1"/>
  <c r="H259" i="14"/>
  <c r="I259" i="14"/>
  <c r="F260" i="14"/>
  <c r="G260" i="14"/>
  <c r="H260" i="14"/>
  <c r="I260" i="14"/>
  <c r="F261" i="14"/>
  <c r="G261" i="14" s="1"/>
  <c r="H261" i="14" s="1"/>
  <c r="I261" i="14"/>
  <c r="F262" i="14"/>
  <c r="G262" i="14" s="1"/>
  <c r="H262" i="14"/>
  <c r="I262" i="14"/>
  <c r="F263" i="14"/>
  <c r="G263" i="14"/>
  <c r="H263" i="14" s="1"/>
  <c r="I263" i="14"/>
  <c r="F264" i="14"/>
  <c r="G264" i="14" s="1"/>
  <c r="H264" i="14" s="1"/>
  <c r="I264" i="14"/>
  <c r="F265" i="14"/>
  <c r="G265" i="14" s="1"/>
  <c r="H265" i="14"/>
  <c r="I265" i="14"/>
  <c r="F266" i="14"/>
  <c r="G266" i="14"/>
  <c r="H266" i="14" s="1"/>
  <c r="I266" i="14"/>
  <c r="F267" i="14"/>
  <c r="G267" i="14" s="1"/>
  <c r="H267" i="14" s="1"/>
  <c r="F268" i="14"/>
  <c r="G268" i="14" s="1"/>
  <c r="H268" i="14"/>
  <c r="I268" i="14"/>
  <c r="F269" i="14"/>
  <c r="G269" i="14"/>
  <c r="H269" i="14"/>
  <c r="I269" i="14"/>
  <c r="F270" i="14"/>
  <c r="G270" i="14" s="1"/>
  <c r="H270" i="14" s="1"/>
  <c r="I270" i="14"/>
  <c r="F271" i="14"/>
  <c r="G271" i="14" s="1"/>
  <c r="H271" i="14"/>
  <c r="I271" i="14"/>
  <c r="F272" i="14"/>
  <c r="G272" i="14"/>
  <c r="H272" i="14" s="1"/>
  <c r="I272" i="14"/>
  <c r="F273" i="14"/>
  <c r="G273" i="14" s="1"/>
  <c r="H273" i="14" s="1"/>
  <c r="I273" i="14"/>
  <c r="F274" i="14"/>
  <c r="G274" i="14" s="1"/>
  <c r="H274" i="14"/>
  <c r="I274" i="14"/>
  <c r="F275" i="14"/>
  <c r="G275" i="14"/>
  <c r="H275" i="14"/>
  <c r="I275" i="14"/>
  <c r="F276" i="14"/>
  <c r="G276" i="14" s="1"/>
  <c r="H276" i="14" s="1"/>
  <c r="F277" i="14"/>
  <c r="G277" i="14" s="1"/>
  <c r="H277" i="14"/>
  <c r="I277" i="14"/>
  <c r="F278" i="14"/>
  <c r="G278" i="14"/>
  <c r="H278" i="14"/>
  <c r="I278" i="14"/>
  <c r="F279" i="14"/>
  <c r="G279" i="14" s="1"/>
  <c r="H279" i="14" s="1"/>
  <c r="I279" i="14"/>
  <c r="F280" i="14"/>
  <c r="G280" i="14" s="1"/>
  <c r="H280" i="14"/>
  <c r="I280" i="14"/>
  <c r="F281" i="14"/>
  <c r="G281" i="14"/>
  <c r="H281" i="14"/>
  <c r="I281" i="14"/>
  <c r="F282" i="14"/>
  <c r="G282" i="14" s="1"/>
  <c r="H282" i="14" s="1"/>
  <c r="I282" i="14"/>
  <c r="F283" i="14"/>
  <c r="G283" i="14" s="1"/>
  <c r="H283" i="14"/>
  <c r="I283" i="14"/>
  <c r="F284" i="14"/>
  <c r="G284" i="14"/>
  <c r="H284" i="14" s="1"/>
  <c r="I284" i="14"/>
  <c r="F285" i="14"/>
  <c r="G285" i="14" s="1"/>
  <c r="H285" i="14" s="1"/>
  <c r="I285" i="14"/>
  <c r="F286" i="14"/>
  <c r="G286" i="14" s="1"/>
  <c r="H286" i="14"/>
  <c r="I286" i="14"/>
  <c r="F287" i="14"/>
  <c r="G287" i="14"/>
  <c r="H287" i="14"/>
  <c r="I287" i="14"/>
  <c r="F288" i="14"/>
  <c r="G288" i="14" s="1"/>
  <c r="H288" i="14" s="1"/>
  <c r="F289" i="14"/>
  <c r="G289" i="14" s="1"/>
  <c r="H289" i="14"/>
  <c r="I289" i="14"/>
  <c r="F290" i="14"/>
  <c r="G290" i="14"/>
  <c r="H290" i="14"/>
  <c r="I290" i="14"/>
  <c r="F291" i="14"/>
  <c r="G291" i="14" s="1"/>
  <c r="H291" i="14" s="1"/>
  <c r="I291" i="14"/>
  <c r="F292" i="14"/>
  <c r="G292" i="14" s="1"/>
  <c r="H292" i="14"/>
  <c r="I292" i="14"/>
  <c r="F293" i="14"/>
  <c r="G293" i="14"/>
  <c r="H293" i="14"/>
  <c r="I293" i="14"/>
  <c r="F294" i="14"/>
  <c r="G294" i="14" s="1"/>
  <c r="H294" i="14" s="1"/>
  <c r="I294" i="14"/>
  <c r="F295" i="14"/>
  <c r="G295" i="14" s="1"/>
  <c r="H295" i="14"/>
  <c r="I295" i="14"/>
  <c r="F296" i="14"/>
  <c r="G296" i="14"/>
  <c r="H296" i="14" s="1"/>
  <c r="I296" i="14"/>
  <c r="F297" i="14"/>
  <c r="G297" i="14" s="1"/>
  <c r="H297" i="14" s="1"/>
  <c r="I297" i="14"/>
  <c r="F298" i="14"/>
  <c r="G298" i="14" s="1"/>
  <c r="H298" i="14"/>
  <c r="I298" i="14"/>
  <c r="F299" i="14"/>
  <c r="G299" i="14"/>
  <c r="H299" i="14"/>
  <c r="I299" i="14"/>
  <c r="F300" i="14"/>
  <c r="G300" i="14" s="1"/>
  <c r="H300" i="14" s="1"/>
  <c r="F301" i="14"/>
  <c r="G301" i="14" s="1"/>
  <c r="H301" i="14"/>
  <c r="I301" i="14"/>
  <c r="F302" i="14"/>
  <c r="G302" i="14"/>
  <c r="H302" i="14"/>
  <c r="I302" i="14"/>
  <c r="F303" i="14"/>
  <c r="G303" i="14" s="1"/>
  <c r="H303" i="14" s="1"/>
  <c r="I303" i="14"/>
  <c r="F304" i="14"/>
  <c r="G304" i="14" s="1"/>
  <c r="H304" i="14"/>
  <c r="I304" i="14"/>
  <c r="F305" i="14"/>
  <c r="G305" i="14"/>
  <c r="H305" i="14" s="1"/>
  <c r="I305" i="14"/>
  <c r="F306" i="14"/>
  <c r="G306" i="14" s="1"/>
  <c r="H306" i="14" s="1"/>
  <c r="I306" i="14"/>
  <c r="F307" i="14"/>
  <c r="G307" i="14" s="1"/>
  <c r="H307" i="14"/>
  <c r="I307" i="14"/>
  <c r="F308" i="14"/>
  <c r="I308" i="14" s="1"/>
  <c r="G308" i="14"/>
  <c r="H308" i="14" s="1"/>
  <c r="F309" i="14"/>
  <c r="G309" i="14" s="1"/>
  <c r="H309" i="14" s="1"/>
  <c r="I309" i="14"/>
  <c r="F310" i="14"/>
  <c r="G310" i="14" s="1"/>
  <c r="H310" i="14" s="1"/>
  <c r="I310" i="14"/>
  <c r="F311" i="14"/>
  <c r="I311" i="14" s="1"/>
  <c r="G311" i="14"/>
  <c r="H311" i="14"/>
  <c r="F312" i="14"/>
  <c r="G312" i="14" s="1"/>
  <c r="H312" i="14" s="1"/>
  <c r="F313" i="14"/>
  <c r="G313" i="14" s="1"/>
  <c r="H313" i="14" s="1"/>
  <c r="I313" i="14"/>
  <c r="F314" i="14"/>
  <c r="I314" i="14" s="1"/>
  <c r="G314" i="14"/>
  <c r="H314" i="14" s="1"/>
  <c r="F315" i="14"/>
  <c r="G315" i="14" s="1"/>
  <c r="H315" i="14" s="1"/>
  <c r="I315" i="14"/>
  <c r="F316" i="14"/>
  <c r="G316" i="14" s="1"/>
  <c r="H316" i="14"/>
  <c r="I316" i="14"/>
  <c r="F317" i="14"/>
  <c r="I317" i="14" s="1"/>
  <c r="G317" i="14"/>
  <c r="H317" i="14" s="1"/>
  <c r="F318" i="14"/>
  <c r="G318" i="14" s="1"/>
  <c r="H318" i="14" s="1"/>
  <c r="I318" i="14"/>
  <c r="F319" i="14"/>
  <c r="G319" i="14" s="1"/>
  <c r="H319" i="14" s="1"/>
  <c r="I319" i="14"/>
  <c r="F320" i="14"/>
  <c r="I320" i="14" s="1"/>
  <c r="G320" i="14"/>
  <c r="H320" i="14"/>
  <c r="F321" i="14"/>
  <c r="G321" i="14" s="1"/>
  <c r="H321" i="14" s="1"/>
  <c r="F322" i="14"/>
  <c r="G322" i="14" s="1"/>
  <c r="H322" i="14" s="1"/>
  <c r="I322" i="14"/>
  <c r="F323" i="14"/>
  <c r="I323" i="14" s="1"/>
  <c r="G323" i="14"/>
  <c r="H323" i="14" s="1"/>
  <c r="F324" i="14"/>
  <c r="G324" i="14" s="1"/>
  <c r="H324" i="14" s="1"/>
  <c r="I324" i="14"/>
  <c r="F325" i="14"/>
  <c r="G325" i="14" s="1"/>
  <c r="H325" i="14"/>
  <c r="I325" i="14"/>
  <c r="F326" i="14"/>
  <c r="I326" i="14" s="1"/>
  <c r="G326" i="14"/>
  <c r="H326" i="14" s="1"/>
  <c r="F327" i="14"/>
  <c r="G327" i="14" s="1"/>
  <c r="H327" i="14" s="1"/>
  <c r="I327" i="14"/>
  <c r="F328" i="14"/>
  <c r="G328" i="14" s="1"/>
  <c r="H328" i="14" s="1"/>
  <c r="F329" i="14"/>
  <c r="I329" i="14" s="1"/>
  <c r="G329" i="14"/>
  <c r="H329" i="14"/>
  <c r="F330" i="14"/>
  <c r="G330" i="14" s="1"/>
  <c r="H330" i="14" s="1"/>
  <c r="F331" i="14"/>
  <c r="G331" i="14" s="1"/>
  <c r="H331" i="14" s="1"/>
  <c r="I331" i="14"/>
  <c r="F332" i="14"/>
  <c r="I332" i="14" s="1"/>
  <c r="G332" i="14"/>
  <c r="H332" i="14" s="1"/>
  <c r="F333" i="14"/>
  <c r="G333" i="14" s="1"/>
  <c r="H333" i="14" s="1"/>
  <c r="I333" i="14"/>
  <c r="F334" i="14"/>
  <c r="G334" i="14" s="1"/>
  <c r="H334" i="14"/>
  <c r="I334" i="14"/>
  <c r="F335" i="14"/>
  <c r="I335" i="14" s="1"/>
  <c r="G335" i="14"/>
  <c r="H335" i="14" s="1"/>
  <c r="F336" i="14"/>
  <c r="G336" i="14" s="1"/>
  <c r="H336" i="14" s="1"/>
  <c r="I336" i="14"/>
  <c r="F337" i="14"/>
  <c r="G337" i="14" s="1"/>
  <c r="H337" i="14" s="1"/>
  <c r="I337" i="14"/>
  <c r="F338" i="14"/>
  <c r="I338" i="14" s="1"/>
  <c r="G338" i="14"/>
  <c r="H338" i="14"/>
  <c r="F339" i="14"/>
  <c r="G339" i="14" s="1"/>
  <c r="H339" i="14" s="1"/>
  <c r="F340" i="14"/>
  <c r="G340" i="14" s="1"/>
  <c r="H340" i="14" s="1"/>
  <c r="F341" i="14"/>
  <c r="I341" i="14" s="1"/>
  <c r="G341" i="14"/>
  <c r="H341" i="14" s="1"/>
  <c r="F342" i="14"/>
  <c r="G342" i="14" s="1"/>
  <c r="H342" i="14" s="1"/>
  <c r="I342" i="14"/>
  <c r="F343" i="14"/>
  <c r="G343" i="14" s="1"/>
  <c r="H343" i="14"/>
  <c r="I343" i="14"/>
  <c r="F344" i="14"/>
  <c r="I344" i="14" s="1"/>
  <c r="G344" i="14"/>
  <c r="H344" i="14" s="1"/>
  <c r="F345" i="14"/>
  <c r="G345" i="14" s="1"/>
  <c r="H345" i="14" s="1"/>
  <c r="I345" i="14"/>
  <c r="F346" i="14"/>
  <c r="G346" i="14" s="1"/>
  <c r="H346" i="14" s="1"/>
  <c r="I346" i="14"/>
  <c r="F347" i="14"/>
  <c r="I347" i="14" s="1"/>
  <c r="G347" i="14"/>
  <c r="H347" i="14"/>
  <c r="F348" i="14"/>
  <c r="G348" i="14" s="1"/>
  <c r="H348" i="14" s="1"/>
  <c r="F349" i="14"/>
  <c r="G349" i="14" s="1"/>
  <c r="H349" i="14" s="1"/>
  <c r="F350" i="14"/>
  <c r="I350" i="14" s="1"/>
  <c r="G350" i="14"/>
  <c r="H350" i="14" s="1"/>
  <c r="F351" i="14"/>
  <c r="G351" i="14" s="1"/>
  <c r="H351" i="14" s="1"/>
  <c r="I351" i="14"/>
  <c r="F352" i="14"/>
  <c r="G352" i="14" s="1"/>
  <c r="H352" i="14"/>
  <c r="I352" i="14"/>
  <c r="F353" i="14"/>
  <c r="I353" i="14" s="1"/>
  <c r="G353" i="14"/>
  <c r="H353" i="14" s="1"/>
  <c r="F354" i="14"/>
  <c r="G354" i="14" s="1"/>
  <c r="H354" i="14" s="1"/>
  <c r="I354" i="14"/>
  <c r="F355" i="14"/>
  <c r="G355" i="14" s="1"/>
  <c r="H355" i="14" s="1"/>
  <c r="I355" i="14"/>
  <c r="F356" i="14"/>
  <c r="I356" i="14" s="1"/>
  <c r="G356" i="14"/>
  <c r="H356" i="14"/>
  <c r="F357" i="14"/>
  <c r="G357" i="14" s="1"/>
  <c r="H357" i="14" s="1"/>
  <c r="F358" i="14"/>
  <c r="G358" i="14" s="1"/>
  <c r="H358" i="14" s="1"/>
  <c r="F359" i="14"/>
  <c r="I359" i="14" s="1"/>
  <c r="G359" i="14"/>
  <c r="H359" i="14" s="1"/>
  <c r="F360" i="14"/>
  <c r="G360" i="14" s="1"/>
  <c r="H360" i="14" s="1"/>
  <c r="I360" i="14"/>
  <c r="F361" i="14"/>
  <c r="G361" i="14" s="1"/>
  <c r="H361" i="14"/>
  <c r="I361" i="14"/>
  <c r="F362" i="14"/>
  <c r="I362" i="14" s="1"/>
  <c r="G362" i="14"/>
  <c r="H362" i="14" s="1"/>
  <c r="F363" i="14"/>
  <c r="G363" i="14" s="1"/>
  <c r="H363" i="14" s="1"/>
  <c r="I363" i="14"/>
  <c r="F364" i="14"/>
  <c r="G364" i="14" s="1"/>
  <c r="H364" i="14" s="1"/>
  <c r="I364" i="14"/>
  <c r="F365" i="14"/>
  <c r="I365" i="14" s="1"/>
  <c r="G365" i="14"/>
  <c r="H365" i="14"/>
  <c r="F366" i="14"/>
  <c r="G366" i="14" s="1"/>
  <c r="H366" i="14" s="1"/>
  <c r="I3" i="14"/>
  <c r="H3" i="14"/>
  <c r="G3" i="14"/>
  <c r="F3" i="14"/>
  <c r="I364" i="15" l="1"/>
  <c r="G361" i="15"/>
  <c r="H361" i="15" s="1"/>
  <c r="G358" i="15"/>
  <c r="H358" i="15" s="1"/>
  <c r="G355" i="15"/>
  <c r="H355" i="15" s="1"/>
  <c r="G352" i="15"/>
  <c r="H352" i="15" s="1"/>
  <c r="G349" i="15"/>
  <c r="H349" i="15" s="1"/>
  <c r="G346" i="15"/>
  <c r="H346" i="15" s="1"/>
  <c r="G343" i="15"/>
  <c r="H343" i="15" s="1"/>
  <c r="G340" i="15"/>
  <c r="H340" i="15" s="1"/>
  <c r="G337" i="15"/>
  <c r="H337" i="15" s="1"/>
  <c r="G334" i="15"/>
  <c r="H334" i="15" s="1"/>
  <c r="G331" i="15"/>
  <c r="H331" i="15" s="1"/>
  <c r="G328" i="15"/>
  <c r="H328" i="15" s="1"/>
  <c r="G325" i="15"/>
  <c r="H325" i="15" s="1"/>
  <c r="G322" i="15"/>
  <c r="H322" i="15" s="1"/>
  <c r="G319" i="15"/>
  <c r="H319" i="15" s="1"/>
  <c r="G316" i="15"/>
  <c r="H316" i="15" s="1"/>
  <c r="G313" i="15"/>
  <c r="H313" i="15" s="1"/>
  <c r="G310" i="15"/>
  <c r="H310" i="15" s="1"/>
  <c r="G307" i="15"/>
  <c r="H307" i="15" s="1"/>
  <c r="G304" i="15"/>
  <c r="H304" i="15" s="1"/>
  <c r="G301" i="15"/>
  <c r="H301" i="15" s="1"/>
  <c r="G298" i="15"/>
  <c r="H298" i="15" s="1"/>
  <c r="G295" i="15"/>
  <c r="H295" i="15" s="1"/>
  <c r="G292" i="15"/>
  <c r="H292" i="15" s="1"/>
  <c r="G289" i="15"/>
  <c r="H289" i="15" s="1"/>
  <c r="G286" i="15"/>
  <c r="H286" i="15" s="1"/>
  <c r="G283" i="15"/>
  <c r="H283" i="15" s="1"/>
  <c r="G280" i="15"/>
  <c r="H280" i="15" s="1"/>
  <c r="G277" i="15"/>
  <c r="H277" i="15" s="1"/>
  <c r="G274" i="15"/>
  <c r="H274" i="15" s="1"/>
  <c r="G271" i="15"/>
  <c r="H271" i="15" s="1"/>
  <c r="G268" i="15"/>
  <c r="H268" i="15" s="1"/>
  <c r="G265" i="15"/>
  <c r="H265" i="15" s="1"/>
  <c r="G262" i="15"/>
  <c r="H262" i="15" s="1"/>
  <c r="G249" i="15"/>
  <c r="H249" i="15" s="1"/>
  <c r="G236" i="15"/>
  <c r="H236" i="15" s="1"/>
  <c r="G226" i="15"/>
  <c r="H226" i="15" s="1"/>
  <c r="G200" i="15"/>
  <c r="H200" i="15" s="1"/>
  <c r="G164" i="15"/>
  <c r="H164" i="15" s="1"/>
  <c r="I251" i="15"/>
  <c r="I215" i="15"/>
  <c r="I179" i="15"/>
  <c r="I143" i="15"/>
  <c r="I241" i="15"/>
  <c r="I257" i="15"/>
  <c r="I221" i="15"/>
  <c r="I185" i="15"/>
  <c r="I149" i="15"/>
  <c r="I227" i="15"/>
  <c r="I191" i="15"/>
  <c r="I155" i="15"/>
  <c r="G128" i="15"/>
  <c r="H128" i="15" s="1"/>
  <c r="I253" i="15"/>
  <c r="I217" i="15"/>
  <c r="G131" i="15"/>
  <c r="H131" i="15" s="1"/>
  <c r="G365" i="16"/>
  <c r="H365" i="16" s="1"/>
  <c r="G362" i="16"/>
  <c r="H362" i="16" s="1"/>
  <c r="G359" i="16"/>
  <c r="H359" i="16" s="1"/>
  <c r="G356" i="16"/>
  <c r="H356" i="16" s="1"/>
  <c r="G353" i="16"/>
  <c r="H353" i="16" s="1"/>
  <c r="G350" i="16"/>
  <c r="H350" i="16" s="1"/>
  <c r="G347" i="16"/>
  <c r="H347" i="16" s="1"/>
  <c r="G344" i="16"/>
  <c r="H344" i="16" s="1"/>
  <c r="G341" i="16"/>
  <c r="H341" i="16" s="1"/>
  <c r="G338" i="16"/>
  <c r="H338" i="16" s="1"/>
  <c r="G335" i="16"/>
  <c r="H335" i="16" s="1"/>
  <c r="G332" i="16"/>
  <c r="H332" i="16" s="1"/>
  <c r="G329" i="16"/>
  <c r="H329" i="16" s="1"/>
  <c r="G326" i="16"/>
  <c r="H326" i="16" s="1"/>
  <c r="G323" i="16"/>
  <c r="H323" i="16" s="1"/>
  <c r="G320" i="16"/>
  <c r="H320" i="16" s="1"/>
  <c r="G317" i="16"/>
  <c r="H317" i="16" s="1"/>
  <c r="G314" i="16"/>
  <c r="H314" i="16" s="1"/>
  <c r="G311" i="16"/>
  <c r="H311" i="16" s="1"/>
  <c r="G308" i="16"/>
  <c r="H308" i="16" s="1"/>
  <c r="G305" i="16"/>
  <c r="H305" i="16" s="1"/>
  <c r="G302" i="16"/>
  <c r="H302" i="16" s="1"/>
  <c r="G299" i="16"/>
  <c r="H299" i="16" s="1"/>
  <c r="G296" i="16"/>
  <c r="H296" i="16" s="1"/>
  <c r="G293" i="16"/>
  <c r="H293" i="16" s="1"/>
  <c r="G290" i="16"/>
  <c r="H290" i="16" s="1"/>
  <c r="G287" i="16"/>
  <c r="H287" i="16" s="1"/>
  <c r="G284" i="16"/>
  <c r="H284" i="16" s="1"/>
  <c r="G281" i="16"/>
  <c r="H281" i="16" s="1"/>
  <c r="G278" i="16"/>
  <c r="H278" i="16" s="1"/>
  <c r="G275" i="16"/>
  <c r="H275" i="16" s="1"/>
  <c r="G272" i="16"/>
  <c r="H272" i="16" s="1"/>
  <c r="G269" i="16"/>
  <c r="H269" i="16" s="1"/>
  <c r="G266" i="16"/>
  <c r="H266" i="16" s="1"/>
  <c r="G263" i="16"/>
  <c r="H263" i="16" s="1"/>
  <c r="G260" i="16"/>
  <c r="H260" i="16" s="1"/>
  <c r="G247" i="16"/>
  <c r="H247" i="16" s="1"/>
  <c r="G234" i="16"/>
  <c r="H234" i="16" s="1"/>
  <c r="G211" i="16"/>
  <c r="H211" i="16" s="1"/>
  <c r="G198" i="16"/>
  <c r="H198" i="16" s="1"/>
  <c r="G175" i="16"/>
  <c r="H175" i="16" s="1"/>
  <c r="G162" i="16"/>
  <c r="H162" i="16" s="1"/>
  <c r="G148" i="16"/>
  <c r="H148" i="16" s="1"/>
  <c r="I364" i="16"/>
  <c r="I361" i="16"/>
  <c r="I355" i="16"/>
  <c r="I352" i="16"/>
  <c r="I349" i="16"/>
  <c r="I346" i="16"/>
  <c r="I343" i="16"/>
  <c r="I340" i="16"/>
  <c r="I337" i="16"/>
  <c r="I334" i="16"/>
  <c r="I331" i="16"/>
  <c r="I328" i="16"/>
  <c r="I325" i="16"/>
  <c r="I322" i="16"/>
  <c r="I319" i="16"/>
  <c r="I316" i="16"/>
  <c r="I313" i="16"/>
  <c r="I310" i="16"/>
  <c r="I307" i="16"/>
  <c r="I304" i="16"/>
  <c r="I301" i="16"/>
  <c r="I298" i="16"/>
  <c r="I295" i="16"/>
  <c r="I286" i="16"/>
  <c r="I283" i="16"/>
  <c r="I280" i="16"/>
  <c r="I277" i="16"/>
  <c r="I274" i="16"/>
  <c r="I271" i="16"/>
  <c r="I268" i="16"/>
  <c r="I265" i="16"/>
  <c r="I262" i="16"/>
  <c r="I259" i="16"/>
  <c r="I246" i="16"/>
  <c r="I223" i="16"/>
  <c r="I210" i="16"/>
  <c r="I187" i="16"/>
  <c r="I174" i="16"/>
  <c r="I154" i="16"/>
  <c r="I358" i="16"/>
  <c r="I289" i="16"/>
  <c r="I249" i="16"/>
  <c r="I236" i="16"/>
  <c r="I226" i="16"/>
  <c r="I213" i="16"/>
  <c r="I200" i="16"/>
  <c r="I190" i="16"/>
  <c r="I177" i="16"/>
  <c r="I164" i="16"/>
  <c r="I239" i="16"/>
  <c r="I203" i="16"/>
  <c r="I167" i="16"/>
  <c r="I150" i="16"/>
  <c r="I255" i="16"/>
  <c r="I232" i="16"/>
  <c r="I219" i="16"/>
  <c r="I196" i="16"/>
  <c r="I183" i="16"/>
  <c r="I160" i="16"/>
  <c r="I273" i="16"/>
  <c r="I270" i="16"/>
  <c r="I267" i="16"/>
  <c r="I264" i="16"/>
  <c r="I261" i="16"/>
  <c r="I258" i="16"/>
  <c r="I235" i="16"/>
  <c r="I222" i="16"/>
  <c r="I199" i="16"/>
  <c r="I186" i="16"/>
  <c r="I163" i="16"/>
  <c r="I357" i="16"/>
  <c r="I321" i="16"/>
  <c r="I318" i="16"/>
  <c r="I315" i="16"/>
  <c r="I312" i="16"/>
  <c r="I309" i="16"/>
  <c r="I306" i="16"/>
  <c r="I303" i="16"/>
  <c r="I300" i="16"/>
  <c r="I297" i="16"/>
  <c r="I294" i="16"/>
  <c r="I291" i="16"/>
  <c r="I288" i="16"/>
  <c r="I285" i="16"/>
  <c r="I279" i="16"/>
  <c r="I248" i="16"/>
  <c r="I212" i="16"/>
  <c r="I176" i="16"/>
  <c r="I241" i="16"/>
  <c r="I228" i="16"/>
  <c r="I205" i="16"/>
  <c r="I192" i="16"/>
  <c r="I169" i="16"/>
  <c r="I254" i="16"/>
  <c r="I218" i="16"/>
  <c r="I182" i="16"/>
  <c r="G167" i="14"/>
  <c r="H167" i="14" s="1"/>
  <c r="I167" i="14"/>
  <c r="G151" i="14"/>
  <c r="H151" i="14" s="1"/>
  <c r="I151" i="14"/>
  <c r="G127" i="14"/>
  <c r="H127" i="14" s="1"/>
  <c r="I127" i="14"/>
  <c r="G103" i="14"/>
  <c r="H103" i="14" s="1"/>
  <c r="I103" i="14"/>
  <c r="G87" i="14"/>
  <c r="H87" i="14" s="1"/>
  <c r="I87" i="14"/>
  <c r="G228" i="14"/>
  <c r="H228" i="14" s="1"/>
  <c r="I228" i="14"/>
  <c r="G143" i="14"/>
  <c r="H143" i="14" s="1"/>
  <c r="I143" i="14"/>
  <c r="G119" i="14"/>
  <c r="H119" i="14" s="1"/>
  <c r="I119" i="14"/>
  <c r="G95" i="14"/>
  <c r="H95" i="14" s="1"/>
  <c r="I95" i="14"/>
  <c r="G86" i="14"/>
  <c r="H86" i="14" s="1"/>
  <c r="I86" i="14"/>
  <c r="G51" i="14"/>
  <c r="H51" i="14" s="1"/>
  <c r="I51" i="14"/>
  <c r="G76" i="14"/>
  <c r="H76" i="14" s="1"/>
  <c r="I76" i="14"/>
  <c r="G15" i="14"/>
  <c r="H15" i="14" s="1"/>
  <c r="I15" i="14"/>
  <c r="I328" i="14"/>
  <c r="G188" i="14"/>
  <c r="H188" i="14" s="1"/>
  <c r="I188" i="14"/>
  <c r="G171" i="14"/>
  <c r="H171" i="14" s="1"/>
  <c r="G241" i="14"/>
  <c r="H241" i="14" s="1"/>
  <c r="I241" i="14"/>
  <c r="G215" i="14"/>
  <c r="H215" i="14" s="1"/>
  <c r="I215" i="14"/>
  <c r="G178" i="14"/>
  <c r="H178" i="14" s="1"/>
  <c r="I178" i="14"/>
  <c r="G214" i="14"/>
  <c r="H214" i="14" s="1"/>
  <c r="I214" i="14"/>
  <c r="G163" i="14"/>
  <c r="H163" i="14" s="1"/>
  <c r="I163" i="14"/>
  <c r="G139" i="14"/>
  <c r="H139" i="14" s="1"/>
  <c r="I139" i="14"/>
  <c r="G115" i="14"/>
  <c r="H115" i="14" s="1"/>
  <c r="I115" i="14"/>
  <c r="G91" i="14"/>
  <c r="H91" i="14" s="1"/>
  <c r="I91" i="14"/>
  <c r="I349" i="14"/>
  <c r="I340" i="14"/>
  <c r="G251" i="14"/>
  <c r="H251" i="14" s="1"/>
  <c r="I251" i="14"/>
  <c r="G155" i="14"/>
  <c r="H155" i="14" s="1"/>
  <c r="I155" i="14"/>
  <c r="G131" i="14"/>
  <c r="H131" i="14" s="1"/>
  <c r="I131" i="14"/>
  <c r="G107" i="14"/>
  <c r="H107" i="14" s="1"/>
  <c r="I107" i="14"/>
  <c r="I358" i="14"/>
  <c r="I300" i="14"/>
  <c r="I288" i="14"/>
  <c r="I276" i="14"/>
  <c r="G205" i="14"/>
  <c r="H205" i="14" s="1"/>
  <c r="I205" i="14"/>
  <c r="I366" i="14"/>
  <c r="I357" i="14"/>
  <c r="I348" i="14"/>
  <c r="I339" i="14"/>
  <c r="I330" i="14"/>
  <c r="I321" i="14"/>
  <c r="I312" i="14"/>
  <c r="G244" i="14"/>
  <c r="H244" i="14" s="1"/>
  <c r="I226" i="14"/>
  <c r="I190" i="14"/>
  <c r="I170" i="14"/>
  <c r="I166" i="14"/>
  <c r="I158" i="14"/>
  <c r="I154" i="14"/>
  <c r="I146" i="14"/>
  <c r="I142" i="14"/>
  <c r="I134" i="14"/>
  <c r="I130" i="14"/>
  <c r="I122" i="14"/>
  <c r="I118" i="14"/>
  <c r="I110" i="14"/>
  <c r="I106" i="14"/>
  <c r="I98" i="14"/>
  <c r="I94" i="14"/>
  <c r="I85" i="14"/>
  <c r="G80" i="14"/>
  <c r="H80" i="14" s="1"/>
  <c r="I80" i="14"/>
  <c r="I153" i="14"/>
  <c r="I141" i="14"/>
  <c r="I129" i="14"/>
  <c r="I117" i="14"/>
  <c r="I105" i="14"/>
  <c r="I93" i="14"/>
  <c r="I84" i="14"/>
  <c r="I48" i="14"/>
  <c r="I12" i="14"/>
  <c r="I267" i="14"/>
  <c r="I235" i="14"/>
  <c r="I199" i="14"/>
  <c r="I169" i="14"/>
  <c r="I161" i="14"/>
  <c r="I157" i="14"/>
  <c r="I149" i="14"/>
  <c r="I145" i="14"/>
  <c r="I137" i="14"/>
  <c r="I133" i="14"/>
  <c r="I125" i="14"/>
  <c r="I121" i="14"/>
  <c r="I113" i="14"/>
  <c r="I109" i="14"/>
  <c r="I101" i="14"/>
  <c r="I97" i="14"/>
  <c r="G74" i="14"/>
  <c r="H74" i="14" s="1"/>
  <c r="I74" i="14"/>
  <c r="I192" i="14"/>
  <c r="I179" i="14"/>
  <c r="G89" i="14"/>
  <c r="H89" i="14" s="1"/>
  <c r="I89" i="14"/>
  <c r="I78" i="14"/>
  <c r="I73" i="14"/>
  <c r="I42" i="14"/>
  <c r="I172" i="14"/>
  <c r="I164" i="14"/>
  <c r="I160" i="14"/>
  <c r="I152" i="14"/>
  <c r="I148" i="14"/>
  <c r="I140" i="14"/>
  <c r="I136" i="14"/>
  <c r="I128" i="14"/>
  <c r="I124" i="14"/>
  <c r="I116" i="14"/>
  <c r="I112" i="14"/>
  <c r="I104" i="14"/>
  <c r="I100" i="14"/>
  <c r="I92" i="14"/>
  <c r="G83" i="14"/>
  <c r="H83" i="14" s="1"/>
  <c r="I83" i="14"/>
  <c r="G77" i="14"/>
  <c r="H77" i="14" s="1"/>
  <c r="I77" i="14"/>
  <c r="I71" i="14"/>
  <c r="I68" i="14"/>
  <c r="I65" i="14"/>
  <c r="I62" i="14"/>
  <c r="I59" i="14"/>
  <c r="I56" i="14"/>
  <c r="I53" i="14"/>
  <c r="I50" i="14"/>
  <c r="I47" i="14"/>
  <c r="I44" i="14"/>
  <c r="I41" i="14"/>
  <c r="I38" i="14"/>
  <c r="I35" i="14"/>
  <c r="I32" i="14"/>
  <c r="I29" i="14"/>
  <c r="I26" i="14"/>
  <c r="I23" i="14"/>
  <c r="I20" i="14"/>
  <c r="I17" i="14"/>
  <c r="I14" i="14"/>
  <c r="I11" i="14"/>
  <c r="I8" i="14"/>
  <c r="I5" i="14"/>
  <c r="C4" i="16"/>
  <c r="C5" i="16" s="1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C91" i="16" s="1"/>
  <c r="C92" i="16" s="1"/>
  <c r="C93" i="16" s="1"/>
  <c r="C94" i="16" s="1"/>
  <c r="C95" i="16" s="1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131" i="16" s="1"/>
  <c r="C132" i="16" s="1"/>
  <c r="C133" i="16" s="1"/>
  <c r="C134" i="16" s="1"/>
  <c r="C135" i="16" s="1"/>
  <c r="C136" i="16" s="1"/>
  <c r="C137" i="16" s="1"/>
  <c r="C138" i="16" s="1"/>
  <c r="C139" i="16" s="1"/>
  <c r="C140" i="16" s="1"/>
  <c r="C141" i="16" s="1"/>
  <c r="C142" i="16" s="1"/>
  <c r="C143" i="16" s="1"/>
  <c r="C144" i="16" s="1"/>
  <c r="C145" i="16" s="1"/>
  <c r="C146" i="16" s="1"/>
  <c r="C147" i="16" s="1"/>
  <c r="C148" i="16" s="1"/>
  <c r="C149" i="16" s="1"/>
  <c r="C150" i="16" s="1"/>
  <c r="C151" i="16" s="1"/>
  <c r="C152" i="16" s="1"/>
  <c r="C153" i="16" s="1"/>
  <c r="C154" i="16" s="1"/>
  <c r="C155" i="16" s="1"/>
  <c r="C156" i="16" s="1"/>
  <c r="C157" i="16" s="1"/>
  <c r="C158" i="16" s="1"/>
  <c r="C159" i="16" s="1"/>
  <c r="C160" i="16" s="1"/>
  <c r="C161" i="16" s="1"/>
  <c r="C162" i="16" s="1"/>
  <c r="C163" i="16" s="1"/>
  <c r="C164" i="16" s="1"/>
  <c r="C165" i="16" s="1"/>
  <c r="C166" i="16" s="1"/>
  <c r="C167" i="16" s="1"/>
  <c r="C168" i="16" s="1"/>
  <c r="C169" i="16" s="1"/>
  <c r="C170" i="16" s="1"/>
  <c r="C171" i="16" s="1"/>
  <c r="C172" i="16" s="1"/>
  <c r="C173" i="16" s="1"/>
  <c r="C174" i="16" s="1"/>
  <c r="C175" i="16" s="1"/>
  <c r="C176" i="16" s="1"/>
  <c r="C177" i="16" s="1"/>
  <c r="C178" i="16" s="1"/>
  <c r="C179" i="16" s="1"/>
  <c r="C180" i="16" s="1"/>
  <c r="C181" i="16" s="1"/>
  <c r="C182" i="16" s="1"/>
  <c r="C183" i="16" s="1"/>
  <c r="C184" i="16" s="1"/>
  <c r="C185" i="16" s="1"/>
  <c r="C186" i="16" s="1"/>
  <c r="C187" i="16" s="1"/>
  <c r="C188" i="16" s="1"/>
  <c r="C189" i="16" s="1"/>
  <c r="C190" i="16" s="1"/>
  <c r="C191" i="16" s="1"/>
  <c r="C192" i="16" s="1"/>
  <c r="C193" i="16" s="1"/>
  <c r="C194" i="16" s="1"/>
  <c r="C195" i="16" s="1"/>
  <c r="C196" i="16" s="1"/>
  <c r="C197" i="16" s="1"/>
  <c r="C198" i="16" s="1"/>
  <c r="C199" i="16" s="1"/>
  <c r="C200" i="16" s="1"/>
  <c r="C201" i="16" s="1"/>
  <c r="C202" i="16" s="1"/>
  <c r="C203" i="16" s="1"/>
  <c r="C204" i="16" s="1"/>
  <c r="C205" i="16" s="1"/>
  <c r="C206" i="16" s="1"/>
  <c r="C207" i="16" s="1"/>
  <c r="C208" i="16" s="1"/>
  <c r="C209" i="16" s="1"/>
  <c r="C210" i="16" s="1"/>
  <c r="C211" i="16" s="1"/>
  <c r="C212" i="16" s="1"/>
  <c r="C213" i="16" s="1"/>
  <c r="C214" i="16" s="1"/>
  <c r="C215" i="16" s="1"/>
  <c r="C216" i="16" s="1"/>
  <c r="C217" i="16" s="1"/>
  <c r="C218" i="16" s="1"/>
  <c r="C219" i="16" s="1"/>
  <c r="C220" i="16" s="1"/>
  <c r="C221" i="16" s="1"/>
  <c r="C222" i="16" s="1"/>
  <c r="C223" i="16" s="1"/>
  <c r="C224" i="16" s="1"/>
  <c r="C225" i="16" s="1"/>
  <c r="C226" i="16" s="1"/>
  <c r="C227" i="16" s="1"/>
  <c r="C228" i="16" s="1"/>
  <c r="C229" i="16" s="1"/>
  <c r="C230" i="16" s="1"/>
  <c r="C231" i="16" s="1"/>
  <c r="C232" i="16" s="1"/>
  <c r="C233" i="16" s="1"/>
  <c r="C234" i="16" s="1"/>
  <c r="C235" i="16" s="1"/>
  <c r="C236" i="16" s="1"/>
  <c r="C237" i="16" s="1"/>
  <c r="C238" i="16" s="1"/>
  <c r="C239" i="16" s="1"/>
  <c r="C240" i="16" s="1"/>
  <c r="C241" i="16" s="1"/>
  <c r="C242" i="16" s="1"/>
  <c r="C243" i="16" s="1"/>
  <c r="C244" i="16" s="1"/>
  <c r="C245" i="16" s="1"/>
  <c r="C246" i="16" s="1"/>
  <c r="C247" i="16" s="1"/>
  <c r="C248" i="16" s="1"/>
  <c r="C249" i="16" s="1"/>
  <c r="C250" i="16" s="1"/>
  <c r="C251" i="16" s="1"/>
  <c r="C252" i="16" s="1"/>
  <c r="C253" i="16" s="1"/>
  <c r="C254" i="16" s="1"/>
  <c r="C255" i="16" s="1"/>
  <c r="C256" i="16" s="1"/>
  <c r="C257" i="16" s="1"/>
  <c r="C258" i="16" s="1"/>
  <c r="C259" i="16" s="1"/>
  <c r="C260" i="16" s="1"/>
  <c r="C261" i="16" s="1"/>
  <c r="C262" i="16" s="1"/>
  <c r="C263" i="16" s="1"/>
  <c r="C264" i="16" s="1"/>
  <c r="C265" i="16" s="1"/>
  <c r="C266" i="16" s="1"/>
  <c r="C267" i="16" s="1"/>
  <c r="C268" i="16" s="1"/>
  <c r="C269" i="16" s="1"/>
  <c r="C270" i="16" s="1"/>
  <c r="C271" i="16" s="1"/>
  <c r="C272" i="16" s="1"/>
  <c r="C273" i="16" s="1"/>
  <c r="C274" i="16" s="1"/>
  <c r="C275" i="16" s="1"/>
  <c r="C276" i="16" s="1"/>
  <c r="C277" i="16" s="1"/>
  <c r="C278" i="16" s="1"/>
  <c r="C279" i="16" s="1"/>
  <c r="C280" i="16" s="1"/>
  <c r="C281" i="16" s="1"/>
  <c r="C282" i="16" s="1"/>
  <c r="C283" i="16" s="1"/>
  <c r="C284" i="16" s="1"/>
  <c r="C285" i="16" s="1"/>
  <c r="C286" i="16" s="1"/>
  <c r="C287" i="16" s="1"/>
  <c r="C288" i="16" s="1"/>
  <c r="C289" i="16" s="1"/>
  <c r="C290" i="16" s="1"/>
  <c r="C291" i="16" s="1"/>
  <c r="C292" i="16" s="1"/>
  <c r="C293" i="16" s="1"/>
  <c r="C294" i="16" s="1"/>
  <c r="C295" i="16" s="1"/>
  <c r="C296" i="16" s="1"/>
  <c r="C297" i="16" s="1"/>
  <c r="C298" i="16" s="1"/>
  <c r="C299" i="16" s="1"/>
  <c r="C300" i="16" s="1"/>
  <c r="C301" i="16" s="1"/>
  <c r="C302" i="16" s="1"/>
  <c r="C303" i="16" s="1"/>
  <c r="C304" i="16" s="1"/>
  <c r="C305" i="16" s="1"/>
  <c r="C306" i="16" s="1"/>
  <c r="C307" i="16" s="1"/>
  <c r="C308" i="16" s="1"/>
  <c r="C309" i="16" s="1"/>
  <c r="C310" i="16" s="1"/>
  <c r="C311" i="16" s="1"/>
  <c r="C312" i="16" s="1"/>
  <c r="C313" i="16" s="1"/>
  <c r="C314" i="16" s="1"/>
  <c r="C315" i="16" s="1"/>
  <c r="C316" i="16" s="1"/>
  <c r="C317" i="16" s="1"/>
  <c r="C318" i="16" s="1"/>
  <c r="C319" i="16" s="1"/>
  <c r="C320" i="16" s="1"/>
  <c r="C321" i="16" s="1"/>
  <c r="C322" i="16" s="1"/>
  <c r="C323" i="16" s="1"/>
  <c r="C324" i="16" s="1"/>
  <c r="C325" i="16" s="1"/>
  <c r="C326" i="16" s="1"/>
  <c r="C327" i="16" s="1"/>
  <c r="C328" i="16" s="1"/>
  <c r="C329" i="16" s="1"/>
  <c r="C330" i="16" s="1"/>
  <c r="C331" i="16" s="1"/>
  <c r="C332" i="16" s="1"/>
  <c r="C333" i="16" s="1"/>
  <c r="C334" i="16" s="1"/>
  <c r="C335" i="16" s="1"/>
  <c r="C336" i="16" s="1"/>
  <c r="C337" i="16" s="1"/>
  <c r="C338" i="16" s="1"/>
  <c r="C339" i="16" s="1"/>
  <c r="C340" i="16" s="1"/>
  <c r="C341" i="16" s="1"/>
  <c r="C342" i="16" s="1"/>
  <c r="C343" i="16" s="1"/>
  <c r="C344" i="16" s="1"/>
  <c r="C345" i="16" s="1"/>
  <c r="C346" i="16" s="1"/>
  <c r="C347" i="16" s="1"/>
  <c r="C348" i="16" s="1"/>
  <c r="C349" i="16" s="1"/>
  <c r="C350" i="16" s="1"/>
  <c r="C351" i="16" s="1"/>
  <c r="C352" i="16" s="1"/>
  <c r="C353" i="16" s="1"/>
  <c r="C354" i="16" s="1"/>
  <c r="C355" i="16" s="1"/>
  <c r="C356" i="16" s="1"/>
  <c r="C357" i="16" s="1"/>
  <c r="C358" i="16" s="1"/>
  <c r="C359" i="16" s="1"/>
  <c r="C360" i="16" s="1"/>
  <c r="C361" i="16" s="1"/>
  <c r="C362" i="16" s="1"/>
  <c r="C363" i="16" s="1"/>
  <c r="C364" i="16" s="1"/>
  <c r="C365" i="16" s="1"/>
  <c r="C366" i="16" s="1"/>
  <c r="C367" i="16" s="1"/>
  <c r="C3" i="16"/>
  <c r="C370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71" i="15" s="1"/>
  <c r="C5" i="15"/>
  <c r="C369" i="14"/>
  <c r="C370" i="14"/>
  <c r="C371" i="14"/>
  <c r="C372" i="14"/>
  <c r="C373" i="14"/>
  <c r="C368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" i="14"/>
  <c r="B1086" i="3"/>
  <c r="J1082" i="3"/>
  <c r="F1084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G1084" i="3" a="1"/>
  <c r="G1084" i="3" s="1"/>
  <c r="G1085" i="3" s="1" a="1"/>
  <c r="G1085" i="3" s="1"/>
  <c r="E1083" i="3"/>
  <c r="M79" i="12"/>
  <c r="M78" i="12"/>
  <c r="M77" i="12"/>
  <c r="M76" i="12"/>
  <c r="M74" i="12"/>
  <c r="M75" i="12"/>
  <c r="M73" i="12" a="1"/>
  <c r="M73" i="12" s="1"/>
  <c r="M72" i="12" a="1"/>
  <c r="M72" i="12" s="1"/>
  <c r="M71" i="12"/>
  <c r="M70" i="12"/>
  <c r="M69" i="12"/>
  <c r="M64" i="12"/>
  <c r="M65" i="12"/>
  <c r="M66" i="12"/>
  <c r="M67" i="12"/>
  <c r="M68" i="12"/>
  <c r="M63" i="12"/>
  <c r="M62" i="12"/>
  <c r="M57" i="12"/>
  <c r="M58" i="12"/>
  <c r="M59" i="12"/>
  <c r="M60" i="12"/>
  <c r="M61" i="12"/>
  <c r="M56" i="12"/>
  <c r="M55" i="12"/>
  <c r="M50" i="12"/>
  <c r="M51" i="12"/>
  <c r="M52" i="12"/>
  <c r="M53" i="12"/>
  <c r="M54" i="12"/>
  <c r="M49" i="12"/>
  <c r="M48" i="12"/>
  <c r="M43" i="12"/>
  <c r="M44" i="12"/>
  <c r="M45" i="12"/>
  <c r="M46" i="12"/>
  <c r="M47" i="12"/>
  <c r="M42" i="12"/>
  <c r="M41" i="12"/>
  <c r="M36" i="12"/>
  <c r="M37" i="12"/>
  <c r="M38" i="12"/>
  <c r="M39" i="12"/>
  <c r="M40" i="12"/>
  <c r="M35" i="12"/>
  <c r="M34" i="12"/>
  <c r="M29" i="12"/>
  <c r="M30" i="12"/>
  <c r="M31" i="12"/>
  <c r="M32" i="12"/>
  <c r="M33" i="12"/>
  <c r="M28" i="12"/>
  <c r="M27" i="12"/>
  <c r="M22" i="12"/>
  <c r="M23" i="12"/>
  <c r="M24" i="12"/>
  <c r="M25" i="12"/>
  <c r="M26" i="12"/>
  <c r="M21" i="12"/>
  <c r="M20" i="12"/>
  <c r="M15" i="12"/>
  <c r="M16" i="12"/>
  <c r="M17" i="12"/>
  <c r="M18" i="12"/>
  <c r="M19" i="12"/>
  <c r="M14" i="12"/>
  <c r="M13" i="12"/>
  <c r="M8" i="12"/>
  <c r="M9" i="12"/>
  <c r="M10" i="12"/>
  <c r="M11" i="12"/>
  <c r="M12" i="12"/>
  <c r="M7" i="12"/>
  <c r="M6" i="12"/>
  <c r="M5" i="12"/>
  <c r="M4" i="12"/>
  <c r="M3" i="12"/>
  <c r="M2" i="12"/>
  <c r="M1" i="12"/>
  <c r="C372" i="16" l="1"/>
  <c r="C373" i="16"/>
  <c r="C368" i="16"/>
  <c r="C370" i="16"/>
  <c r="C371" i="16"/>
  <c r="C369" i="16"/>
  <c r="C369" i="15"/>
  <c r="C368" i="15"/>
  <c r="C373" i="15"/>
  <c r="C372" i="15"/>
  <c r="H1097" i="3"/>
  <c r="G1086" i="3" a="1"/>
  <c r="G1086" i="3" s="1"/>
  <c r="G1087" i="3" l="1" a="1"/>
  <c r="G1087" i="3" s="1"/>
  <c r="G1088" i="3" l="1" a="1"/>
  <c r="G1088" i="3" s="1"/>
  <c r="G1089" i="3" s="1" a="1"/>
  <c r="G1089" i="3" s="1"/>
  <c r="G1090" i="3" l="1" a="1"/>
  <c r="G1090" i="3" s="1"/>
  <c r="G1091" i="3" s="1" a="1"/>
  <c r="G1091" i="3" s="1"/>
  <c r="G1092" i="3" l="1" a="1"/>
  <c r="G1092" i="3" s="1"/>
  <c r="G1093" i="3" s="1" a="1"/>
  <c r="G1093" i="3" s="1"/>
  <c r="G1094" i="3" l="1" a="1"/>
  <c r="G1094" i="3" s="1"/>
  <c r="G1095" i="3" l="1" a="1"/>
  <c r="G1095" i="3" s="1"/>
  <c r="G1096" i="3" s="1" a="1"/>
  <c r="G109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200-000001000000}">
      <text>
        <r>
          <rPr>
            <b/>
            <sz val="14"/>
            <color indexed="81"/>
            <rFont val="Tahoma"/>
            <family val="2"/>
          </rPr>
          <t>Don't forget to enter your ID number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<sst xmlns="http://schemas.openxmlformats.org/spreadsheetml/2006/main" count="5547" uniqueCount="1288">
  <si>
    <t>Date</t>
  </si>
  <si>
    <t>July 10 2021</t>
  </si>
  <si>
    <t>Closed</t>
  </si>
  <si>
    <t>Public Parking Complaints</t>
  </si>
  <si>
    <t>Parking Enforcement</t>
  </si>
  <si>
    <t>KILKENNY</t>
  </si>
  <si>
    <t>Mobile App</t>
  </si>
  <si>
    <t>GLASTONBURY</t>
  </si>
  <si>
    <t>Phone Call</t>
  </si>
  <si>
    <t>June 15 2021</t>
  </si>
  <si>
    <t>Potholes</t>
  </si>
  <si>
    <t>WESTMOUNT</t>
  </si>
  <si>
    <t>July 30 2021</t>
  </si>
  <si>
    <t>Street Signs</t>
  </si>
  <si>
    <t>FOREST HEIGHTS</t>
  </si>
  <si>
    <t>July 16 2021</t>
  </si>
  <si>
    <t>BEAUMARIS</t>
  </si>
  <si>
    <t>March 24 2021</t>
  </si>
  <si>
    <t>Pruning</t>
  </si>
  <si>
    <t>HOLYROOD</t>
  </si>
  <si>
    <t>August 26 2021</t>
  </si>
  <si>
    <t>ALLENDALE</t>
  </si>
  <si>
    <t>Bees/Wasps</t>
  </si>
  <si>
    <t>Pest Management</t>
  </si>
  <si>
    <t>RIVER VALLEY FORT EDMONTON</t>
  </si>
  <si>
    <t>July 23 2021</t>
  </si>
  <si>
    <t>Traffic Signals &amp; Street Lights</t>
  </si>
  <si>
    <t>PRINCE RUPERT</t>
  </si>
  <si>
    <t>ESRI MAP</t>
  </si>
  <si>
    <t>July 24 2021</t>
  </si>
  <si>
    <t>DOWNTOWN</t>
  </si>
  <si>
    <t>August 03 2021</t>
  </si>
  <si>
    <t>Turf</t>
  </si>
  <si>
    <t>WALKER</t>
  </si>
  <si>
    <t>Mobile App Generic</t>
  </si>
  <si>
    <t>July 29 2021</t>
  </si>
  <si>
    <t>ROPER INDUSTRIAL</t>
  </si>
  <si>
    <t>August 11 2021</t>
  </si>
  <si>
    <t>KESWICK AREA</t>
  </si>
  <si>
    <t>August 12 2021</t>
  </si>
  <si>
    <t>Vegetation Management</t>
  </si>
  <si>
    <t>WEST MEADOWLARK PARK</t>
  </si>
  <si>
    <t>MCLEOD</t>
  </si>
  <si>
    <t>August 19 2021</t>
  </si>
  <si>
    <t>RIVER VALLEY VICTORIA</t>
  </si>
  <si>
    <t>August 20 2021</t>
  </si>
  <si>
    <t>Litter</t>
  </si>
  <si>
    <t>WESTWOOD</t>
  </si>
  <si>
    <t>SPRUCE AVENUE</t>
  </si>
  <si>
    <t>August 23 2021</t>
  </si>
  <si>
    <t>Broken Branch</t>
  </si>
  <si>
    <t>BEVERLY HEIGHTS</t>
  </si>
  <si>
    <t>June 16 2021</t>
  </si>
  <si>
    <t>SUMMERSIDE</t>
  </si>
  <si>
    <t>July 02 2021</t>
  </si>
  <si>
    <t>SATOO</t>
  </si>
  <si>
    <t>ELLERSLIE</t>
  </si>
  <si>
    <t>March 06 2021</t>
  </si>
  <si>
    <t>MAYLIEWAN</t>
  </si>
  <si>
    <t>July 05 2021</t>
  </si>
  <si>
    <t>CUMBERLAND</t>
  </si>
  <si>
    <t>June 07 2021</t>
  </si>
  <si>
    <t>Maintenance - Sportsfields</t>
  </si>
  <si>
    <t>WILD ROSE</t>
  </si>
  <si>
    <t>October 26 2019</t>
  </si>
  <si>
    <t>STRATHCONA</t>
  </si>
  <si>
    <t>May 28 2021</t>
  </si>
  <si>
    <t>BELLE RIVE</t>
  </si>
  <si>
    <t>June 18 2021</t>
  </si>
  <si>
    <t>HADDOW</t>
  </si>
  <si>
    <t>January 31 2020</t>
  </si>
  <si>
    <t>PARSONS INDUSTRIAL</t>
  </si>
  <si>
    <t>June 11 2021</t>
  </si>
  <si>
    <t>LAGO LINDO</t>
  </si>
  <si>
    <t>May 21 2021</t>
  </si>
  <si>
    <t>DELWOOD</t>
  </si>
  <si>
    <t>JAMIESON PLACE</t>
  </si>
  <si>
    <t>June 01 2021</t>
  </si>
  <si>
    <t>Street Cleaning</t>
  </si>
  <si>
    <t>January 07 2020</t>
  </si>
  <si>
    <t>CLOVER BAR AREA</t>
  </si>
  <si>
    <t>July 06 2021</t>
  </si>
  <si>
    <t>QUEEN MARY PARK</t>
  </si>
  <si>
    <t>June 10 2021</t>
  </si>
  <si>
    <t>TWIN BROOKS</t>
  </si>
  <si>
    <t>June 21 2021</t>
  </si>
  <si>
    <t>GLENGARRY</t>
  </si>
  <si>
    <t>PLEASANTVIEW</t>
  </si>
  <si>
    <t>June 25 2021</t>
  </si>
  <si>
    <t>January 29 2020</t>
  </si>
  <si>
    <t>CENTRAL MCDOUGALL</t>
  </si>
  <si>
    <t>Maintenance - Sidewalk/Concrete</t>
  </si>
  <si>
    <t>PARKALLEN</t>
  </si>
  <si>
    <t>June 09 2021</t>
  </si>
  <si>
    <t>KILDARE</t>
  </si>
  <si>
    <t>June 17 2021</t>
  </si>
  <si>
    <t>HUDSON</t>
  </si>
  <si>
    <t>MAYFIELD</t>
  </si>
  <si>
    <t>CALDER</t>
  </si>
  <si>
    <t>June 28 2021</t>
  </si>
  <si>
    <t>MORRIS INDUSTRIAL</t>
  </si>
  <si>
    <t>December 12 2019</t>
  </si>
  <si>
    <t>Litter &amp; Waste</t>
  </si>
  <si>
    <t>MINCHAU</t>
  </si>
  <si>
    <t>June 04 2021</t>
  </si>
  <si>
    <t>Maintenance - Road Services &amp; Repairs</t>
  </si>
  <si>
    <t>OLIVER</t>
  </si>
  <si>
    <t>Maintenance - ETS</t>
  </si>
  <si>
    <t>LAUDERDALE</t>
  </si>
  <si>
    <t>Open</t>
  </si>
  <si>
    <t>MACEWAN</t>
  </si>
  <si>
    <t>March 01 2021</t>
  </si>
  <si>
    <t>February 18 2021</t>
  </si>
  <si>
    <t>ALBERTA AVENUE</t>
  </si>
  <si>
    <t>November 04 2019</t>
  </si>
  <si>
    <t>January 18 2020</t>
  </si>
  <si>
    <t>LAURIER HEIGHTS</t>
  </si>
  <si>
    <t>January 09 2020</t>
  </si>
  <si>
    <t>Maintenance - Snow &amp; Ice</t>
  </si>
  <si>
    <t>RAMPART INDUSTRIAL</t>
  </si>
  <si>
    <t>May 16 2021</t>
  </si>
  <si>
    <t>MCCONACHIE AREA</t>
  </si>
  <si>
    <t>February 02 2020</t>
  </si>
  <si>
    <t>ROYAL GARDENS</t>
  </si>
  <si>
    <t>January 14 2020</t>
  </si>
  <si>
    <t>February 05 2020</t>
  </si>
  <si>
    <t>CRAWFORD PLAINS</t>
  </si>
  <si>
    <t>October 22 2019</t>
  </si>
  <si>
    <t>Pothole</t>
  </si>
  <si>
    <t>BALWIN</t>
  </si>
  <si>
    <t>January 22 2020</t>
  </si>
  <si>
    <t>THE HAMPTONS</t>
  </si>
  <si>
    <t>May 19 2021</t>
  </si>
  <si>
    <t>January 27 2020</t>
  </si>
  <si>
    <t>KINISKI GARDENS</t>
  </si>
  <si>
    <t>February 19 2021</t>
  </si>
  <si>
    <t>January 12 2021</t>
  </si>
  <si>
    <t>MEYOKUMIN</t>
  </si>
  <si>
    <t>December 02 2019</t>
  </si>
  <si>
    <t>October 02 2019</t>
  </si>
  <si>
    <t>Road/Sidewalk Maintenance</t>
  </si>
  <si>
    <t>EDGEMONT</t>
  </si>
  <si>
    <t>January 11 2020</t>
  </si>
  <si>
    <t>MENISA</t>
  </si>
  <si>
    <t>October 21 2019</t>
  </si>
  <si>
    <t>May 18 2021</t>
  </si>
  <si>
    <t>MCCAULEY</t>
  </si>
  <si>
    <t>February 28 2021</t>
  </si>
  <si>
    <t>RAMSAY HEIGHTS</t>
  </si>
  <si>
    <t>February 01 2021</t>
  </si>
  <si>
    <t>WINDERMERE</t>
  </si>
  <si>
    <t>February 04 2020</t>
  </si>
  <si>
    <t>November 22 2019</t>
  </si>
  <si>
    <t>November 05 2019</t>
  </si>
  <si>
    <t>Snow &amp; Ice Maintenance</t>
  </si>
  <si>
    <t>SOUTH EDMONTON COMMON</t>
  </si>
  <si>
    <t>February 16 2021</t>
  </si>
  <si>
    <t>RIVER VALLEY LAURIER</t>
  </si>
  <si>
    <t>November 26 2019</t>
  </si>
  <si>
    <t>December 03 2019</t>
  </si>
  <si>
    <t>HOMESTEADER</t>
  </si>
  <si>
    <t>November 18 2019</t>
  </si>
  <si>
    <t>CALGARY TRAIL NORTH</t>
  </si>
  <si>
    <t>SILVER BERRY</t>
  </si>
  <si>
    <t>February 08 2021</t>
  </si>
  <si>
    <t>KERNOHAN</t>
  </si>
  <si>
    <t>February 05 2021</t>
  </si>
  <si>
    <t>March 15 2021</t>
  </si>
  <si>
    <t>January 22 2021</t>
  </si>
  <si>
    <t>Collection &amp; Disposal Services-Garbage</t>
  </si>
  <si>
    <t>RITCHIE</t>
  </si>
  <si>
    <t>November 17 2019</t>
  </si>
  <si>
    <t>November 12 2019</t>
  </si>
  <si>
    <t>MAGRATH HEIGHTS</t>
  </si>
  <si>
    <t>December 11 2019</t>
  </si>
  <si>
    <t>Traffic Lights &amp; Signs</t>
  </si>
  <si>
    <t>RIVER VALLEY WALTERDALE</t>
  </si>
  <si>
    <t>BLUE QUILL ESTATES</t>
  </si>
  <si>
    <t>February 21 2020</t>
  </si>
  <si>
    <t>HAZELDEAN</t>
  </si>
  <si>
    <t>January 21 2021</t>
  </si>
  <si>
    <t>TERRACE HEIGHTS</t>
  </si>
  <si>
    <t>November 06 2019</t>
  </si>
  <si>
    <t>GROVENOR</t>
  </si>
  <si>
    <t>February 28 2020</t>
  </si>
  <si>
    <t>February 13 2020</t>
  </si>
  <si>
    <t>SUMMERLEA</t>
  </si>
  <si>
    <t>April 20 2020</t>
  </si>
  <si>
    <t>TERWILLEGAR TOWNE</t>
  </si>
  <si>
    <t>December 06 2019</t>
  </si>
  <si>
    <t>Drainage Maintenance</t>
  </si>
  <si>
    <t>BONNIE DOON</t>
  </si>
  <si>
    <t>Vandalism/Graffiti</t>
  </si>
  <si>
    <t>February 15 2020</t>
  </si>
  <si>
    <t>CANOSSA</t>
  </si>
  <si>
    <t>February 29 2020</t>
  </si>
  <si>
    <t>SCHONSEE</t>
  </si>
  <si>
    <t>February 07 2020</t>
  </si>
  <si>
    <t>MEADOWLARK PARK</t>
  </si>
  <si>
    <t>December 10 2019</t>
  </si>
  <si>
    <t>RUTHERFORD</t>
  </si>
  <si>
    <t>HILLVIEW</t>
  </si>
  <si>
    <t>Web Forms</t>
  </si>
  <si>
    <t>December 16 2019</t>
  </si>
  <si>
    <t>EASTWOOD</t>
  </si>
  <si>
    <t>February 18 2020</t>
  </si>
  <si>
    <t>THE ORCHARDS AT ELLERSLIE</t>
  </si>
  <si>
    <t>February 10 2020</t>
  </si>
  <si>
    <t>KENNEDALE INDUSTRIAL</t>
  </si>
  <si>
    <t>December 22 2019</t>
  </si>
  <si>
    <t>March 08 2020</t>
  </si>
  <si>
    <t>GRIESBACH</t>
  </si>
  <si>
    <t>March 04 2020</t>
  </si>
  <si>
    <t>STEINHAUER</t>
  </si>
  <si>
    <t>Email</t>
  </si>
  <si>
    <t>March 07 2020</t>
  </si>
  <si>
    <t>PAISLEY</t>
  </si>
  <si>
    <t>KENILWORTH</t>
  </si>
  <si>
    <t>ROSENTHAL</t>
  </si>
  <si>
    <t>HAGMANN ESTATE INDUSTRIAL</t>
  </si>
  <si>
    <t>DUNLUCE</t>
  </si>
  <si>
    <t>March 02 2020</t>
  </si>
  <si>
    <t>February 23 2020</t>
  </si>
  <si>
    <t>February 03 2020</t>
  </si>
  <si>
    <t>TAMARACK</t>
  </si>
  <si>
    <t>March 11 2020</t>
  </si>
  <si>
    <t>WEDGEWOOD HEIGHTS</t>
  </si>
  <si>
    <t>CARLTON</t>
  </si>
  <si>
    <t>March 25 2020</t>
  </si>
  <si>
    <t>April 03 2020</t>
  </si>
  <si>
    <t>December 20 2019</t>
  </si>
  <si>
    <t>LARKSPUR</t>
  </si>
  <si>
    <t>PARKDALE</t>
  </si>
  <si>
    <t>January 13 2020</t>
  </si>
  <si>
    <t>EAUX CLAIRES</t>
  </si>
  <si>
    <t>February 27 2020</t>
  </si>
  <si>
    <t>SOUTHEAST INDUSTRIAL</t>
  </si>
  <si>
    <t>March 09 2020</t>
  </si>
  <si>
    <t>LAUREL</t>
  </si>
  <si>
    <t>May 10 2021</t>
  </si>
  <si>
    <t>January 16 2020</t>
  </si>
  <si>
    <t>September 24 2020</t>
  </si>
  <si>
    <t>CLAREVIEW TOWN CENTRE</t>
  </si>
  <si>
    <t>March 26 2020</t>
  </si>
  <si>
    <t>March 25 2021</t>
  </si>
  <si>
    <t>January 17 2020</t>
  </si>
  <si>
    <t>March 17 2021</t>
  </si>
  <si>
    <t>February 26 2020</t>
  </si>
  <si>
    <t>RIVER VALLEY HIGHLANDS</t>
  </si>
  <si>
    <t>EASTGATE BUSINESS PARK</t>
  </si>
  <si>
    <t>OTTEWELL</t>
  </si>
  <si>
    <t>March 02 2021</t>
  </si>
  <si>
    <t>MCKERNAN</t>
  </si>
  <si>
    <t>PEMBINA</t>
  </si>
  <si>
    <t>March 16 2021</t>
  </si>
  <si>
    <t>January 19 2020</t>
  </si>
  <si>
    <t>GARNEAU</t>
  </si>
  <si>
    <t>May 26 2020</t>
  </si>
  <si>
    <t>ARMSTRONG INDUSTRIAL</t>
  </si>
  <si>
    <t>March 18 2020</t>
  </si>
  <si>
    <t>March 12 2020</t>
  </si>
  <si>
    <t>March 12 2021</t>
  </si>
  <si>
    <t>Horticulture</t>
  </si>
  <si>
    <t>FULTON PLACE</t>
  </si>
  <si>
    <t>March 13 2020</t>
  </si>
  <si>
    <t>March 06 2020</t>
  </si>
  <si>
    <t>April 01 2021</t>
  </si>
  <si>
    <t>April 04 2020</t>
  </si>
  <si>
    <t>KING EDWARD PARK</t>
  </si>
  <si>
    <t>Trees</t>
  </si>
  <si>
    <t>May 20 2020</t>
  </si>
  <si>
    <t>April 14 2020</t>
  </si>
  <si>
    <t>BULYEA HEIGHTS</t>
  </si>
  <si>
    <t>May 25 2020</t>
  </si>
  <si>
    <t>April 12 2020</t>
  </si>
  <si>
    <t>LORELEI</t>
  </si>
  <si>
    <t>June 10 2020</t>
  </si>
  <si>
    <t>April 16 2020</t>
  </si>
  <si>
    <t>April 29 2020</t>
  </si>
  <si>
    <t>April 30 2020</t>
  </si>
  <si>
    <t>GRANVILLE</t>
  </si>
  <si>
    <t>April 28 2020</t>
  </si>
  <si>
    <t>BELGRAVIA</t>
  </si>
  <si>
    <t>May 21 2020</t>
  </si>
  <si>
    <t>AMBLESIDE</t>
  </si>
  <si>
    <t>June 01 2020</t>
  </si>
  <si>
    <t>CALLINGWOOD SOUTH</t>
  </si>
  <si>
    <t>April 23 2020</t>
  </si>
  <si>
    <t>KEHEEWIN</t>
  </si>
  <si>
    <t>May 28 2020</t>
  </si>
  <si>
    <t>May 30 2020</t>
  </si>
  <si>
    <t>GLENORA</t>
  </si>
  <si>
    <t>April 25 2020</t>
  </si>
  <si>
    <t>BELMEAD</t>
  </si>
  <si>
    <t>WESTRIDGE</t>
  </si>
  <si>
    <t>June 18 2020</t>
  </si>
  <si>
    <t>April 22 2020</t>
  </si>
  <si>
    <t>BLUE QUILL</t>
  </si>
  <si>
    <t>June 02 2020</t>
  </si>
  <si>
    <t>STRATHCONA INDUSTRIAL PARK</t>
  </si>
  <si>
    <t>April 21 2020</t>
  </si>
  <si>
    <t>Maintenance - Auxillary</t>
  </si>
  <si>
    <t>GLENWOOD</t>
  </si>
  <si>
    <t>May 05 2020</t>
  </si>
  <si>
    <t>April 15 2021</t>
  </si>
  <si>
    <t>FRASER</t>
  </si>
  <si>
    <t>May 06 2021</t>
  </si>
  <si>
    <t>July 10 2020</t>
  </si>
  <si>
    <t>BRITANNIA YOUNGSTOWN</t>
  </si>
  <si>
    <t>May 27 2020</t>
  </si>
  <si>
    <t>June 12 2020</t>
  </si>
  <si>
    <t>June 30 2020</t>
  </si>
  <si>
    <t>Maintenance - Playgrounds</t>
  </si>
  <si>
    <t>BELVEDERE</t>
  </si>
  <si>
    <t>June 16 2020</t>
  </si>
  <si>
    <t>DAVIES INDUSTRIAL EAST</t>
  </si>
  <si>
    <t>July 30 2020</t>
  </si>
  <si>
    <t>June 21 2020</t>
  </si>
  <si>
    <t>June 06 2020</t>
  </si>
  <si>
    <t>BOYLE STREET</t>
  </si>
  <si>
    <t>July 11 2020</t>
  </si>
  <si>
    <t>June 09 2020</t>
  </si>
  <si>
    <t>Pests - Tree</t>
  </si>
  <si>
    <t>STRATHEARN</t>
  </si>
  <si>
    <t>March 30 2021</t>
  </si>
  <si>
    <t>April 27 2021</t>
  </si>
  <si>
    <t>March 29 2021</t>
  </si>
  <si>
    <t>July 29 2020</t>
  </si>
  <si>
    <t>CHAPPELLE AREA</t>
  </si>
  <si>
    <t>RIVER VALLEY MAYFAIR</t>
  </si>
  <si>
    <t>June 25 2020</t>
  </si>
  <si>
    <t>ALDERGROVE</t>
  </si>
  <si>
    <t>April 23 2021</t>
  </si>
  <si>
    <t>April 12 2021</t>
  </si>
  <si>
    <t>THE UPLANDS</t>
  </si>
  <si>
    <t>April 26 2021</t>
  </si>
  <si>
    <t>ALLARD</t>
  </si>
  <si>
    <t>July 15 2020</t>
  </si>
  <si>
    <t>WEINLOS</t>
  </si>
  <si>
    <t>June 23 2020</t>
  </si>
  <si>
    <t>July 20 2020</t>
  </si>
  <si>
    <t>September 25 2020</t>
  </si>
  <si>
    <t>June 28 2020</t>
  </si>
  <si>
    <t>BELLEVUE</t>
  </si>
  <si>
    <t>June 29 2020</t>
  </si>
  <si>
    <t>LYMBURN</t>
  </si>
  <si>
    <t>June 03 2020</t>
  </si>
  <si>
    <t>July 31 2020</t>
  </si>
  <si>
    <t>POLLARD MEADOWS</t>
  </si>
  <si>
    <t>August 10 2020</t>
  </si>
  <si>
    <t>June 17 2020</t>
  </si>
  <si>
    <t>BATURYN</t>
  </si>
  <si>
    <t>July 08 2020</t>
  </si>
  <si>
    <t>GRANDVIEW HEIGHTS</t>
  </si>
  <si>
    <t>BLACKBURNE</t>
  </si>
  <si>
    <t>June 24 2020</t>
  </si>
  <si>
    <t>August 04 2020</t>
  </si>
  <si>
    <t>DOMINION INDUSTRIAL</t>
  </si>
  <si>
    <t>August 15 2020</t>
  </si>
  <si>
    <t>September 09 2020</t>
  </si>
  <si>
    <t>April 28 2021</t>
  </si>
  <si>
    <t>EDMISTON INDUSTRIAL</t>
  </si>
  <si>
    <t>August 26 2020</t>
  </si>
  <si>
    <t>MONTROSE</t>
  </si>
  <si>
    <t>October 26 2020</t>
  </si>
  <si>
    <t>HENDERSON ESTATES</t>
  </si>
  <si>
    <t>August 02 2020</t>
  </si>
  <si>
    <t>August 25 2020</t>
  </si>
  <si>
    <t>May 20 2021</t>
  </si>
  <si>
    <t>QUEEN ALEXANDRA</t>
  </si>
  <si>
    <t>May 14 2021</t>
  </si>
  <si>
    <t>MILLER</t>
  </si>
  <si>
    <t>September 10 2020</t>
  </si>
  <si>
    <t>CARLISLE</t>
  </si>
  <si>
    <t>August 07 2020</t>
  </si>
  <si>
    <t>NORTHMOUNT</t>
  </si>
  <si>
    <t>LYNNWOOD</t>
  </si>
  <si>
    <t>September 08 2020</t>
  </si>
  <si>
    <t>SOUTH TERWILLEGAR</t>
  </si>
  <si>
    <t>August 22 2020</t>
  </si>
  <si>
    <t>September 02 2020</t>
  </si>
  <si>
    <t>RURAL NORTH EAST SOUTH STURGEON</t>
  </si>
  <si>
    <t>August 31 2020</t>
  </si>
  <si>
    <t>EDMONTON SOUTH CENTRAL</t>
  </si>
  <si>
    <t>September 21 2020</t>
  </si>
  <si>
    <t>November 19 2020</t>
  </si>
  <si>
    <t>August 19 2020</t>
  </si>
  <si>
    <t>November 26 2020</t>
  </si>
  <si>
    <t>October 13 2020</t>
  </si>
  <si>
    <t>Pavement Markings</t>
  </si>
  <si>
    <t>RHATIGAN RIDGE</t>
  </si>
  <si>
    <t>October 30 2020</t>
  </si>
  <si>
    <t>CARTER CREST</t>
  </si>
  <si>
    <t>August 17 2020</t>
  </si>
  <si>
    <t>September 16 2020</t>
  </si>
  <si>
    <t>PARKVIEW</t>
  </si>
  <si>
    <t>August 01 2020</t>
  </si>
  <si>
    <t>EMPIRE PARK</t>
  </si>
  <si>
    <t>MALMO PLAINS</t>
  </si>
  <si>
    <t>November 02 2020</t>
  </si>
  <si>
    <t>October 28 2020</t>
  </si>
  <si>
    <t>Maintenance - Trails</t>
  </si>
  <si>
    <t>RIVER VALLEY WHITEMUD</t>
  </si>
  <si>
    <t>October 11 2020</t>
  </si>
  <si>
    <t>HOLLICK-KENYON</t>
  </si>
  <si>
    <t>October 20 2020</t>
  </si>
  <si>
    <t>RIVER VALLEY GLENORA</t>
  </si>
  <si>
    <t>October 22 2020</t>
  </si>
  <si>
    <t>CASSELMAN</t>
  </si>
  <si>
    <t>November 01 2020</t>
  </si>
  <si>
    <t>December 01 2020</t>
  </si>
  <si>
    <t>PRINCE CHARLES</t>
  </si>
  <si>
    <t>December 17 2020</t>
  </si>
  <si>
    <t>GOLD BAR</t>
  </si>
  <si>
    <t>November 04 2020</t>
  </si>
  <si>
    <t>October 15 2020</t>
  </si>
  <si>
    <t>ATHLONE</t>
  </si>
  <si>
    <t>November 05 2020</t>
  </si>
  <si>
    <t>CHAMBERY</t>
  </si>
  <si>
    <t>September 01 2020</t>
  </si>
  <si>
    <t>ELMWOOD</t>
  </si>
  <si>
    <t>NEWTON</t>
  </si>
  <si>
    <t>October 05 2020</t>
  </si>
  <si>
    <t>DALY GROVE</t>
  </si>
  <si>
    <t>October 24 2020</t>
  </si>
  <si>
    <t>November 22 2020</t>
  </si>
  <si>
    <t>January 08 2021</t>
  </si>
  <si>
    <t>RIVER VALLEY RIVERSIDE</t>
  </si>
  <si>
    <t>October 07 2020</t>
  </si>
  <si>
    <t>November 10 2020</t>
  </si>
  <si>
    <t>KINGLET GARDENS</t>
  </si>
  <si>
    <t>January 10 2021</t>
  </si>
  <si>
    <t>November 27 2020</t>
  </si>
  <si>
    <t>April 14 2016</t>
  </si>
  <si>
    <t>December 14 2020</t>
  </si>
  <si>
    <t>April 21 2016</t>
  </si>
  <si>
    <t>CALGARY TRAIL SOUTH</t>
  </si>
  <si>
    <t>January 01 2021</t>
  </si>
  <si>
    <t>BISSET</t>
  </si>
  <si>
    <t>November 18 2020</t>
  </si>
  <si>
    <t>January 19 2016</t>
  </si>
  <si>
    <t>LENDRUM PLACE</t>
  </si>
  <si>
    <t>September 19 2020</t>
  </si>
  <si>
    <t>December 29 2020</t>
  </si>
  <si>
    <t>HODGSON</t>
  </si>
  <si>
    <t>May 12 2016</t>
  </si>
  <si>
    <t>RURAL NORTH EAST HORSE HILL</t>
  </si>
  <si>
    <t>January 07 2016</t>
  </si>
  <si>
    <t>September 18 2020</t>
  </si>
  <si>
    <t>February 01 2016</t>
  </si>
  <si>
    <t>AVONMORE</t>
  </si>
  <si>
    <t>January 30 2016</t>
  </si>
  <si>
    <t>October 03 2020</t>
  </si>
  <si>
    <t>December 10 2020</t>
  </si>
  <si>
    <t>September 17 2020</t>
  </si>
  <si>
    <t>MAPLE</t>
  </si>
  <si>
    <t>December 20 2020</t>
  </si>
  <si>
    <t>August 24 2020</t>
  </si>
  <si>
    <t>December 08 2020</t>
  </si>
  <si>
    <t>April 12 2016</t>
  </si>
  <si>
    <t>Tree Maintenance</t>
  </si>
  <si>
    <t>November 29 2020</t>
  </si>
  <si>
    <t>December 09 2020</t>
  </si>
  <si>
    <t>February 26 2016</t>
  </si>
  <si>
    <t>December 31 2020</t>
  </si>
  <si>
    <t>February 03 2016</t>
  </si>
  <si>
    <t>February 12 2016</t>
  </si>
  <si>
    <t>February 19 2016</t>
  </si>
  <si>
    <t>July 29 2016</t>
  </si>
  <si>
    <t>February 23 2021</t>
  </si>
  <si>
    <t>May 25 2016</t>
  </si>
  <si>
    <t>DOVERCOURT</t>
  </si>
  <si>
    <t>October 20 2016</t>
  </si>
  <si>
    <t>May 06 2016</t>
  </si>
  <si>
    <t>June 07 2016</t>
  </si>
  <si>
    <t>MISTATIM INDUSTRIAL</t>
  </si>
  <si>
    <t>February 21 2016</t>
  </si>
  <si>
    <t>January 27 2016</t>
  </si>
  <si>
    <t>LEE RIDGE</t>
  </si>
  <si>
    <t>May 19 2016</t>
  </si>
  <si>
    <t>Dead Animal Removal</t>
  </si>
  <si>
    <t>February 02 2016</t>
  </si>
  <si>
    <t>December 22 2020</t>
  </si>
  <si>
    <t>June 28 2016</t>
  </si>
  <si>
    <t>January 20 2017</t>
  </si>
  <si>
    <t>June 13 2016</t>
  </si>
  <si>
    <t>Parks &amp; Sportsfield Maintenance</t>
  </si>
  <si>
    <t>August 08 2016</t>
  </si>
  <si>
    <t>July 25 2016</t>
  </si>
  <si>
    <t>October 03 2016</t>
  </si>
  <si>
    <t>October 31 2017</t>
  </si>
  <si>
    <t>March 14 2016</t>
  </si>
  <si>
    <t>April 15 2016</t>
  </si>
  <si>
    <t>April 06 2016</t>
  </si>
  <si>
    <t>May 26 2016</t>
  </si>
  <si>
    <t>YORK</t>
  </si>
  <si>
    <t>February 16 2016</t>
  </si>
  <si>
    <t>DUGGAN</t>
  </si>
  <si>
    <t>October 31 2016</t>
  </si>
  <si>
    <t>Structure Maintenance</t>
  </si>
  <si>
    <t>September 15 2016</t>
  </si>
  <si>
    <t>JASPER PARK</t>
  </si>
  <si>
    <t>November 03 2017</t>
  </si>
  <si>
    <t>CORONET INDUSTRIAL</t>
  </si>
  <si>
    <t>May 13 2016</t>
  </si>
  <si>
    <t>June 30 2016</t>
  </si>
  <si>
    <t>MILL CREEK RAVINE NORTH</t>
  </si>
  <si>
    <t>January 11 2017</t>
  </si>
  <si>
    <t>June 16 2016</t>
  </si>
  <si>
    <t>November 03 2016</t>
  </si>
  <si>
    <t>HIGH PARK</t>
  </si>
  <si>
    <t>July 30 2016</t>
  </si>
  <si>
    <t>November 14 2016</t>
  </si>
  <si>
    <t>July 19 2016</t>
  </si>
  <si>
    <t>WINTERBURN INDUSTRIAL AREA EAST</t>
  </si>
  <si>
    <t>July 20 2016</t>
  </si>
  <si>
    <t>HIGHLANDS</t>
  </si>
  <si>
    <t>RIDEAU PARK</t>
  </si>
  <si>
    <t>August 17 2016</t>
  </si>
  <si>
    <t>BRANDER GARDENS</t>
  </si>
  <si>
    <t>January 10 2017</t>
  </si>
  <si>
    <t>December 13 2016</t>
  </si>
  <si>
    <t>November 28 2016</t>
  </si>
  <si>
    <t>February 16 2017</t>
  </si>
  <si>
    <t>September 07 2016</t>
  </si>
  <si>
    <t>ERMINESKIN</t>
  </si>
  <si>
    <t>April 02 2017</t>
  </si>
  <si>
    <t>October 26 2016</t>
  </si>
  <si>
    <t>March 01 2017</t>
  </si>
  <si>
    <t>BANNERMAN</t>
  </si>
  <si>
    <t>December 26 2016</t>
  </si>
  <si>
    <t>EVANSDALE</t>
  </si>
  <si>
    <t>August 23 2016</t>
  </si>
  <si>
    <t>May 13 2017</t>
  </si>
  <si>
    <t>September 09 2016</t>
  </si>
  <si>
    <t>CRESTWOOD</t>
  </si>
  <si>
    <t>January 25 2017</t>
  </si>
  <si>
    <t>November 08 2016</t>
  </si>
  <si>
    <t>September 12 2016</t>
  </si>
  <si>
    <t>MATT BERRY</t>
  </si>
  <si>
    <t>October 13 2016</t>
  </si>
  <si>
    <t>CALLINGWOOD NORTH</t>
  </si>
  <si>
    <t>June 02 2016</t>
  </si>
  <si>
    <t>September 02 2016</t>
  </si>
  <si>
    <t>March 30 2017</t>
  </si>
  <si>
    <t>January 26 2017</t>
  </si>
  <si>
    <t>August 20 2017</t>
  </si>
  <si>
    <t>May 08 2017</t>
  </si>
  <si>
    <t>May 12 2017</t>
  </si>
  <si>
    <t>September 06 2016</t>
  </si>
  <si>
    <t>November 18 2017</t>
  </si>
  <si>
    <t>August 26 2016</t>
  </si>
  <si>
    <t>May 16 2017</t>
  </si>
  <si>
    <t>April 18 2017</t>
  </si>
  <si>
    <t>June 13 2017</t>
  </si>
  <si>
    <t>September 22 2016</t>
  </si>
  <si>
    <t>July 20 2017</t>
  </si>
  <si>
    <t>September 24 2018</t>
  </si>
  <si>
    <t>MILL WOODS TOWN CENTRE</t>
  </si>
  <si>
    <t>April 11 2017</t>
  </si>
  <si>
    <t>September 01 2017</t>
  </si>
  <si>
    <t>April 07 2017</t>
  </si>
  <si>
    <t>November 21 2016</t>
  </si>
  <si>
    <t>November 29 2017</t>
  </si>
  <si>
    <t>August 09 2017</t>
  </si>
  <si>
    <t>LEGER</t>
  </si>
  <si>
    <t>November 25 2016</t>
  </si>
  <si>
    <t>August 19 2016</t>
  </si>
  <si>
    <t>KINOKAMAU PLAINS AREA</t>
  </si>
  <si>
    <t>August 18 2017</t>
  </si>
  <si>
    <t>June 07 2017</t>
  </si>
  <si>
    <t>December 21 2017</t>
  </si>
  <si>
    <t>RICHFIELD</t>
  </si>
  <si>
    <t>September 21 2017</t>
  </si>
  <si>
    <t>March 19 2018</t>
  </si>
  <si>
    <t>WELLINGTON</t>
  </si>
  <si>
    <t>January 15 2018</t>
  </si>
  <si>
    <t>July 12 2017</t>
  </si>
  <si>
    <t>August 16 2017</t>
  </si>
  <si>
    <t>February 05 2018</t>
  </si>
  <si>
    <t>August 14 2017</t>
  </si>
  <si>
    <t>June 20 2017</t>
  </si>
  <si>
    <t>October 04 2016</t>
  </si>
  <si>
    <t>STARLING</t>
  </si>
  <si>
    <t>May 05 2017</t>
  </si>
  <si>
    <t>November 20 2017</t>
  </si>
  <si>
    <t>CORONET ADDITION INDUSTRIAL</t>
  </si>
  <si>
    <t>February 15 2018</t>
  </si>
  <si>
    <t>August 29 2017</t>
  </si>
  <si>
    <t>February 16 2018</t>
  </si>
  <si>
    <t>ABBOTTSFIELD</t>
  </si>
  <si>
    <t>September 21 2018</t>
  </si>
  <si>
    <t>November 13 2017</t>
  </si>
  <si>
    <t>SUDER GREENS</t>
  </si>
  <si>
    <t>April 03 2017</t>
  </si>
  <si>
    <t>May 04 2018</t>
  </si>
  <si>
    <t>April 10 2017</t>
  </si>
  <si>
    <t>WEST JASPER PLACE</t>
  </si>
  <si>
    <t>May 13 2018</t>
  </si>
  <si>
    <t>January 16 2018</t>
  </si>
  <si>
    <t>April 19 2018</t>
  </si>
  <si>
    <t>October 24 2017</t>
  </si>
  <si>
    <t>April 04 2018</t>
  </si>
  <si>
    <t>March 21 2018</t>
  </si>
  <si>
    <t>ELLERSLIE INDUSTRIAL</t>
  </si>
  <si>
    <t>May 14 2018</t>
  </si>
  <si>
    <t>December 11 2017</t>
  </si>
  <si>
    <t>July 24 2019</t>
  </si>
  <si>
    <t>April 24 2018</t>
  </si>
  <si>
    <t>April 01 2018</t>
  </si>
  <si>
    <t>November 25 2017</t>
  </si>
  <si>
    <t>September 22 2017</t>
  </si>
  <si>
    <t>May 16 2018</t>
  </si>
  <si>
    <t>October 25 2017</t>
  </si>
  <si>
    <t>April 03 2018</t>
  </si>
  <si>
    <t>April 09 2019</t>
  </si>
  <si>
    <t>February 19 2018</t>
  </si>
  <si>
    <t>March 25 2018</t>
  </si>
  <si>
    <t>INGLEWOOD</t>
  </si>
  <si>
    <t>May 10 2018</t>
  </si>
  <si>
    <t>June 07 2018</t>
  </si>
  <si>
    <t>October 09 2018</t>
  </si>
  <si>
    <t>July 18 2018</t>
  </si>
  <si>
    <t>March 08 2018</t>
  </si>
  <si>
    <t>June 08 2018</t>
  </si>
  <si>
    <t>October 05 2018</t>
  </si>
  <si>
    <t>DESROCHERS AREA</t>
  </si>
  <si>
    <t>November 29 2016</t>
  </si>
  <si>
    <t>June 26 2017</t>
  </si>
  <si>
    <t>May 25 2018</t>
  </si>
  <si>
    <t>KILLARNEY</t>
  </si>
  <si>
    <t>May 08 2018</t>
  </si>
  <si>
    <t>April 08 2018</t>
  </si>
  <si>
    <t>UNIVERSITY OF ALBERTA</t>
  </si>
  <si>
    <t>April 16 2018</t>
  </si>
  <si>
    <t>CALLAGHAN</t>
  </si>
  <si>
    <t>August 09 2019</t>
  </si>
  <si>
    <t>October 15 2018</t>
  </si>
  <si>
    <t>JACKSON HEIGHTS</t>
  </si>
  <si>
    <t>October 19 2018</t>
  </si>
  <si>
    <t>HERITAGE VALLEY TOWN CENTRE AREA</t>
  </si>
  <si>
    <t>April 27 2018</t>
  </si>
  <si>
    <t>OZERNA</t>
  </si>
  <si>
    <t>May 18 2018</t>
  </si>
  <si>
    <t>June 20 2018</t>
  </si>
  <si>
    <t>October 29 2018</t>
  </si>
  <si>
    <t>HIGH PARK INDUSTRIAL</t>
  </si>
  <si>
    <t>ROSSDALE</t>
  </si>
  <si>
    <t>April 02 2019</t>
  </si>
  <si>
    <t>April 11 2018</t>
  </si>
  <si>
    <t>BELMONT</t>
  </si>
  <si>
    <t>April 23 2018</t>
  </si>
  <si>
    <t>May 27 2018</t>
  </si>
  <si>
    <t>LA PERLE</t>
  </si>
  <si>
    <t>April 25 2018</t>
  </si>
  <si>
    <t>June 06 2018</t>
  </si>
  <si>
    <t>April 12 2019</t>
  </si>
  <si>
    <t>May 29 2018</t>
  </si>
  <si>
    <t>RURAL SOUTH EAST</t>
  </si>
  <si>
    <t>June 18 2018</t>
  </si>
  <si>
    <t>June 15 2018</t>
  </si>
  <si>
    <t>ANTHONY HENDAY SOUTH BLACKBURNE</t>
  </si>
  <si>
    <t>April 18 2019</t>
  </si>
  <si>
    <t>July 05 2017</t>
  </si>
  <si>
    <t>May 01 2018</t>
  </si>
  <si>
    <t>June 22 2018</t>
  </si>
  <si>
    <t>June 27 2018</t>
  </si>
  <si>
    <t>April 28 2018</t>
  </si>
  <si>
    <t>GREENVIEW</t>
  </si>
  <si>
    <t>May 28 2018</t>
  </si>
  <si>
    <t>June 12 2018</t>
  </si>
  <si>
    <t>July 29 2019</t>
  </si>
  <si>
    <t>MICHAELS PARK</t>
  </si>
  <si>
    <t>May 30 2018</t>
  </si>
  <si>
    <t>April 16 2019</t>
  </si>
  <si>
    <t>OXFORD</t>
  </si>
  <si>
    <t>July 17 2018</t>
  </si>
  <si>
    <t>July 25 2018</t>
  </si>
  <si>
    <t>October 16 2018</t>
  </si>
  <si>
    <t>CAERNARVON</t>
  </si>
  <si>
    <t>October 26 2018</t>
  </si>
  <si>
    <t>DELTON</t>
  </si>
  <si>
    <t>November 09 2018</t>
  </si>
  <si>
    <t>June 11 2018</t>
  </si>
  <si>
    <t>July 28 2019</t>
  </si>
  <si>
    <t>WINDSOR PARK</t>
  </si>
  <si>
    <t>June 19 2018</t>
  </si>
  <si>
    <t>November 05 2018</t>
  </si>
  <si>
    <t>November 14 2018</t>
  </si>
  <si>
    <t>August 04 2018</t>
  </si>
  <si>
    <t>July 16 2018</t>
  </si>
  <si>
    <t>SIFTON PARK</t>
  </si>
  <si>
    <t>August 13 2018</t>
  </si>
  <si>
    <t>August 10 2018</t>
  </si>
  <si>
    <t>July 13 2018</t>
  </si>
  <si>
    <t>RIO TERRACE</t>
  </si>
  <si>
    <t>January 20 2021</t>
  </si>
  <si>
    <t>NORTH GLENORA</t>
  </si>
  <si>
    <t>June 29 2018</t>
  </si>
  <si>
    <t>August 07 2018</t>
  </si>
  <si>
    <t>RIVERDALE</t>
  </si>
  <si>
    <t>July 20 2018</t>
  </si>
  <si>
    <t>July 19 2018</t>
  </si>
  <si>
    <t>INDUSTRIAL HEIGHTS</t>
  </si>
  <si>
    <t>November 01 2018</t>
  </si>
  <si>
    <t>April 15 2019</t>
  </si>
  <si>
    <t>OLESKIW</t>
  </si>
  <si>
    <t>June 14 2018</t>
  </si>
  <si>
    <t>July 24 2018</t>
  </si>
  <si>
    <t>November 15 2018</t>
  </si>
  <si>
    <t>October 24 2018</t>
  </si>
  <si>
    <t>October 25 2018</t>
  </si>
  <si>
    <t>August 14 2018</t>
  </si>
  <si>
    <t>July 01 2018</t>
  </si>
  <si>
    <t>December 09 2018</t>
  </si>
  <si>
    <t>December 17 2018</t>
  </si>
  <si>
    <t>November 16 2018</t>
  </si>
  <si>
    <t>July 14 2018</t>
  </si>
  <si>
    <t>August 06 2018</t>
  </si>
  <si>
    <t>December 18 2018</t>
  </si>
  <si>
    <t>RIVER VALLEY GOLD BAR</t>
  </si>
  <si>
    <t>August 09 2018</t>
  </si>
  <si>
    <t>July 26 2018</t>
  </si>
  <si>
    <t>December 08 2018</t>
  </si>
  <si>
    <t>August 17 2018</t>
  </si>
  <si>
    <t>December 12 2018</t>
  </si>
  <si>
    <t>November 30 2018</t>
  </si>
  <si>
    <t>November 29 2018</t>
  </si>
  <si>
    <t>December 07 2018</t>
  </si>
  <si>
    <t>January 09 2018</t>
  </si>
  <si>
    <t>November 01 2017</t>
  </si>
  <si>
    <t>March 01 2018</t>
  </si>
  <si>
    <t>December 01 2017</t>
  </si>
  <si>
    <t>OVERLANDERS</t>
  </si>
  <si>
    <t>December 05 2018</t>
  </si>
  <si>
    <t>November 21 2017</t>
  </si>
  <si>
    <t>September 26 2017</t>
  </si>
  <si>
    <t>December 06 2018</t>
  </si>
  <si>
    <t>November 07 2017</t>
  </si>
  <si>
    <t>September 25 2017</t>
  </si>
  <si>
    <t>October 10 2017</t>
  </si>
  <si>
    <t>CANON RIDGE</t>
  </si>
  <si>
    <t>GRAYDON HILL</t>
  </si>
  <si>
    <t>December 04 2018</t>
  </si>
  <si>
    <t>September 27 2017</t>
  </si>
  <si>
    <t>OGILVIE RIDGE</t>
  </si>
  <si>
    <t>April 29 2019</t>
  </si>
  <si>
    <t>BRINTNELL</t>
  </si>
  <si>
    <t>August 08 2018</t>
  </si>
  <si>
    <t>November 16 2017</t>
  </si>
  <si>
    <t>CAMERON HEIGHTS</t>
  </si>
  <si>
    <t>November 09 2017</t>
  </si>
  <si>
    <t>October 05 2017</t>
  </si>
  <si>
    <t>December 14 2017</t>
  </si>
  <si>
    <t>August 22 2018</t>
  </si>
  <si>
    <t>October 18 2017</t>
  </si>
  <si>
    <t>November 27 2017</t>
  </si>
  <si>
    <t>November 02 2017</t>
  </si>
  <si>
    <t>October 13 2017</t>
  </si>
  <si>
    <t>August 18 2018</t>
  </si>
  <si>
    <t>December 15 2017</t>
  </si>
  <si>
    <t>December 16 2017</t>
  </si>
  <si>
    <t>February 02 2018</t>
  </si>
  <si>
    <t>January 05 2018</t>
  </si>
  <si>
    <t>February 06 2018</t>
  </si>
  <si>
    <t>September 20 2017</t>
  </si>
  <si>
    <t>December 22 2017</t>
  </si>
  <si>
    <t>March 14 2018</t>
  </si>
  <si>
    <t>March 16 2018</t>
  </si>
  <si>
    <t>January 12 2018</t>
  </si>
  <si>
    <t>March 13 2018</t>
  </si>
  <si>
    <t>ELMWOOD PARK</t>
  </si>
  <si>
    <t>February 08 2018</t>
  </si>
  <si>
    <t>CRYSTALLINA NERA WEST</t>
  </si>
  <si>
    <t>August 31 2018</t>
  </si>
  <si>
    <t>CANORA</t>
  </si>
  <si>
    <t>February 12 2018</t>
  </si>
  <si>
    <t>December 18 2017</t>
  </si>
  <si>
    <t>August 23 2018</t>
  </si>
  <si>
    <t>December 16 2018</t>
  </si>
  <si>
    <t>January 29 2018</t>
  </si>
  <si>
    <t>January 30 2018</t>
  </si>
  <si>
    <t>December 13 2018</t>
  </si>
  <si>
    <t>December 19 2017</t>
  </si>
  <si>
    <t>February 13 2018</t>
  </si>
  <si>
    <t>December 17 2017</t>
  </si>
  <si>
    <t>February 20 2018</t>
  </si>
  <si>
    <t>CY BECKER</t>
  </si>
  <si>
    <t>March 11 2018</t>
  </si>
  <si>
    <t>December 19 2018</t>
  </si>
  <si>
    <t>December 21 2018</t>
  </si>
  <si>
    <t>December 31 2018</t>
  </si>
  <si>
    <t>May 30 2019</t>
  </si>
  <si>
    <t>August 29 2018</t>
  </si>
  <si>
    <t>January 10 2019</t>
  </si>
  <si>
    <t>KLARVATTEN</t>
  </si>
  <si>
    <t>May 10 2019</t>
  </si>
  <si>
    <t>HAWIN PARK ESTATE INDUSTRIAL</t>
  </si>
  <si>
    <t>March 27 2019</t>
  </si>
  <si>
    <t>September 18 2018</t>
  </si>
  <si>
    <t>SHERWOOD</t>
  </si>
  <si>
    <t>September 20 2018</t>
  </si>
  <si>
    <t>September 16 2018</t>
  </si>
  <si>
    <t>December 24 2018</t>
  </si>
  <si>
    <t>August 07 2019</t>
  </si>
  <si>
    <t>August 04 2019</t>
  </si>
  <si>
    <t>August 20 2019</t>
  </si>
  <si>
    <t>RUNDLE HEIGHTS</t>
  </si>
  <si>
    <t>September 12 2018</t>
  </si>
  <si>
    <t>SWEET GRASS</t>
  </si>
  <si>
    <t>May 27 2019</t>
  </si>
  <si>
    <t>WHITEMUD CREEK RAVINE NORTH</t>
  </si>
  <si>
    <t>August 06 2019</t>
  </si>
  <si>
    <t>January 06 2019</t>
  </si>
  <si>
    <t>QUESNELL HEIGHTS</t>
  </si>
  <si>
    <t>May 08 2019</t>
  </si>
  <si>
    <t>September 11 2017</t>
  </si>
  <si>
    <t>April 08 2014</t>
  </si>
  <si>
    <t>January 04 2019</t>
  </si>
  <si>
    <t>January 26 2014</t>
  </si>
  <si>
    <t>May 14 2019</t>
  </si>
  <si>
    <t>August 23 2019</t>
  </si>
  <si>
    <t>August 05 2019</t>
  </si>
  <si>
    <t>May 13 2019</t>
  </si>
  <si>
    <t>May 15 2019</t>
  </si>
  <si>
    <t>January 05 2019</t>
  </si>
  <si>
    <t>March 15 2017</t>
  </si>
  <si>
    <t>May 16 2019</t>
  </si>
  <si>
    <t>January 25 2019</t>
  </si>
  <si>
    <t>January 09 2019</t>
  </si>
  <si>
    <t>January 29 2019</t>
  </si>
  <si>
    <t>January 23 2019</t>
  </si>
  <si>
    <t>February 20 2014</t>
  </si>
  <si>
    <t>September 03 2019</t>
  </si>
  <si>
    <t>BLACKMUD CREEK RAVINE</t>
  </si>
  <si>
    <t>April 09 2014</t>
  </si>
  <si>
    <t>February 18 2014</t>
  </si>
  <si>
    <t>October 21 2014</t>
  </si>
  <si>
    <t>HUFF BREMNER ESTATE INDUSTRIAL</t>
  </si>
  <si>
    <t>January 16 2014</t>
  </si>
  <si>
    <t>January 06 2014</t>
  </si>
  <si>
    <t>September 14 2017</t>
  </si>
  <si>
    <t>January 17 2014</t>
  </si>
  <si>
    <t>CLOVERDALE</t>
  </si>
  <si>
    <t>January 18 2014</t>
  </si>
  <si>
    <t>January 15 2014</t>
  </si>
  <si>
    <t>April 17 2014</t>
  </si>
  <si>
    <t>January 31 2019</t>
  </si>
  <si>
    <t>January 20 2014</t>
  </si>
  <si>
    <t>January 10 2014</t>
  </si>
  <si>
    <t>January 24 2014</t>
  </si>
  <si>
    <t>January 27 2014</t>
  </si>
  <si>
    <t>February 13 2014</t>
  </si>
  <si>
    <t>January 28 2019</t>
  </si>
  <si>
    <t>ANTHONY HENDAY SOUTH</t>
  </si>
  <si>
    <t>September 11 2014</t>
  </si>
  <si>
    <t>DONSDALE</t>
  </si>
  <si>
    <t>February 07 2014</t>
  </si>
  <si>
    <t>May 07 2014</t>
  </si>
  <si>
    <t>April 25 2014</t>
  </si>
  <si>
    <t>EDMONTON RESEARCH AND DEVELOPMENT PARK</t>
  </si>
  <si>
    <t>April 03 2014</t>
  </si>
  <si>
    <t>February 01 2014</t>
  </si>
  <si>
    <t>GARIEPY</t>
  </si>
  <si>
    <t>April 24 2014</t>
  </si>
  <si>
    <t>March 10 2014</t>
  </si>
  <si>
    <t>January 31 2014</t>
  </si>
  <si>
    <t>July 28 2014</t>
  </si>
  <si>
    <t>May 17 2019</t>
  </si>
  <si>
    <t>ORMSBY PLACE</t>
  </si>
  <si>
    <t>March 18 2014</t>
  </si>
  <si>
    <t>February 06 2014</t>
  </si>
  <si>
    <t>April 14 2014</t>
  </si>
  <si>
    <t>July 08 2014</t>
  </si>
  <si>
    <t>July 29 2014</t>
  </si>
  <si>
    <t>January 25 2014</t>
  </si>
  <si>
    <t>BRECKENRIDGE GREENS</t>
  </si>
  <si>
    <t>February 10 2014</t>
  </si>
  <si>
    <t>March 04 2014</t>
  </si>
  <si>
    <t>May 12 2014</t>
  </si>
  <si>
    <t>September 25 2014</t>
  </si>
  <si>
    <t>July 16 2014</t>
  </si>
  <si>
    <t>YOUNGSTOWN INDUSTRIAL</t>
  </si>
  <si>
    <t>September 03 2014</t>
  </si>
  <si>
    <t>PLACE LARUE</t>
  </si>
  <si>
    <t>June 09 2014</t>
  </si>
  <si>
    <t>October 29 2015</t>
  </si>
  <si>
    <t>November 19 2014</t>
  </si>
  <si>
    <t>May 09 2014</t>
  </si>
  <si>
    <t>May 22 2014</t>
  </si>
  <si>
    <t>May 06 2014</t>
  </si>
  <si>
    <t>August 14 2014</t>
  </si>
  <si>
    <t>October 17 2014</t>
  </si>
  <si>
    <t>June 06 2014</t>
  </si>
  <si>
    <t>EKOTA</t>
  </si>
  <si>
    <t>October 14 2014</t>
  </si>
  <si>
    <t>June 18 2014</t>
  </si>
  <si>
    <t>October 22 2014</t>
  </si>
  <si>
    <t>October 01 2014</t>
  </si>
  <si>
    <t>September 26 2014</t>
  </si>
  <si>
    <t>CAPILANO</t>
  </si>
  <si>
    <t>July 14 2014</t>
  </si>
  <si>
    <t>September 09 2014</t>
  </si>
  <si>
    <t>December 01 2014</t>
  </si>
  <si>
    <t>EDMONTON MUNICIPAL AIRPORT</t>
  </si>
  <si>
    <t>August 29 2014</t>
  </si>
  <si>
    <t>October 31 2014</t>
  </si>
  <si>
    <t>March 17 2015</t>
  </si>
  <si>
    <t>ROSSLYN</t>
  </si>
  <si>
    <t>August 18 2014</t>
  </si>
  <si>
    <t>May 13 2014</t>
  </si>
  <si>
    <t>RURAL WEST BIG LAKE</t>
  </si>
  <si>
    <t>August 22 2014</t>
  </si>
  <si>
    <t>MACTAGGART</t>
  </si>
  <si>
    <t>February 13 2015</t>
  </si>
  <si>
    <t>January 29 2015</t>
  </si>
  <si>
    <t>July 21 2014</t>
  </si>
  <si>
    <t>June 24 2014</t>
  </si>
  <si>
    <t>July 09 2014</t>
  </si>
  <si>
    <t>December 12 2014</t>
  </si>
  <si>
    <t>KIRKNESS</t>
  </si>
  <si>
    <t>September 23 2014</t>
  </si>
  <si>
    <t>November 17 2014</t>
  </si>
  <si>
    <t>October 16 2014</t>
  </si>
  <si>
    <t>September 17 2014</t>
  </si>
  <si>
    <t>January 30 2015</t>
  </si>
  <si>
    <t>November 24 2014</t>
  </si>
  <si>
    <t>October 28 2014</t>
  </si>
  <si>
    <t>GIRARD INDUSTRIAL</t>
  </si>
  <si>
    <t>May 21 2014</t>
  </si>
  <si>
    <t>RICHFORD</t>
  </si>
  <si>
    <t>April 18 2015</t>
  </si>
  <si>
    <t>June 29 2015</t>
  </si>
  <si>
    <t>November 30 2014</t>
  </si>
  <si>
    <t>November 27 2014</t>
  </si>
  <si>
    <t>January 22 2015</t>
  </si>
  <si>
    <t>August 01 2015</t>
  </si>
  <si>
    <t>March 26 2015</t>
  </si>
  <si>
    <t>February 04 2015</t>
  </si>
  <si>
    <t>April 02 2015</t>
  </si>
  <si>
    <t>December 16 2014</t>
  </si>
  <si>
    <t>December 05 2014</t>
  </si>
  <si>
    <t>October 19 2015</t>
  </si>
  <si>
    <t>December 23 2014</t>
  </si>
  <si>
    <t>ASPEN GARDENS</t>
  </si>
  <si>
    <t>October 10 2014</t>
  </si>
  <si>
    <t>January 28 2015</t>
  </si>
  <si>
    <t>August 11 2014</t>
  </si>
  <si>
    <t>September 16 2014</t>
  </si>
  <si>
    <t>March 27 2015</t>
  </si>
  <si>
    <t>December 03 2014</t>
  </si>
  <si>
    <t>May 07 2015</t>
  </si>
  <si>
    <t>December 15 2014</t>
  </si>
  <si>
    <t>April 14 2015</t>
  </si>
  <si>
    <t>GORMAN</t>
  </si>
  <si>
    <t>March 23 2015</t>
  </si>
  <si>
    <t>MCINTYRE INDUSTRIAL</t>
  </si>
  <si>
    <t>March 07 2015</t>
  </si>
  <si>
    <t>August 19 2015</t>
  </si>
  <si>
    <t>February 23 2015</t>
  </si>
  <si>
    <t>January 14 2015</t>
  </si>
  <si>
    <t>March 11 2015</t>
  </si>
  <si>
    <t>THORNCLIFF</t>
  </si>
  <si>
    <t>April 07 2015</t>
  </si>
  <si>
    <t>March 19 2015</t>
  </si>
  <si>
    <t>June 16 2015</t>
  </si>
  <si>
    <t>September 04 2015</t>
  </si>
  <si>
    <t>June 26 2015</t>
  </si>
  <si>
    <t>March 25 2015</t>
  </si>
  <si>
    <t>May 01 2015</t>
  </si>
  <si>
    <t>July 02 2015</t>
  </si>
  <si>
    <t>March 03 2015</t>
  </si>
  <si>
    <t>July 06 2015</t>
  </si>
  <si>
    <t>July 08 2015</t>
  </si>
  <si>
    <t>August 14 2015</t>
  </si>
  <si>
    <t>March 10 2015</t>
  </si>
  <si>
    <t>May 08 2015</t>
  </si>
  <si>
    <t>July 28 2015</t>
  </si>
  <si>
    <t>June 03 2015</t>
  </si>
  <si>
    <t>June 30 2015</t>
  </si>
  <si>
    <t>April 17 2015</t>
  </si>
  <si>
    <t>April 29 2016</t>
  </si>
  <si>
    <t>September 18 2015</t>
  </si>
  <si>
    <t>November 05 2015</t>
  </si>
  <si>
    <t>August 25 2015</t>
  </si>
  <si>
    <t>July 17 2015</t>
  </si>
  <si>
    <t>June 09 2015</t>
  </si>
  <si>
    <t>March 30 2015</t>
  </si>
  <si>
    <t>July 13 2015</t>
  </si>
  <si>
    <t>June 24 2015</t>
  </si>
  <si>
    <t>August 09 2015</t>
  </si>
  <si>
    <t>June 12 2015</t>
  </si>
  <si>
    <t>February 29 2016</t>
  </si>
  <si>
    <t>November 12 2015</t>
  </si>
  <si>
    <t>PAPASCHASE INDUSTRIAL</t>
  </si>
  <si>
    <t>May 20 2015</t>
  </si>
  <si>
    <t>December 08 2015</t>
  </si>
  <si>
    <t>May 20 2019</t>
  </si>
  <si>
    <t>BEACON HEIGHTS</t>
  </si>
  <si>
    <t>October 09 2015</t>
  </si>
  <si>
    <t>February 15 2019</t>
  </si>
  <si>
    <t>July 27 2015</t>
  </si>
  <si>
    <t>MCQUEEN</t>
  </si>
  <si>
    <t>August 21 2019</t>
  </si>
  <si>
    <t>RAPPERSWILL</t>
  </si>
  <si>
    <t>January 19 2017</t>
  </si>
  <si>
    <t>KENSINGTON</t>
  </si>
  <si>
    <t>June 17 2015</t>
  </si>
  <si>
    <t>October 08 2015</t>
  </si>
  <si>
    <t>MCARTHUR INDUSTRIAL</t>
  </si>
  <si>
    <t>August 04 2015</t>
  </si>
  <si>
    <t>September 01 2015</t>
  </si>
  <si>
    <t>February 07 2019</t>
  </si>
  <si>
    <t>January 05 2016</t>
  </si>
  <si>
    <t>September 28 2015</t>
  </si>
  <si>
    <t>August 17 2015</t>
  </si>
  <si>
    <t>January 14 2016</t>
  </si>
  <si>
    <t>SHEFFIELD INDUSTRIAL</t>
  </si>
  <si>
    <t>November 03 2015</t>
  </si>
  <si>
    <t>HAIRSINE</t>
  </si>
  <si>
    <t>May 25 2015</t>
  </si>
  <si>
    <t>ANTHONY HENDAY BIG LAKE</t>
  </si>
  <si>
    <t>September 19 2015</t>
  </si>
  <si>
    <t>August 12 2015</t>
  </si>
  <si>
    <t>January 22 2016</t>
  </si>
  <si>
    <t>February 27 2017</t>
  </si>
  <si>
    <t>RIVER VALLEY TERWILLEGAR</t>
  </si>
  <si>
    <t>February 23 2017</t>
  </si>
  <si>
    <t>February 06 2019</t>
  </si>
  <si>
    <t>February 04 2019</t>
  </si>
  <si>
    <t>September 09 2015</t>
  </si>
  <si>
    <t>January 04 2017</t>
  </si>
  <si>
    <t>January 23 2017</t>
  </si>
  <si>
    <t>March 14 2017</t>
  </si>
  <si>
    <t>October 26 2015</t>
  </si>
  <si>
    <t>December 18 2015</t>
  </si>
  <si>
    <t>March 23 2017</t>
  </si>
  <si>
    <t>August 16 2019</t>
  </si>
  <si>
    <t>RIVER VALLEY KINNAIRD</t>
  </si>
  <si>
    <t>January 13 2017</t>
  </si>
  <si>
    <t>February 08 2019</t>
  </si>
  <si>
    <t>IDYLWYLDE</t>
  </si>
  <si>
    <t>September 13 2017</t>
  </si>
  <si>
    <t>June 14 2017</t>
  </si>
  <si>
    <t>RIVER VALLEY CAPITOL HILL</t>
  </si>
  <si>
    <t>June 22 2017</t>
  </si>
  <si>
    <t>April 05 2017</t>
  </si>
  <si>
    <t>August 13 2019</t>
  </si>
  <si>
    <t>April 25 2017</t>
  </si>
  <si>
    <t>January 31 2017</t>
  </si>
  <si>
    <t>March 27 2017</t>
  </si>
  <si>
    <t>February 16 2019</t>
  </si>
  <si>
    <t>WESTBROOK ESTATES</t>
  </si>
  <si>
    <t>March 24 2017</t>
  </si>
  <si>
    <t>BROOKSIDE</t>
  </si>
  <si>
    <t>June 30 2017</t>
  </si>
  <si>
    <t>June 09 2017</t>
  </si>
  <si>
    <t>POTTER GREENS</t>
  </si>
  <si>
    <t>June 12 2017</t>
  </si>
  <si>
    <t>WOODCROFT</t>
  </si>
  <si>
    <t>June 08 2017</t>
  </si>
  <si>
    <t>June 19 2017</t>
  </si>
  <si>
    <t>May 25 2017</t>
  </si>
  <si>
    <t>August 31 2017</t>
  </si>
  <si>
    <t>June 23 2017</t>
  </si>
  <si>
    <t>May 15 2017</t>
  </si>
  <si>
    <t>August 23 2017</t>
  </si>
  <si>
    <t>June 05 2017</t>
  </si>
  <si>
    <t>August 24 2017</t>
  </si>
  <si>
    <t>August 03 2017</t>
  </si>
  <si>
    <t>May 01 2017</t>
  </si>
  <si>
    <t>June 28 2017</t>
  </si>
  <si>
    <t>STEWART GREENS</t>
  </si>
  <si>
    <t>July 31 2017</t>
  </si>
  <si>
    <t>February 26 2019</t>
  </si>
  <si>
    <t>SHERBROOKE</t>
  </si>
  <si>
    <t>May 25 2019</t>
  </si>
  <si>
    <t>August 01 2017</t>
  </si>
  <si>
    <t>July 07 2017</t>
  </si>
  <si>
    <t>TWEDDLE PLACE</t>
  </si>
  <si>
    <t>August 10 2019</t>
  </si>
  <si>
    <t>June 06 2017</t>
  </si>
  <si>
    <t>MAPLE RIDGE INDUSTRIAL</t>
  </si>
  <si>
    <t>KAMEYOSEK</t>
  </si>
  <si>
    <t>July 10 2017</t>
  </si>
  <si>
    <t>August 08 2017</t>
  </si>
  <si>
    <t>February 20 2019</t>
  </si>
  <si>
    <t>September 08 2017</t>
  </si>
  <si>
    <t>May 30 2017</t>
  </si>
  <si>
    <t>June 02 2017</t>
  </si>
  <si>
    <t>May 24 2019</t>
  </si>
  <si>
    <t>August 15 2019</t>
  </si>
  <si>
    <t>September 15 2017</t>
  </si>
  <si>
    <t>May 23 2019</t>
  </si>
  <si>
    <t>March 04 2019</t>
  </si>
  <si>
    <t>August 25 2017</t>
  </si>
  <si>
    <t>September 07 2017</t>
  </si>
  <si>
    <t>March 15 2019</t>
  </si>
  <si>
    <t>August 17 2019</t>
  </si>
  <si>
    <t>March 24 2019</t>
  </si>
  <si>
    <t>July 17 2017</t>
  </si>
  <si>
    <t>EDMONTON SOUTH WEST</t>
  </si>
  <si>
    <t>June 26 2019</t>
  </si>
  <si>
    <t>March 22 2019</t>
  </si>
  <si>
    <t>August 12 2017</t>
  </si>
  <si>
    <t>July 04 2017</t>
  </si>
  <si>
    <t>June 03 2019</t>
  </si>
  <si>
    <t>March 23 2019</t>
  </si>
  <si>
    <t>March 25 2019</t>
  </si>
  <si>
    <t>March 12 2019</t>
  </si>
  <si>
    <t>March 13 2019</t>
  </si>
  <si>
    <t>November 20 2015</t>
  </si>
  <si>
    <t>May 28 2019</t>
  </si>
  <si>
    <t>February 27 2019</t>
  </si>
  <si>
    <t>July 23 2019</t>
  </si>
  <si>
    <t>March 16 2019</t>
  </si>
  <si>
    <t>March 05 2019</t>
  </si>
  <si>
    <t>June 27 2019</t>
  </si>
  <si>
    <t>June 05 2019</t>
  </si>
  <si>
    <t>September 06 2019</t>
  </si>
  <si>
    <t>TRUMPETER AREA</t>
  </si>
  <si>
    <t>June 20 2019</t>
  </si>
  <si>
    <t>WEBBER GREENS</t>
  </si>
  <si>
    <t>June 07 2019</t>
  </si>
  <si>
    <t>June 13 2019</t>
  </si>
  <si>
    <t>GREENFIELD</t>
  </si>
  <si>
    <t>July 08 2019</t>
  </si>
  <si>
    <t>September 23 2019</t>
  </si>
  <si>
    <t>July 17 2019</t>
  </si>
  <si>
    <t>September 29 2019</t>
  </si>
  <si>
    <t>August 22 2019</t>
  </si>
  <si>
    <t>July 05 2019</t>
  </si>
  <si>
    <t>March 28 2019</t>
  </si>
  <si>
    <t>August 31 2019</t>
  </si>
  <si>
    <t>June 25 2019</t>
  </si>
  <si>
    <t>March 19 2019</t>
  </si>
  <si>
    <t>SAKAW</t>
  </si>
  <si>
    <t>September 27 2019</t>
  </si>
  <si>
    <t>July 30 2019</t>
  </si>
  <si>
    <t>October 03 2019</t>
  </si>
  <si>
    <t>June 21 2019</t>
  </si>
  <si>
    <t>July 12 2019</t>
  </si>
  <si>
    <t>September 30 2019</t>
  </si>
  <si>
    <t>September 10 2019</t>
  </si>
  <si>
    <t>LANSDOWNE</t>
  </si>
  <si>
    <t>October 09 2019</t>
  </si>
  <si>
    <t>June 28 2019</t>
  </si>
  <si>
    <t>July 11 2019</t>
  </si>
  <si>
    <t>June 24 2019</t>
  </si>
  <si>
    <t>September 04 2019</t>
  </si>
  <si>
    <t>September 02 2019</t>
  </si>
  <si>
    <t>July 16 2019</t>
  </si>
  <si>
    <t>September 11 2019</t>
  </si>
  <si>
    <t>October 15 2019</t>
  </si>
  <si>
    <t>September 09 2019</t>
  </si>
  <si>
    <t>October 29 2019</t>
  </si>
  <si>
    <t>July 07 2019</t>
  </si>
  <si>
    <t>October 07 2019</t>
  </si>
  <si>
    <t>July 15 2019</t>
  </si>
  <si>
    <t>October 16 2019</t>
  </si>
  <si>
    <t>September 16 2019</t>
  </si>
  <si>
    <t>September 20 2019</t>
  </si>
  <si>
    <t>September 18 2019</t>
  </si>
  <si>
    <t>October 08 2019</t>
  </si>
  <si>
    <t>September 07 2019</t>
  </si>
  <si>
    <t>Reference Number</t>
  </si>
  <si>
    <t>Date Created</t>
  </si>
  <si>
    <t>Date Closed</t>
  </si>
  <si>
    <t>Request Status</t>
  </si>
  <si>
    <t>Service Category</t>
  </si>
  <si>
    <t>Neighbourhood</t>
  </si>
  <si>
    <t>Ward</t>
  </si>
  <si>
    <t>Ticket Source</t>
  </si>
  <si>
    <t>Month</t>
  </si>
  <si>
    <t>Day</t>
  </si>
  <si>
    <t>WMA Forecast</t>
  </si>
  <si>
    <t>SES Forecast</t>
  </si>
  <si>
    <t>MAPE</t>
  </si>
  <si>
    <t>RMSE</t>
  </si>
  <si>
    <t>Student ID:</t>
  </si>
  <si>
    <t>OM 352 HW 2</t>
  </si>
  <si>
    <t>No response, 1,…,12</t>
  </si>
  <si>
    <t>No response, 1,…,31</t>
  </si>
  <si>
    <t>Forecasting using simple methods</t>
  </si>
  <si>
    <t>a</t>
  </si>
  <si>
    <t>b</t>
  </si>
  <si>
    <t>WMA</t>
  </si>
  <si>
    <t>SES</t>
  </si>
  <si>
    <t>Data exploration:</t>
  </si>
  <si>
    <t>&lt;- Enter the Ward number (between 1 and 12)</t>
  </si>
  <si>
    <t xml:space="preserve">&lt;-- Enter a number between 0 and 1. Formatting does not matter. </t>
  </si>
  <si>
    <t># of Calls</t>
  </si>
  <si>
    <t>AVG Forecast</t>
  </si>
  <si>
    <t>AVG</t>
  </si>
  <si>
    <t>c</t>
  </si>
  <si>
    <t>Student ID #</t>
  </si>
  <si>
    <t>Q1</t>
  </si>
  <si>
    <t>Q2</t>
  </si>
  <si>
    <t>Q3</t>
  </si>
  <si>
    <t>Q4</t>
  </si>
  <si>
    <t>Q5</t>
  </si>
  <si>
    <t>Q6 - Dec 25 - AVG Forecast</t>
  </si>
  <si>
    <t>Q6 - Dec 26- AVG Forecast</t>
  </si>
  <si>
    <t>Q6 - Dec 27 - AVG Forecast</t>
  </si>
  <si>
    <t>Q6 - Dec 28 - AVG Forecast</t>
  </si>
  <si>
    <t>Q6 - Dec 29 - AVG Forecast</t>
  </si>
  <si>
    <t>Q6 - Dec 30 - AVG Forecast</t>
  </si>
  <si>
    <t>Q6 - Dec 31 - AVG Forecast</t>
  </si>
  <si>
    <t>Q6 - Jan 1 23 - AVG Forecast</t>
  </si>
  <si>
    <t>Q6 - Jan 1 22 - AVG Forecast</t>
  </si>
  <si>
    <t>Q6 - Jan 2 22 - AVG Forecast</t>
  </si>
  <si>
    <t>Q6 - Jan 3 22 - AVG Forecast</t>
  </si>
  <si>
    <t>Q6 - Jan 4 22 - AVG Forecast</t>
  </si>
  <si>
    <t>Q6 - Jan 5 22 - AVG Forecast</t>
  </si>
  <si>
    <t>Q6 - Jan 6 22 - AVG Forecast</t>
  </si>
  <si>
    <t>Q6 - Jan 7 22 - AVG Forecast</t>
  </si>
  <si>
    <t>Q6 - Jan 2 23 - AVG Forecast</t>
  </si>
  <si>
    <t>Q6 - Jan 3 23 - AVG Forecast</t>
  </si>
  <si>
    <t>Q6 - Jan 4 23 - AVG Forecast</t>
  </si>
  <si>
    <t>Q6 - Jan 5 23 - AVG Forecast</t>
  </si>
  <si>
    <t>Q6 - Jan 6 23 - AVG Forecast</t>
  </si>
  <si>
    <t>Q6 - Jan 7 23 - AVG Forecast</t>
  </si>
  <si>
    <t>Q6 - Jan 1 22 - WMA Forecast</t>
  </si>
  <si>
    <t>Q6 - Jan 2 22 - WMA Forecast</t>
  </si>
  <si>
    <t>Q6 - Jan 3 22 - WMA Forecast</t>
  </si>
  <si>
    <t>Q6 - Jan 4 22 - WMA Forecast</t>
  </si>
  <si>
    <t>Q6 - Jan 5 22 - WMA Forecast</t>
  </si>
  <si>
    <t>Q6 - Jan 6 22 - WMA Forecast</t>
  </si>
  <si>
    <t>Q6 - Jan 7 22 - WMA Forecast</t>
  </si>
  <si>
    <t>Q6 - Dec 25 - WMA Forecast</t>
  </si>
  <si>
    <t>Q6 - Dec 26- WMA Forecast</t>
  </si>
  <si>
    <t>Q6 - Dec 27 - WMA Forecast</t>
  </si>
  <si>
    <t>Q6 - Dec 28 - WMA Forecast</t>
  </si>
  <si>
    <t>Q6 - Dec 29 - WMA Forecast</t>
  </si>
  <si>
    <t>Q6 - Dec 30 - WMA Forecast</t>
  </si>
  <si>
    <t>Q6 - Dec 31 - WMA Forecast</t>
  </si>
  <si>
    <t>Q6 - Jan 1 23 - WMA Forecast</t>
  </si>
  <si>
    <t>Q6 - Jan 2 23 - WMA Forecast</t>
  </si>
  <si>
    <t>Q6 - Jan 3 23 - WMA Forecast</t>
  </si>
  <si>
    <t>Q6 - Jan 4 23 - WMA Forecast</t>
  </si>
  <si>
    <t>Q6 - Jan 5 23 - WMA Forecast</t>
  </si>
  <si>
    <t>Q6 - Jan 6 23 - WMA Forecast</t>
  </si>
  <si>
    <t>Q6 - Jan 7 23 - WMA Forecast</t>
  </si>
  <si>
    <t>Q6 - Jan 1 22 - SES Forecast</t>
  </si>
  <si>
    <t>Q6 - Jan 2 22 - SES Forecast</t>
  </si>
  <si>
    <t>Q6 - Jan 3 22 - SES Forecast</t>
  </si>
  <si>
    <t>Q6 - Jan 4 22 - SES Forecast</t>
  </si>
  <si>
    <t>Q6 - Jan 5 22 - SES Forecast</t>
  </si>
  <si>
    <t>Q6 - Jan 6 22 - SES Forecast</t>
  </si>
  <si>
    <t>Q6 - Jan 7 22 - SES Forecast</t>
  </si>
  <si>
    <t>Q6 - Dec 25 - SES Forecast</t>
  </si>
  <si>
    <t>Q6 - Dec 26- SES Forecast</t>
  </si>
  <si>
    <t>Q6 - Dec 27 - SES Forecast</t>
  </si>
  <si>
    <t>Q6 - Dec 28 - SES Forecast</t>
  </si>
  <si>
    <t>Q6 - Dec 29 - SES Forecast</t>
  </si>
  <si>
    <t>Q6 - Dec 30 - SES Forecast</t>
  </si>
  <si>
    <t>Q6 - Dec 31 - SES Forecast</t>
  </si>
  <si>
    <t>Q6 - Jan 1 23 - SES Forecast</t>
  </si>
  <si>
    <t>Q6 - Jan 2 23 - SES Forecast</t>
  </si>
  <si>
    <t>Q6 - Jan 3 23 - SES Forecast</t>
  </si>
  <si>
    <t>Q6 - Jan 4 23 - SES Forecast</t>
  </si>
  <si>
    <t>Q6 - Jan 5 23 - SES Forecast</t>
  </si>
  <si>
    <t>Q6 - Jan 6 23 - SES Forecast</t>
  </si>
  <si>
    <t>Q6 - Jan 7 23 - SES Forecast</t>
  </si>
  <si>
    <t>Q7 A)</t>
  </si>
  <si>
    <t>Q7 b)</t>
  </si>
  <si>
    <t>Q7 c) Month</t>
  </si>
  <si>
    <t>Q7 C) Day</t>
  </si>
  <si>
    <t>Q8 - AVG - MAPE</t>
  </si>
  <si>
    <t>Q8 - AVG - RMSE</t>
  </si>
  <si>
    <t>Q8 - WMA - MAPE</t>
  </si>
  <si>
    <t>Q8 - WMA - RMSE</t>
  </si>
  <si>
    <t>Q8 - SES - RMSE</t>
  </si>
  <si>
    <t>Q8 - SES - MAPE</t>
  </si>
  <si>
    <t>No response</t>
  </si>
  <si>
    <t>1724709</t>
  </si>
  <si>
    <t>Error</t>
  </si>
  <si>
    <t>Abs error</t>
  </si>
  <si>
    <t>% error</t>
  </si>
  <si>
    <t>Sq. error</t>
  </si>
  <si>
    <t>BIAS</t>
  </si>
  <si>
    <t>MAD</t>
  </si>
  <si>
    <t>MSE</t>
  </si>
  <si>
    <t>window</t>
  </si>
  <si>
    <t xml:space="preserve">w1 = </t>
  </si>
  <si>
    <t xml:space="preserve">w2 = </t>
  </si>
  <si>
    <t xml:space="preserve">w3 = 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</si>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</sst>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E39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2" borderId="0" xfId="0" applyFill="1" applyAlignment="1" applyProtection="1">
      <alignment horizontal="right"/>
      <protection locked="0"/>
    </xf>
    <xf numFmtId="49" fontId="5" fillId="3" borderId="1" xfId="1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vertical="center" wrapText="1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 applyProtection="1">
      <protection locked="0"/>
    </xf>
    <xf numFmtId="2" fontId="0" fillId="0" borderId="0" xfId="0" applyNumberFormat="1"/>
    <xf numFmtId="9" fontId="0" fillId="0" borderId="0" xfId="2" applyFont="1"/>
    <xf numFmtId="165" fontId="0" fillId="0" borderId="0" xfId="2" applyNumberFormat="1" applyFont="1"/>
    <xf numFmtId="0" fontId="0" fillId="4" borderId="0" xfId="0" applyFill="1"/>
    <xf numFmtId="10" fontId="0" fillId="0" borderId="0" xfId="2" applyNumberFormat="1" applyFont="1"/>
    <xf numFmtId="15" fontId="0" fillId="0" borderId="0" xfId="0" applyNumberForma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3" dropStyle="combo" dx="39" fmlaLink="$K$1" fmlaRange="$I$1:$I$13" noThreeD="1" sel="6" val="0"/>
</file>

<file path=xl/ctrlProps/ctrlProp2.xml><?xml version="1.0" encoding="utf-8"?>
<formControlPr xmlns="http://schemas.microsoft.com/office/spreadsheetml/2009/9/main" objectType="Drop" dropLines="32" dropStyle="combo" dx="39" fmlaLink="$K$2" fmlaRange="$J$1:$J$32" noThreeD="1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180975</xdr:rowOff>
        </xdr:from>
        <xdr:to>
          <xdr:col>3</xdr:col>
          <xdr:colOff>0</xdr:colOff>
          <xdr:row>52</xdr:row>
          <xdr:rowOff>28575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50</xdr:row>
          <xdr:rowOff>180975</xdr:rowOff>
        </xdr:from>
        <xdr:to>
          <xdr:col>4</xdr:col>
          <xdr:colOff>9525</xdr:colOff>
          <xdr:row>52</xdr:row>
          <xdr:rowOff>28575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9584-3184-4DD3-B5DC-09A05040262E}">
  <dimension ref="A1:J373"/>
  <sheetViews>
    <sheetView workbookViewId="0">
      <pane ySplit="3600" topLeftCell="A360" activePane="bottomLeft"/>
      <selection activeCell="G3" sqref="G3"/>
      <selection pane="bottomLeft" activeCell="H370" sqref="H370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10" x14ac:dyDescent="0.25">
      <c r="A1" t="s">
        <v>0</v>
      </c>
      <c r="B1" t="s">
        <v>1191</v>
      </c>
      <c r="C1" t="s">
        <v>1187</v>
      </c>
    </row>
    <row r="2" spans="1:10" x14ac:dyDescent="0.25">
      <c r="A2" s="1">
        <v>44562</v>
      </c>
      <c r="B2" s="2">
        <v>72</v>
      </c>
      <c r="F2" t="s">
        <v>1276</v>
      </c>
      <c r="G2" t="s">
        <v>1277</v>
      </c>
      <c r="H2" t="s">
        <v>1278</v>
      </c>
      <c r="I2" t="s">
        <v>1279</v>
      </c>
      <c r="J2" t="s">
        <v>1287</v>
      </c>
    </row>
    <row r="3" spans="1:10" x14ac:dyDescent="0.25">
      <c r="A3" s="1">
        <v>44563</v>
      </c>
      <c r="B3" s="2">
        <v>175</v>
      </c>
      <c r="C3">
        <f>B2</f>
        <v>72</v>
      </c>
      <c r="F3">
        <f>B3-C3</f>
        <v>103</v>
      </c>
      <c r="G3">
        <f>ABS(F3)</f>
        <v>103</v>
      </c>
      <c r="H3" s="18">
        <f>G3/B3</f>
        <v>0.58857142857142852</v>
      </c>
      <c r="I3">
        <f>F3^2</f>
        <v>10609</v>
      </c>
      <c r="J3" s="17">
        <v>0.6</v>
      </c>
    </row>
    <row r="4" spans="1:10" x14ac:dyDescent="0.25">
      <c r="A4" s="1">
        <v>44564</v>
      </c>
      <c r="B4" s="2">
        <v>175</v>
      </c>
      <c r="C4">
        <f>$J$3*B3+(1-$J$3)*C3</f>
        <v>133.80000000000001</v>
      </c>
      <c r="F4">
        <f t="shared" ref="F4:F67" si="0">B4-C4</f>
        <v>41.199999999999989</v>
      </c>
      <c r="G4">
        <f t="shared" ref="G4:G67" si="1">ABS(F4)</f>
        <v>41.199999999999989</v>
      </c>
      <c r="H4" s="18">
        <f t="shared" ref="H4:H67" si="2">G4/B4</f>
        <v>0.23542857142857138</v>
      </c>
      <c r="I4">
        <f t="shared" ref="I4:I67" si="3">F4^2</f>
        <v>1697.4399999999991</v>
      </c>
    </row>
    <row r="5" spans="1:10" x14ac:dyDescent="0.25">
      <c r="A5" s="1">
        <v>44565</v>
      </c>
      <c r="B5" s="2">
        <v>190</v>
      </c>
      <c r="C5">
        <f>$J$3*B4+(1-$J$3)*C4</f>
        <v>158.52000000000001</v>
      </c>
      <c r="F5">
        <f t="shared" si="0"/>
        <v>31.47999999999999</v>
      </c>
      <c r="G5">
        <f t="shared" si="1"/>
        <v>31.47999999999999</v>
      </c>
      <c r="H5" s="18">
        <f t="shared" si="2"/>
        <v>0.16568421052631574</v>
      </c>
      <c r="I5">
        <f t="shared" si="3"/>
        <v>990.99039999999934</v>
      </c>
    </row>
    <row r="6" spans="1:10" x14ac:dyDescent="0.25">
      <c r="A6" s="1">
        <v>44566</v>
      </c>
      <c r="B6" s="2">
        <v>194</v>
      </c>
      <c r="C6">
        <f>$J$3*B5+(1-$J$3)*C5</f>
        <v>177.40800000000002</v>
      </c>
      <c r="F6">
        <f t="shared" si="0"/>
        <v>16.591999999999985</v>
      </c>
      <c r="G6">
        <f t="shared" si="1"/>
        <v>16.591999999999985</v>
      </c>
      <c r="H6" s="18">
        <f t="shared" si="2"/>
        <v>8.5525773195876204E-2</v>
      </c>
      <c r="I6">
        <f t="shared" si="3"/>
        <v>275.29446399999949</v>
      </c>
    </row>
    <row r="7" spans="1:10" x14ac:dyDescent="0.25">
      <c r="A7" s="1">
        <v>44567</v>
      </c>
      <c r="B7" s="2">
        <v>128</v>
      </c>
      <c r="C7">
        <f>$J$3*B6+(1-$J$3)*C6</f>
        <v>187.36320000000001</v>
      </c>
      <c r="F7">
        <f t="shared" si="0"/>
        <v>-59.363200000000006</v>
      </c>
      <c r="G7">
        <f t="shared" si="1"/>
        <v>59.363200000000006</v>
      </c>
      <c r="H7" s="18">
        <f t="shared" si="2"/>
        <v>0.46377500000000005</v>
      </c>
      <c r="I7">
        <f t="shared" si="3"/>
        <v>3523.9895142400005</v>
      </c>
    </row>
    <row r="8" spans="1:10" x14ac:dyDescent="0.25">
      <c r="A8" s="1">
        <v>44568</v>
      </c>
      <c r="B8" s="2">
        <v>112</v>
      </c>
      <c r="C8">
        <f>$J$3*B7+(1-$J$3)*C7</f>
        <v>151.74528000000001</v>
      </c>
      <c r="F8">
        <f t="shared" si="0"/>
        <v>-39.745280000000008</v>
      </c>
      <c r="G8">
        <f t="shared" si="1"/>
        <v>39.745280000000008</v>
      </c>
      <c r="H8" s="18">
        <f t="shared" si="2"/>
        <v>0.35486857142857148</v>
      </c>
      <c r="I8">
        <f t="shared" si="3"/>
        <v>1579.6872822784007</v>
      </c>
    </row>
    <row r="9" spans="1:10" x14ac:dyDescent="0.25">
      <c r="A9" s="1">
        <v>44569</v>
      </c>
      <c r="B9" s="2">
        <v>199</v>
      </c>
      <c r="C9">
        <f>$J$3*B8+(1-$J$3)*C8</f>
        <v>127.89811200000001</v>
      </c>
      <c r="F9">
        <f t="shared" si="0"/>
        <v>71.101887999999988</v>
      </c>
      <c r="G9">
        <f t="shared" si="1"/>
        <v>71.101887999999988</v>
      </c>
      <c r="H9" s="18">
        <f t="shared" si="2"/>
        <v>0.3572959195979899</v>
      </c>
      <c r="I9">
        <f t="shared" si="3"/>
        <v>5055.4784771645427</v>
      </c>
    </row>
    <row r="10" spans="1:10" x14ac:dyDescent="0.25">
      <c r="A10" s="1">
        <v>44570</v>
      </c>
      <c r="B10" s="2">
        <v>172</v>
      </c>
      <c r="C10">
        <f>$J$3*B9+(1-$J$3)*C9</f>
        <v>170.55924479999999</v>
      </c>
      <c r="F10">
        <f t="shared" si="0"/>
        <v>1.4407552000000123</v>
      </c>
      <c r="G10">
        <f t="shared" si="1"/>
        <v>1.4407552000000123</v>
      </c>
      <c r="H10" s="18">
        <f t="shared" si="2"/>
        <v>8.3764837209303038E-3</v>
      </c>
      <c r="I10">
        <f t="shared" si="3"/>
        <v>2.0757755463270757</v>
      </c>
    </row>
    <row r="11" spans="1:10" x14ac:dyDescent="0.25">
      <c r="A11" s="1">
        <v>44571</v>
      </c>
      <c r="B11" s="2">
        <v>277</v>
      </c>
      <c r="C11">
        <f>$J$3*B10+(1-$J$3)*C10</f>
        <v>171.42369792</v>
      </c>
      <c r="F11">
        <f t="shared" si="0"/>
        <v>105.57630208</v>
      </c>
      <c r="G11">
        <f t="shared" si="1"/>
        <v>105.57630208</v>
      </c>
      <c r="H11" s="18">
        <f t="shared" si="2"/>
        <v>0.381141884765343</v>
      </c>
      <c r="I11">
        <f t="shared" si="3"/>
        <v>11146.355560887414</v>
      </c>
    </row>
    <row r="12" spans="1:10" x14ac:dyDescent="0.25">
      <c r="A12" s="1">
        <v>44572</v>
      </c>
      <c r="B12" s="2">
        <v>314</v>
      </c>
      <c r="C12">
        <f>$J$3*B11+(1-$J$3)*C11</f>
        <v>234.76947916799998</v>
      </c>
      <c r="F12">
        <f t="shared" si="0"/>
        <v>79.230520832000025</v>
      </c>
      <c r="G12">
        <f t="shared" si="1"/>
        <v>79.230520832000025</v>
      </c>
      <c r="H12" s="18">
        <f t="shared" si="2"/>
        <v>0.25232649946496821</v>
      </c>
      <c r="I12">
        <f t="shared" si="3"/>
        <v>6277.4754313099902</v>
      </c>
    </row>
    <row r="13" spans="1:10" x14ac:dyDescent="0.25">
      <c r="A13" s="1">
        <v>44573</v>
      </c>
      <c r="B13" s="2">
        <v>225</v>
      </c>
      <c r="C13">
        <f>$J$3*B12+(1-$J$3)*C12</f>
        <v>282.30779166720004</v>
      </c>
      <c r="F13">
        <f t="shared" si="0"/>
        <v>-57.307791667200036</v>
      </c>
      <c r="G13">
        <f t="shared" si="1"/>
        <v>57.307791667200036</v>
      </c>
      <c r="H13" s="18">
        <f t="shared" si="2"/>
        <v>0.25470129629866683</v>
      </c>
      <c r="I13">
        <f t="shared" si="3"/>
        <v>3284.1829857712019</v>
      </c>
    </row>
    <row r="14" spans="1:10" x14ac:dyDescent="0.25">
      <c r="A14" s="1">
        <v>44574</v>
      </c>
      <c r="B14" s="2">
        <v>130</v>
      </c>
      <c r="C14">
        <f>$J$3*B13+(1-$J$3)*C13</f>
        <v>247.92311666688002</v>
      </c>
      <c r="F14">
        <f t="shared" si="0"/>
        <v>-117.92311666688002</v>
      </c>
      <c r="G14">
        <f t="shared" si="1"/>
        <v>117.92311666688002</v>
      </c>
      <c r="H14" s="18">
        <f t="shared" si="2"/>
        <v>0.90710089743753863</v>
      </c>
      <c r="I14">
        <f t="shared" si="3"/>
        <v>13905.861444430597</v>
      </c>
    </row>
    <row r="15" spans="1:10" x14ac:dyDescent="0.25">
      <c r="A15" s="1">
        <v>44575</v>
      </c>
      <c r="B15" s="2">
        <v>188</v>
      </c>
      <c r="C15">
        <f>$J$3*B14+(1-$J$3)*C14</f>
        <v>177.16924666675203</v>
      </c>
      <c r="F15">
        <f t="shared" si="0"/>
        <v>10.830753333247969</v>
      </c>
      <c r="G15">
        <f t="shared" si="1"/>
        <v>10.830753333247969</v>
      </c>
      <c r="H15" s="18">
        <f t="shared" si="2"/>
        <v>5.7610390070467921E-2</v>
      </c>
      <c r="I15">
        <f t="shared" si="3"/>
        <v>117.30521776566199</v>
      </c>
    </row>
    <row r="16" spans="1:10" x14ac:dyDescent="0.25">
      <c r="A16" s="1">
        <v>44576</v>
      </c>
      <c r="B16" s="2">
        <v>292</v>
      </c>
      <c r="C16">
        <f>$J$3*B15+(1-$J$3)*C15</f>
        <v>183.6676986667008</v>
      </c>
      <c r="F16">
        <f t="shared" si="0"/>
        <v>108.3323013332992</v>
      </c>
      <c r="G16">
        <f t="shared" si="1"/>
        <v>108.3323013332992</v>
      </c>
      <c r="H16" s="18">
        <f t="shared" si="2"/>
        <v>0.37100103196335343</v>
      </c>
      <c r="I16">
        <f t="shared" si="3"/>
        <v>11735.88751216874</v>
      </c>
    </row>
    <row r="17" spans="1:9" x14ac:dyDescent="0.25">
      <c r="A17" s="1">
        <v>44577</v>
      </c>
      <c r="B17" s="2">
        <v>298</v>
      </c>
      <c r="C17">
        <f>$J$3*B16+(1-$J$3)*C16</f>
        <v>248.66707946668032</v>
      </c>
      <c r="F17">
        <f t="shared" si="0"/>
        <v>49.33292053331968</v>
      </c>
      <c r="G17">
        <f t="shared" si="1"/>
        <v>49.33292053331968</v>
      </c>
      <c r="H17" s="18">
        <f t="shared" si="2"/>
        <v>0.16554671319905934</v>
      </c>
      <c r="I17">
        <f t="shared" si="3"/>
        <v>2433.7370483468344</v>
      </c>
    </row>
    <row r="18" spans="1:9" x14ac:dyDescent="0.25">
      <c r="A18" s="1">
        <v>44578</v>
      </c>
      <c r="B18" s="2">
        <v>370</v>
      </c>
      <c r="C18">
        <f>$J$3*B17+(1-$J$3)*C17</f>
        <v>278.26683178667213</v>
      </c>
      <c r="F18">
        <f t="shared" si="0"/>
        <v>91.733168213327872</v>
      </c>
      <c r="G18">
        <f t="shared" si="1"/>
        <v>91.733168213327872</v>
      </c>
      <c r="H18" s="18">
        <f t="shared" si="2"/>
        <v>0.24792748165764289</v>
      </c>
      <c r="I18">
        <f t="shared" si="3"/>
        <v>8414.9741504547073</v>
      </c>
    </row>
    <row r="19" spans="1:9" x14ac:dyDescent="0.25">
      <c r="A19" s="1">
        <v>44579</v>
      </c>
      <c r="B19" s="2">
        <v>313</v>
      </c>
      <c r="C19">
        <f>$J$3*B18+(1-$J$3)*C18</f>
        <v>333.30673271466884</v>
      </c>
      <c r="F19">
        <f t="shared" si="0"/>
        <v>-20.30673271466884</v>
      </c>
      <c r="G19">
        <f t="shared" si="1"/>
        <v>20.30673271466884</v>
      </c>
      <c r="H19" s="18">
        <f t="shared" si="2"/>
        <v>6.4877740302456355E-2</v>
      </c>
      <c r="I19">
        <f t="shared" si="3"/>
        <v>412.36339354500171</v>
      </c>
    </row>
    <row r="20" spans="1:9" x14ac:dyDescent="0.25">
      <c r="A20" s="1">
        <v>44580</v>
      </c>
      <c r="B20" s="2">
        <v>234</v>
      </c>
      <c r="C20">
        <f>$J$3*B19+(1-$J$3)*C19</f>
        <v>321.12269308586752</v>
      </c>
      <c r="F20">
        <f t="shared" si="0"/>
        <v>-87.122693085867525</v>
      </c>
      <c r="G20">
        <f t="shared" si="1"/>
        <v>87.122693085867525</v>
      </c>
      <c r="H20" s="18">
        <f t="shared" si="2"/>
        <v>0.37231920122165607</v>
      </c>
      <c r="I20">
        <f t="shared" si="3"/>
        <v>7590.3636505342693</v>
      </c>
    </row>
    <row r="21" spans="1:9" x14ac:dyDescent="0.25">
      <c r="A21" s="1">
        <v>44581</v>
      </c>
      <c r="B21" s="2">
        <v>157</v>
      </c>
      <c r="C21">
        <f>$J$3*B20+(1-$J$3)*C20</f>
        <v>268.84907723434702</v>
      </c>
      <c r="F21">
        <f t="shared" si="0"/>
        <v>-111.84907723434702</v>
      </c>
      <c r="G21">
        <f t="shared" si="1"/>
        <v>111.84907723434702</v>
      </c>
      <c r="H21" s="18">
        <f t="shared" si="2"/>
        <v>0.71241450467736955</v>
      </c>
      <c r="I21">
        <f t="shared" si="3"/>
        <v>12510.216078174924</v>
      </c>
    </row>
    <row r="22" spans="1:9" x14ac:dyDescent="0.25">
      <c r="A22" s="1">
        <v>44582</v>
      </c>
      <c r="B22" s="2">
        <v>145</v>
      </c>
      <c r="C22">
        <f>$J$3*B21+(1-$J$3)*C21</f>
        <v>201.73963089373882</v>
      </c>
      <c r="F22">
        <f t="shared" si="0"/>
        <v>-56.73963089373882</v>
      </c>
      <c r="G22">
        <f t="shared" si="1"/>
        <v>56.73963089373882</v>
      </c>
      <c r="H22" s="18">
        <f t="shared" si="2"/>
        <v>0.3913077992671643</v>
      </c>
      <c r="I22">
        <f t="shared" si="3"/>
        <v>3219.3857139577208</v>
      </c>
    </row>
    <row r="23" spans="1:9" x14ac:dyDescent="0.25">
      <c r="A23" s="1">
        <v>44583</v>
      </c>
      <c r="B23" s="2">
        <v>203</v>
      </c>
      <c r="C23">
        <f>$J$3*B22+(1-$J$3)*C22</f>
        <v>167.69585235749554</v>
      </c>
      <c r="F23">
        <f t="shared" si="0"/>
        <v>35.304147642504461</v>
      </c>
      <c r="G23">
        <f t="shared" si="1"/>
        <v>35.304147642504461</v>
      </c>
      <c r="H23" s="18">
        <f t="shared" si="2"/>
        <v>0.17391205735223872</v>
      </c>
      <c r="I23">
        <f t="shared" si="3"/>
        <v>1246.3828407637532</v>
      </c>
    </row>
    <row r="24" spans="1:9" x14ac:dyDescent="0.25">
      <c r="A24" s="1">
        <v>44584</v>
      </c>
      <c r="B24" s="2">
        <v>225</v>
      </c>
      <c r="C24">
        <f>$J$3*B23+(1-$J$3)*C23</f>
        <v>188.87834094299822</v>
      </c>
      <c r="F24">
        <f t="shared" si="0"/>
        <v>36.121659057001779</v>
      </c>
      <c r="G24">
        <f t="shared" si="1"/>
        <v>36.121659057001779</v>
      </c>
      <c r="H24" s="18">
        <f t="shared" si="2"/>
        <v>0.16054070692000791</v>
      </c>
      <c r="I24">
        <f t="shared" si="3"/>
        <v>1304.7742530302787</v>
      </c>
    </row>
    <row r="25" spans="1:9" x14ac:dyDescent="0.25">
      <c r="A25" s="1">
        <v>44585</v>
      </c>
      <c r="B25" s="2">
        <v>212</v>
      </c>
      <c r="C25">
        <f>$J$3*B24+(1-$J$3)*C24</f>
        <v>210.55133637719928</v>
      </c>
      <c r="F25">
        <f t="shared" si="0"/>
        <v>1.4486636228007228</v>
      </c>
      <c r="G25">
        <f t="shared" si="1"/>
        <v>1.4486636228007228</v>
      </c>
      <c r="H25" s="18">
        <f t="shared" si="2"/>
        <v>6.8333189754751075E-3</v>
      </c>
      <c r="I25">
        <f t="shared" si="3"/>
        <v>2.0986262920261147</v>
      </c>
    </row>
    <row r="26" spans="1:9" x14ac:dyDescent="0.25">
      <c r="A26" s="1">
        <v>44586</v>
      </c>
      <c r="B26" s="2">
        <v>194</v>
      </c>
      <c r="C26">
        <f>$J$3*B25+(1-$J$3)*C25</f>
        <v>211.42053455087972</v>
      </c>
      <c r="F26">
        <f t="shared" si="0"/>
        <v>-17.420534550879722</v>
      </c>
      <c r="G26">
        <f t="shared" si="1"/>
        <v>17.420534550879722</v>
      </c>
      <c r="H26" s="18">
        <f t="shared" si="2"/>
        <v>8.979656984989548E-2</v>
      </c>
      <c r="I26">
        <f t="shared" si="3"/>
        <v>303.47502403839417</v>
      </c>
    </row>
    <row r="27" spans="1:9" x14ac:dyDescent="0.25">
      <c r="A27" s="1">
        <v>44587</v>
      </c>
      <c r="B27" s="2">
        <v>254</v>
      </c>
      <c r="C27">
        <f>$J$3*B26+(1-$J$3)*C26</f>
        <v>200.96821382035188</v>
      </c>
      <c r="F27">
        <f t="shared" si="0"/>
        <v>53.031786179648122</v>
      </c>
      <c r="G27">
        <f t="shared" si="1"/>
        <v>53.031786179648122</v>
      </c>
      <c r="H27" s="18">
        <f t="shared" si="2"/>
        <v>0.20878655976239419</v>
      </c>
      <c r="I27">
        <f t="shared" si="3"/>
        <v>2812.3703454039178</v>
      </c>
    </row>
    <row r="28" spans="1:9" x14ac:dyDescent="0.25">
      <c r="A28" s="1">
        <v>44588</v>
      </c>
      <c r="B28" s="2">
        <v>255</v>
      </c>
      <c r="C28">
        <f>$J$3*B27+(1-$J$3)*C27</f>
        <v>232.78728552814076</v>
      </c>
      <c r="F28">
        <f t="shared" si="0"/>
        <v>22.212714471859243</v>
      </c>
      <c r="G28">
        <f t="shared" si="1"/>
        <v>22.212714471859243</v>
      </c>
      <c r="H28" s="18">
        <f t="shared" si="2"/>
        <v>8.7108684203369577E-2</v>
      </c>
      <c r="I28">
        <f t="shared" si="3"/>
        <v>493.40468420834509</v>
      </c>
    </row>
    <row r="29" spans="1:9" x14ac:dyDescent="0.25">
      <c r="A29" s="1">
        <v>44589</v>
      </c>
      <c r="B29" s="2">
        <v>383</v>
      </c>
      <c r="C29">
        <f>$J$3*B28+(1-$J$3)*C28</f>
        <v>246.11491421125629</v>
      </c>
      <c r="F29">
        <f t="shared" si="0"/>
        <v>136.88508578874371</v>
      </c>
      <c r="G29">
        <f t="shared" si="1"/>
        <v>136.88508578874371</v>
      </c>
      <c r="H29" s="18">
        <f t="shared" si="2"/>
        <v>0.35740231276434387</v>
      </c>
      <c r="I29">
        <f t="shared" si="3"/>
        <v>18737.526711391725</v>
      </c>
    </row>
    <row r="30" spans="1:9" x14ac:dyDescent="0.25">
      <c r="A30" s="1">
        <v>44590</v>
      </c>
      <c r="B30" s="2">
        <v>533</v>
      </c>
      <c r="C30">
        <f>$J$3*B29+(1-$J$3)*C29</f>
        <v>328.24596568450249</v>
      </c>
      <c r="F30">
        <f t="shared" si="0"/>
        <v>204.75403431549751</v>
      </c>
      <c r="G30">
        <f t="shared" si="1"/>
        <v>204.75403431549751</v>
      </c>
      <c r="H30" s="18">
        <f t="shared" si="2"/>
        <v>0.38415391053564257</v>
      </c>
      <c r="I30">
        <f t="shared" si="3"/>
        <v>41924.214568471929</v>
      </c>
    </row>
    <row r="31" spans="1:9" x14ac:dyDescent="0.25">
      <c r="A31" s="1">
        <v>44591</v>
      </c>
      <c r="B31" s="2">
        <v>562</v>
      </c>
      <c r="C31">
        <f>$J$3*B30+(1-$J$3)*C30</f>
        <v>451.098386273801</v>
      </c>
      <c r="F31">
        <f t="shared" si="0"/>
        <v>110.901613726199</v>
      </c>
      <c r="G31">
        <f t="shared" si="1"/>
        <v>110.901613726199</v>
      </c>
      <c r="H31" s="18">
        <f t="shared" si="2"/>
        <v>0.19733383225302314</v>
      </c>
      <c r="I31">
        <f t="shared" si="3"/>
        <v>12299.16792707505</v>
      </c>
    </row>
    <row r="32" spans="1:9" x14ac:dyDescent="0.25">
      <c r="A32" s="1">
        <v>44592</v>
      </c>
      <c r="B32" s="2">
        <v>459</v>
      </c>
      <c r="C32">
        <f>$J$3*B31+(1-$J$3)*C31</f>
        <v>517.63935450952044</v>
      </c>
      <c r="F32">
        <f t="shared" si="0"/>
        <v>-58.639354509520444</v>
      </c>
      <c r="G32">
        <f t="shared" si="1"/>
        <v>58.639354509520444</v>
      </c>
      <c r="H32" s="18">
        <f t="shared" si="2"/>
        <v>0.12775458498806197</v>
      </c>
      <c r="I32">
        <f t="shared" si="3"/>
        <v>3438.5738972932159</v>
      </c>
    </row>
    <row r="33" spans="1:9" x14ac:dyDescent="0.25">
      <c r="A33" s="1">
        <v>44593</v>
      </c>
      <c r="B33" s="2">
        <v>414</v>
      </c>
      <c r="C33">
        <f>$J$3*B32+(1-$J$3)*C32</f>
        <v>482.45574180380817</v>
      </c>
      <c r="F33">
        <f t="shared" si="0"/>
        <v>-68.455741803808166</v>
      </c>
      <c r="G33">
        <f t="shared" si="1"/>
        <v>68.455741803808166</v>
      </c>
      <c r="H33" s="18">
        <f t="shared" si="2"/>
        <v>0.16535203334253179</v>
      </c>
      <c r="I33">
        <f t="shared" si="3"/>
        <v>4686.1885859096492</v>
      </c>
    </row>
    <row r="34" spans="1:9" x14ac:dyDescent="0.25">
      <c r="A34" s="1">
        <v>44594</v>
      </c>
      <c r="B34" s="2">
        <v>352</v>
      </c>
      <c r="C34">
        <f>$J$3*B33+(1-$J$3)*C33</f>
        <v>441.38229672152329</v>
      </c>
      <c r="F34">
        <f t="shared" si="0"/>
        <v>-89.382296721523289</v>
      </c>
      <c r="G34">
        <f t="shared" si="1"/>
        <v>89.382296721523289</v>
      </c>
      <c r="H34" s="18">
        <f t="shared" si="2"/>
        <v>0.25392697932250935</v>
      </c>
      <c r="I34">
        <f t="shared" si="3"/>
        <v>7989.1949672144328</v>
      </c>
    </row>
    <row r="35" spans="1:9" x14ac:dyDescent="0.25">
      <c r="A35" s="1">
        <v>44595</v>
      </c>
      <c r="B35" s="2">
        <v>263</v>
      </c>
      <c r="C35">
        <f>$J$3*B34+(1-$J$3)*C34</f>
        <v>387.75291868860933</v>
      </c>
      <c r="F35">
        <f t="shared" si="0"/>
        <v>-124.75291868860933</v>
      </c>
      <c r="G35">
        <f t="shared" si="1"/>
        <v>124.75291868860933</v>
      </c>
      <c r="H35" s="18">
        <f t="shared" si="2"/>
        <v>0.4743456984357769</v>
      </c>
      <c r="I35">
        <f t="shared" si="3"/>
        <v>15563.29072132677</v>
      </c>
    </row>
    <row r="36" spans="1:9" x14ac:dyDescent="0.25">
      <c r="A36" s="1">
        <v>44596</v>
      </c>
      <c r="B36" s="2">
        <v>307</v>
      </c>
      <c r="C36">
        <f>$J$3*B35+(1-$J$3)*C35</f>
        <v>312.90116747544369</v>
      </c>
      <c r="F36">
        <f t="shared" si="0"/>
        <v>-5.9011674754436854</v>
      </c>
      <c r="G36">
        <f t="shared" si="1"/>
        <v>5.9011674754436854</v>
      </c>
      <c r="H36" s="18">
        <f t="shared" si="2"/>
        <v>1.9222043893953371E-2</v>
      </c>
      <c r="I36">
        <f t="shared" si="3"/>
        <v>34.823777573234402</v>
      </c>
    </row>
    <row r="37" spans="1:9" x14ac:dyDescent="0.25">
      <c r="A37" s="1">
        <v>44597</v>
      </c>
      <c r="B37" s="2">
        <v>649</v>
      </c>
      <c r="C37">
        <f>$J$3*B36+(1-$J$3)*C36</f>
        <v>309.36046699017749</v>
      </c>
      <c r="F37">
        <f t="shared" si="0"/>
        <v>339.63953300982251</v>
      </c>
      <c r="G37">
        <f t="shared" si="1"/>
        <v>339.63953300982251</v>
      </c>
      <c r="H37" s="18">
        <f t="shared" si="2"/>
        <v>0.52332747767307009</v>
      </c>
      <c r="I37">
        <f t="shared" si="3"/>
        <v>115355.01238313032</v>
      </c>
    </row>
    <row r="38" spans="1:9" x14ac:dyDescent="0.25">
      <c r="A38" s="1">
        <v>44598</v>
      </c>
      <c r="B38" s="2">
        <v>593</v>
      </c>
      <c r="C38">
        <f>$J$3*B37+(1-$J$3)*C37</f>
        <v>513.14418679607093</v>
      </c>
      <c r="F38">
        <f t="shared" si="0"/>
        <v>79.855813203929074</v>
      </c>
      <c r="G38">
        <f t="shared" si="1"/>
        <v>79.855813203929074</v>
      </c>
      <c r="H38" s="18">
        <f t="shared" si="2"/>
        <v>0.13466410321067299</v>
      </c>
      <c r="I38">
        <f t="shared" si="3"/>
        <v>6376.9509024608133</v>
      </c>
    </row>
    <row r="39" spans="1:9" x14ac:dyDescent="0.25">
      <c r="A39" s="1">
        <v>44599</v>
      </c>
      <c r="B39" s="2">
        <v>577</v>
      </c>
      <c r="C39">
        <f>$J$3*B38+(1-$J$3)*C38</f>
        <v>561.05767471842842</v>
      </c>
      <c r="F39">
        <f t="shared" si="0"/>
        <v>15.942325281571584</v>
      </c>
      <c r="G39">
        <f t="shared" si="1"/>
        <v>15.942325281571584</v>
      </c>
      <c r="H39" s="18">
        <f t="shared" si="2"/>
        <v>2.7629679864075534E-2</v>
      </c>
      <c r="I39">
        <f t="shared" si="3"/>
        <v>254.15773538343649</v>
      </c>
    </row>
    <row r="40" spans="1:9" x14ac:dyDescent="0.25">
      <c r="A40" s="1">
        <v>44600</v>
      </c>
      <c r="B40" s="2">
        <v>413</v>
      </c>
      <c r="C40">
        <f>$J$3*B39+(1-$J$3)*C39</f>
        <v>570.62306988737134</v>
      </c>
      <c r="F40">
        <f t="shared" si="0"/>
        <v>-157.62306988737134</v>
      </c>
      <c r="G40">
        <f t="shared" si="1"/>
        <v>157.62306988737134</v>
      </c>
      <c r="H40" s="18">
        <f t="shared" si="2"/>
        <v>0.38165392224545119</v>
      </c>
      <c r="I40">
        <f t="shared" si="3"/>
        <v>24845.032160719151</v>
      </c>
    </row>
    <row r="41" spans="1:9" x14ac:dyDescent="0.25">
      <c r="A41" s="1">
        <v>44601</v>
      </c>
      <c r="B41" s="2">
        <v>362</v>
      </c>
      <c r="C41">
        <f>$J$3*B40+(1-$J$3)*C40</f>
        <v>476.04922795494849</v>
      </c>
      <c r="F41">
        <f t="shared" si="0"/>
        <v>-114.04922795494849</v>
      </c>
      <c r="G41">
        <f t="shared" si="1"/>
        <v>114.04922795494849</v>
      </c>
      <c r="H41" s="18">
        <f t="shared" si="2"/>
        <v>0.31505311589764778</v>
      </c>
      <c r="I41">
        <f t="shared" si="3"/>
        <v>13007.226397119804</v>
      </c>
    </row>
    <row r="42" spans="1:9" x14ac:dyDescent="0.25">
      <c r="A42" s="1">
        <v>44602</v>
      </c>
      <c r="B42" s="2">
        <v>248</v>
      </c>
      <c r="C42">
        <f>$J$3*B41+(1-$J$3)*C41</f>
        <v>407.61969118197942</v>
      </c>
      <c r="F42">
        <f t="shared" si="0"/>
        <v>-159.61969118197942</v>
      </c>
      <c r="G42">
        <f t="shared" si="1"/>
        <v>159.61969118197942</v>
      </c>
      <c r="H42" s="18">
        <f t="shared" si="2"/>
        <v>0.64362778702411061</v>
      </c>
      <c r="I42">
        <f t="shared" si="3"/>
        <v>25478.445813030477</v>
      </c>
    </row>
    <row r="43" spans="1:9" x14ac:dyDescent="0.25">
      <c r="A43" s="1">
        <v>44603</v>
      </c>
      <c r="B43" s="2">
        <v>184</v>
      </c>
      <c r="C43">
        <f>$J$3*B42+(1-$J$3)*C42</f>
        <v>311.84787647279177</v>
      </c>
      <c r="F43">
        <f t="shared" si="0"/>
        <v>-127.84787647279177</v>
      </c>
      <c r="G43">
        <f t="shared" si="1"/>
        <v>127.84787647279177</v>
      </c>
      <c r="H43" s="18">
        <f t="shared" si="2"/>
        <v>0.69482541561299871</v>
      </c>
      <c r="I43">
        <f t="shared" si="3"/>
        <v>16345.079518602222</v>
      </c>
    </row>
    <row r="44" spans="1:9" x14ac:dyDescent="0.25">
      <c r="A44" s="1">
        <v>44604</v>
      </c>
      <c r="B44" s="2">
        <v>355</v>
      </c>
      <c r="C44">
        <f>$J$3*B43+(1-$J$3)*C43</f>
        <v>235.1391505891167</v>
      </c>
      <c r="F44">
        <f t="shared" si="0"/>
        <v>119.8608494108833</v>
      </c>
      <c r="G44">
        <f t="shared" si="1"/>
        <v>119.8608494108833</v>
      </c>
      <c r="H44" s="18">
        <f t="shared" si="2"/>
        <v>0.33763619552361496</v>
      </c>
      <c r="I44">
        <f t="shared" si="3"/>
        <v>14366.623221498445</v>
      </c>
    </row>
    <row r="45" spans="1:9" x14ac:dyDescent="0.25">
      <c r="A45" s="1">
        <v>44605</v>
      </c>
      <c r="B45" s="2">
        <v>488</v>
      </c>
      <c r="C45">
        <f>$J$3*B44+(1-$J$3)*C44</f>
        <v>307.05566023564666</v>
      </c>
      <c r="F45">
        <f t="shared" si="0"/>
        <v>180.94433976435334</v>
      </c>
      <c r="G45">
        <f t="shared" si="1"/>
        <v>180.94433976435334</v>
      </c>
      <c r="H45" s="18">
        <f t="shared" si="2"/>
        <v>0.37078758148433061</v>
      </c>
      <c r="I45">
        <f t="shared" si="3"/>
        <v>32740.854092757741</v>
      </c>
    </row>
    <row r="46" spans="1:9" x14ac:dyDescent="0.25">
      <c r="A46" s="1">
        <v>44606</v>
      </c>
      <c r="B46" s="2">
        <v>470</v>
      </c>
      <c r="C46">
        <f>$J$3*B45+(1-$J$3)*C45</f>
        <v>415.6222640942587</v>
      </c>
      <c r="F46">
        <f t="shared" si="0"/>
        <v>54.377735905741304</v>
      </c>
      <c r="G46">
        <f t="shared" si="1"/>
        <v>54.377735905741304</v>
      </c>
      <c r="H46" s="18">
        <f t="shared" si="2"/>
        <v>0.11569731043774746</v>
      </c>
      <c r="I46">
        <f t="shared" si="3"/>
        <v>2956.9381622345468</v>
      </c>
    </row>
    <row r="47" spans="1:9" x14ac:dyDescent="0.25">
      <c r="A47" s="1">
        <v>44607</v>
      </c>
      <c r="B47" s="2">
        <v>554</v>
      </c>
      <c r="C47">
        <f>$J$3*B46+(1-$J$3)*C46</f>
        <v>448.2489056377035</v>
      </c>
      <c r="F47">
        <f t="shared" si="0"/>
        <v>105.7510943622965</v>
      </c>
      <c r="G47">
        <f t="shared" si="1"/>
        <v>105.7510943622965</v>
      </c>
      <c r="H47" s="18">
        <f t="shared" si="2"/>
        <v>0.1908864519175027</v>
      </c>
      <c r="I47">
        <f t="shared" si="3"/>
        <v>11183.293958823338</v>
      </c>
    </row>
    <row r="48" spans="1:9" x14ac:dyDescent="0.25">
      <c r="A48" s="1">
        <v>44608</v>
      </c>
      <c r="B48" s="2">
        <v>402</v>
      </c>
      <c r="C48">
        <f>$J$3*B47+(1-$J$3)*C47</f>
        <v>511.69956225508139</v>
      </c>
      <c r="F48">
        <f t="shared" si="0"/>
        <v>-109.69956225508139</v>
      </c>
      <c r="G48">
        <f t="shared" si="1"/>
        <v>109.69956225508139</v>
      </c>
      <c r="H48" s="18">
        <f t="shared" si="2"/>
        <v>0.27288448322159548</v>
      </c>
      <c r="I48">
        <f t="shared" si="3"/>
        <v>12033.993958956476</v>
      </c>
    </row>
    <row r="49" spans="1:9" x14ac:dyDescent="0.25">
      <c r="A49" s="1">
        <v>44609</v>
      </c>
      <c r="B49" s="2">
        <v>347</v>
      </c>
      <c r="C49">
        <f>$J$3*B48+(1-$J$3)*C48</f>
        <v>445.87982490203257</v>
      </c>
      <c r="F49">
        <f t="shared" si="0"/>
        <v>-98.879824902032567</v>
      </c>
      <c r="G49">
        <f t="shared" si="1"/>
        <v>98.879824902032567</v>
      </c>
      <c r="H49" s="18">
        <f t="shared" si="2"/>
        <v>0.28495626772920046</v>
      </c>
      <c r="I49">
        <f t="shared" si="3"/>
        <v>9777.2197726566192</v>
      </c>
    </row>
    <row r="50" spans="1:9" x14ac:dyDescent="0.25">
      <c r="A50" s="1">
        <v>44610</v>
      </c>
      <c r="B50" s="2">
        <v>297</v>
      </c>
      <c r="C50">
        <f>$J$3*B49+(1-$J$3)*C49</f>
        <v>386.55192996081303</v>
      </c>
      <c r="F50">
        <f t="shared" si="0"/>
        <v>-89.551929960813027</v>
      </c>
      <c r="G50">
        <f t="shared" si="1"/>
        <v>89.551929960813027</v>
      </c>
      <c r="H50" s="18">
        <f t="shared" si="2"/>
        <v>0.30152164969970718</v>
      </c>
      <c r="I50">
        <f t="shared" si="3"/>
        <v>8019.5481597063617</v>
      </c>
    </row>
    <row r="51" spans="1:9" x14ac:dyDescent="0.25">
      <c r="A51" s="1">
        <v>44611</v>
      </c>
      <c r="B51" s="2">
        <v>448</v>
      </c>
      <c r="C51">
        <f>$J$3*B50+(1-$J$3)*C50</f>
        <v>332.82077198432523</v>
      </c>
      <c r="F51">
        <f t="shared" si="0"/>
        <v>115.17922801567477</v>
      </c>
      <c r="G51">
        <f t="shared" si="1"/>
        <v>115.17922801567477</v>
      </c>
      <c r="H51" s="18">
        <f t="shared" si="2"/>
        <v>0.25709649110641691</v>
      </c>
      <c r="I51">
        <f t="shared" si="3"/>
        <v>13266.2545662868</v>
      </c>
    </row>
    <row r="52" spans="1:9" x14ac:dyDescent="0.25">
      <c r="A52" s="1">
        <v>44612</v>
      </c>
      <c r="B52" s="2">
        <v>555</v>
      </c>
      <c r="C52">
        <f>$J$3*B51+(1-$J$3)*C51</f>
        <v>401.92830879373014</v>
      </c>
      <c r="F52">
        <f t="shared" si="0"/>
        <v>153.07169120626986</v>
      </c>
      <c r="G52">
        <f t="shared" si="1"/>
        <v>153.07169120626986</v>
      </c>
      <c r="H52" s="18">
        <f t="shared" si="2"/>
        <v>0.27580484902030605</v>
      </c>
      <c r="I52">
        <f t="shared" si="3"/>
        <v>23430.942648747634</v>
      </c>
    </row>
    <row r="53" spans="1:9" x14ac:dyDescent="0.25">
      <c r="A53" s="1">
        <v>44613</v>
      </c>
      <c r="B53" s="2">
        <v>529</v>
      </c>
      <c r="C53">
        <f>$J$3*B52+(1-$J$3)*C52</f>
        <v>493.77132351749208</v>
      </c>
      <c r="F53">
        <f t="shared" si="0"/>
        <v>35.228676482507922</v>
      </c>
      <c r="G53">
        <f t="shared" si="1"/>
        <v>35.228676482507922</v>
      </c>
      <c r="H53" s="18">
        <f t="shared" si="2"/>
        <v>6.6594851573738983E-2</v>
      </c>
      <c r="I53">
        <f t="shared" si="3"/>
        <v>1241.0596467092066</v>
      </c>
    </row>
    <row r="54" spans="1:9" x14ac:dyDescent="0.25">
      <c r="A54" s="1">
        <v>44614</v>
      </c>
      <c r="B54" s="2">
        <v>408</v>
      </c>
      <c r="C54">
        <f>$J$3*B53+(1-$J$3)*C53</f>
        <v>514.90852940699688</v>
      </c>
      <c r="F54">
        <f t="shared" si="0"/>
        <v>-106.90852940699688</v>
      </c>
      <c r="G54">
        <f t="shared" si="1"/>
        <v>106.90852940699688</v>
      </c>
      <c r="H54" s="18">
        <f t="shared" si="2"/>
        <v>0.26203070933087469</v>
      </c>
      <c r="I54">
        <f t="shared" si="3"/>
        <v>11429.433659966717</v>
      </c>
    </row>
    <row r="55" spans="1:9" x14ac:dyDescent="0.25">
      <c r="A55" s="1">
        <v>44615</v>
      </c>
      <c r="B55" s="2">
        <v>322</v>
      </c>
      <c r="C55">
        <f>$J$3*B54+(1-$J$3)*C54</f>
        <v>450.76341176279874</v>
      </c>
      <c r="F55">
        <f t="shared" si="0"/>
        <v>-128.76341176279874</v>
      </c>
      <c r="G55">
        <f t="shared" si="1"/>
        <v>128.76341176279874</v>
      </c>
      <c r="H55" s="18">
        <f t="shared" si="2"/>
        <v>0.3998863719341576</v>
      </c>
      <c r="I55">
        <f t="shared" si="3"/>
        <v>16580.016208796056</v>
      </c>
    </row>
    <row r="56" spans="1:9" x14ac:dyDescent="0.25">
      <c r="A56" s="1">
        <v>44616</v>
      </c>
      <c r="B56" s="2">
        <v>187</v>
      </c>
      <c r="C56">
        <f>$J$3*B55+(1-$J$3)*C55</f>
        <v>373.50536470511952</v>
      </c>
      <c r="F56">
        <f t="shared" si="0"/>
        <v>-186.50536470511952</v>
      </c>
      <c r="G56">
        <f t="shared" si="1"/>
        <v>186.50536470511952</v>
      </c>
      <c r="H56" s="18">
        <f t="shared" si="2"/>
        <v>0.99735489147122736</v>
      </c>
      <c r="I56">
        <f t="shared" si="3"/>
        <v>34784.251063789641</v>
      </c>
    </row>
    <row r="57" spans="1:9" x14ac:dyDescent="0.25">
      <c r="A57" s="1">
        <v>44617</v>
      </c>
      <c r="B57" s="2">
        <v>175</v>
      </c>
      <c r="C57">
        <f>$J$3*B56+(1-$J$3)*C56</f>
        <v>261.60214588204781</v>
      </c>
      <c r="F57">
        <f t="shared" si="0"/>
        <v>-86.602145882047807</v>
      </c>
      <c r="G57">
        <f t="shared" si="1"/>
        <v>86.602145882047807</v>
      </c>
      <c r="H57" s="18">
        <f t="shared" si="2"/>
        <v>0.49486940504027316</v>
      </c>
      <c r="I57">
        <f t="shared" si="3"/>
        <v>7499.9316713754897</v>
      </c>
    </row>
    <row r="58" spans="1:9" x14ac:dyDescent="0.25">
      <c r="A58" s="1">
        <v>44618</v>
      </c>
      <c r="B58" s="2">
        <v>298</v>
      </c>
      <c r="C58">
        <f>$J$3*B57+(1-$J$3)*C57</f>
        <v>209.64085835281912</v>
      </c>
      <c r="F58">
        <f t="shared" si="0"/>
        <v>88.359141647180877</v>
      </c>
      <c r="G58">
        <f t="shared" si="1"/>
        <v>88.359141647180877</v>
      </c>
      <c r="H58" s="18">
        <f t="shared" si="2"/>
        <v>0.2965071867355063</v>
      </c>
      <c r="I58">
        <f t="shared" si="3"/>
        <v>7807.3379126265745</v>
      </c>
    </row>
    <row r="59" spans="1:9" x14ac:dyDescent="0.25">
      <c r="A59" s="1">
        <v>44619</v>
      </c>
      <c r="B59" s="2">
        <v>337</v>
      </c>
      <c r="C59">
        <f>$J$3*B58+(1-$J$3)*C58</f>
        <v>262.65634334112764</v>
      </c>
      <c r="F59">
        <f t="shared" si="0"/>
        <v>74.343656658872362</v>
      </c>
      <c r="G59">
        <f t="shared" si="1"/>
        <v>74.343656658872362</v>
      </c>
      <c r="H59" s="18">
        <f t="shared" si="2"/>
        <v>0.22060432242988831</v>
      </c>
      <c r="I59">
        <f t="shared" si="3"/>
        <v>5526.979285412297</v>
      </c>
    </row>
    <row r="60" spans="1:9" x14ac:dyDescent="0.25">
      <c r="A60" s="1">
        <v>44620</v>
      </c>
      <c r="B60" s="2">
        <v>370</v>
      </c>
      <c r="C60">
        <f>$J$3*B59+(1-$J$3)*C59</f>
        <v>307.26253733645103</v>
      </c>
      <c r="F60">
        <f t="shared" si="0"/>
        <v>62.737462663548968</v>
      </c>
      <c r="G60">
        <f t="shared" si="1"/>
        <v>62.737462663548968</v>
      </c>
      <c r="H60" s="18">
        <f t="shared" si="2"/>
        <v>0.1695607099014837</v>
      </c>
      <c r="I60">
        <f t="shared" si="3"/>
        <v>3935.9892214602005</v>
      </c>
    </row>
    <row r="61" spans="1:9" x14ac:dyDescent="0.25">
      <c r="A61" s="1">
        <v>44621</v>
      </c>
      <c r="B61" s="2">
        <v>285</v>
      </c>
      <c r="C61">
        <f>$J$3*B60+(1-$J$3)*C60</f>
        <v>344.90501493458044</v>
      </c>
      <c r="F61">
        <f t="shared" si="0"/>
        <v>-59.905014934580436</v>
      </c>
      <c r="G61">
        <f t="shared" si="1"/>
        <v>59.905014934580436</v>
      </c>
      <c r="H61" s="18">
        <f t="shared" si="2"/>
        <v>0.21019303485817697</v>
      </c>
      <c r="I61">
        <f t="shared" si="3"/>
        <v>3588.6108143123051</v>
      </c>
    </row>
    <row r="62" spans="1:9" x14ac:dyDescent="0.25">
      <c r="A62" s="1">
        <v>44622</v>
      </c>
      <c r="B62" s="2">
        <v>233</v>
      </c>
      <c r="C62">
        <f>$J$3*B61+(1-$J$3)*C61</f>
        <v>308.96200597383222</v>
      </c>
      <c r="F62">
        <f t="shared" si="0"/>
        <v>-75.96200597383222</v>
      </c>
      <c r="G62">
        <f t="shared" si="1"/>
        <v>75.96200597383222</v>
      </c>
      <c r="H62" s="18">
        <f t="shared" si="2"/>
        <v>0.32601719302073912</v>
      </c>
      <c r="I62">
        <f t="shared" si="3"/>
        <v>5770.2263515685217</v>
      </c>
    </row>
    <row r="63" spans="1:9" x14ac:dyDescent="0.25">
      <c r="A63" s="1">
        <v>44623</v>
      </c>
      <c r="B63" s="2">
        <v>142</v>
      </c>
      <c r="C63">
        <f>$J$3*B62+(1-$J$3)*C62</f>
        <v>263.38480238953287</v>
      </c>
      <c r="F63">
        <f t="shared" si="0"/>
        <v>-121.38480238953287</v>
      </c>
      <c r="G63">
        <f t="shared" si="1"/>
        <v>121.38480238953287</v>
      </c>
      <c r="H63" s="18">
        <f t="shared" si="2"/>
        <v>0.85482255203896385</v>
      </c>
      <c r="I63">
        <f t="shared" si="3"/>
        <v>14734.270251145943</v>
      </c>
    </row>
    <row r="64" spans="1:9" x14ac:dyDescent="0.25">
      <c r="A64" s="1">
        <v>44624</v>
      </c>
      <c r="B64" s="2">
        <v>174</v>
      </c>
      <c r="C64">
        <f>$J$3*B63+(1-$J$3)*C63</f>
        <v>190.55392095581317</v>
      </c>
      <c r="F64">
        <f t="shared" si="0"/>
        <v>-16.553920955813169</v>
      </c>
      <c r="G64">
        <f t="shared" si="1"/>
        <v>16.553920955813169</v>
      </c>
      <c r="H64" s="18">
        <f t="shared" si="2"/>
        <v>9.513747675754694E-2</v>
      </c>
      <c r="I64">
        <f t="shared" si="3"/>
        <v>274.03229901131039</v>
      </c>
    </row>
    <row r="65" spans="1:9" x14ac:dyDescent="0.25">
      <c r="A65" s="1">
        <v>44625</v>
      </c>
      <c r="B65" s="2">
        <v>412</v>
      </c>
      <c r="C65">
        <f>$J$3*B64+(1-$J$3)*C64</f>
        <v>180.62156838232528</v>
      </c>
      <c r="F65">
        <f t="shared" si="0"/>
        <v>231.37843161767472</v>
      </c>
      <c r="G65">
        <f t="shared" si="1"/>
        <v>231.37843161767472</v>
      </c>
      <c r="H65" s="18">
        <f t="shared" si="2"/>
        <v>0.56159813499435607</v>
      </c>
      <c r="I65">
        <f t="shared" si="3"/>
        <v>53535.978617854977</v>
      </c>
    </row>
    <row r="66" spans="1:9" x14ac:dyDescent="0.25">
      <c r="A66" s="1">
        <v>44626</v>
      </c>
      <c r="B66" s="2">
        <v>319</v>
      </c>
      <c r="C66">
        <f>$J$3*B65+(1-$J$3)*C65</f>
        <v>319.44862735293009</v>
      </c>
      <c r="F66">
        <f t="shared" si="0"/>
        <v>-0.44862735293008882</v>
      </c>
      <c r="G66">
        <f t="shared" si="1"/>
        <v>0.44862735293008882</v>
      </c>
      <c r="H66" s="18">
        <f t="shared" si="2"/>
        <v>1.4063553383388365E-3</v>
      </c>
      <c r="I66">
        <f t="shared" si="3"/>
        <v>0.20126650179705846</v>
      </c>
    </row>
    <row r="67" spans="1:9" x14ac:dyDescent="0.25">
      <c r="A67" s="1">
        <v>44627</v>
      </c>
      <c r="B67" s="2">
        <v>352</v>
      </c>
      <c r="C67">
        <f>$J$3*B66+(1-$J$3)*C66</f>
        <v>319.17945094117204</v>
      </c>
      <c r="F67">
        <f t="shared" si="0"/>
        <v>32.820549058827964</v>
      </c>
      <c r="G67">
        <f t="shared" si="1"/>
        <v>32.820549058827964</v>
      </c>
      <c r="H67" s="18">
        <f t="shared" si="2"/>
        <v>9.3240196189852173E-2</v>
      </c>
      <c r="I67">
        <f t="shared" si="3"/>
        <v>1077.1884405229332</v>
      </c>
    </row>
    <row r="68" spans="1:9" x14ac:dyDescent="0.25">
      <c r="A68" s="1">
        <v>44628</v>
      </c>
      <c r="B68" s="2">
        <v>334</v>
      </c>
      <c r="C68">
        <f>$J$3*B67+(1-$J$3)*C67</f>
        <v>338.87178037646879</v>
      </c>
      <c r="F68">
        <f t="shared" ref="F68:F131" si="4">B68-C68</f>
        <v>-4.8717803764687915</v>
      </c>
      <c r="G68">
        <f t="shared" ref="G68:G131" si="5">ABS(F68)</f>
        <v>4.8717803764687915</v>
      </c>
      <c r="H68" s="18">
        <f t="shared" ref="H68:H131" si="6">G68/B68</f>
        <v>1.4586168791822729E-2</v>
      </c>
      <c r="I68">
        <f t="shared" ref="I68:I131" si="7">F68^2</f>
        <v>23.7342440365464</v>
      </c>
    </row>
    <row r="69" spans="1:9" x14ac:dyDescent="0.25">
      <c r="A69" s="1">
        <v>44629</v>
      </c>
      <c r="B69" s="2">
        <v>330</v>
      </c>
      <c r="C69">
        <f>$J$3*B68+(1-$J$3)*C68</f>
        <v>335.94871215058754</v>
      </c>
      <c r="F69">
        <f t="shared" si="4"/>
        <v>-5.9487121505875393</v>
      </c>
      <c r="G69">
        <f t="shared" si="5"/>
        <v>5.9487121505875393</v>
      </c>
      <c r="H69" s="18">
        <f t="shared" si="6"/>
        <v>1.8026400456325878E-2</v>
      </c>
      <c r="I69">
        <f t="shared" si="7"/>
        <v>35.387176250547824</v>
      </c>
    </row>
    <row r="70" spans="1:9" x14ac:dyDescent="0.25">
      <c r="A70" s="1">
        <v>44630</v>
      </c>
      <c r="B70" s="2">
        <v>270</v>
      </c>
      <c r="C70">
        <f>$J$3*B69+(1-$J$3)*C69</f>
        <v>332.37948486023504</v>
      </c>
      <c r="F70">
        <f t="shared" si="4"/>
        <v>-62.379484860235038</v>
      </c>
      <c r="G70">
        <f t="shared" si="5"/>
        <v>62.379484860235038</v>
      </c>
      <c r="H70" s="18">
        <f t="shared" si="6"/>
        <v>0.23103512911198162</v>
      </c>
      <c r="I70">
        <f t="shared" si="7"/>
        <v>3891.2001314282925</v>
      </c>
    </row>
    <row r="71" spans="1:9" x14ac:dyDescent="0.25">
      <c r="A71" s="1">
        <v>44631</v>
      </c>
      <c r="B71" s="2">
        <v>307</v>
      </c>
      <c r="C71">
        <f>$J$3*B70+(1-$J$3)*C70</f>
        <v>294.95179394409399</v>
      </c>
      <c r="F71">
        <f t="shared" si="4"/>
        <v>12.048206055906007</v>
      </c>
      <c r="G71">
        <f t="shared" si="5"/>
        <v>12.048206055906007</v>
      </c>
      <c r="H71" s="18">
        <f t="shared" si="6"/>
        <v>3.9244970866143349E-2</v>
      </c>
      <c r="I71">
        <f t="shared" si="7"/>
        <v>145.15926916557018</v>
      </c>
    </row>
    <row r="72" spans="1:9" x14ac:dyDescent="0.25">
      <c r="A72" s="1">
        <v>44632</v>
      </c>
      <c r="B72" s="2">
        <v>620</v>
      </c>
      <c r="C72">
        <f>$J$3*B71+(1-$J$3)*C71</f>
        <v>302.18071757763761</v>
      </c>
      <c r="F72">
        <f t="shared" si="4"/>
        <v>317.81928242236239</v>
      </c>
      <c r="G72">
        <f t="shared" si="5"/>
        <v>317.81928242236239</v>
      </c>
      <c r="H72" s="18">
        <f t="shared" si="6"/>
        <v>0.51261174584252001</v>
      </c>
      <c r="I72">
        <f t="shared" si="7"/>
        <v>101009.09627946535</v>
      </c>
    </row>
    <row r="73" spans="1:9" x14ac:dyDescent="0.25">
      <c r="A73" s="1">
        <v>44633</v>
      </c>
      <c r="B73" s="2">
        <v>662</v>
      </c>
      <c r="C73">
        <f>$J$3*B72+(1-$J$3)*C72</f>
        <v>492.87228703105507</v>
      </c>
      <c r="F73">
        <f t="shared" si="4"/>
        <v>169.12771296894493</v>
      </c>
      <c r="G73">
        <f t="shared" si="5"/>
        <v>169.12771296894493</v>
      </c>
      <c r="H73" s="18">
        <f t="shared" si="6"/>
        <v>0.25547992895611016</v>
      </c>
      <c r="I73">
        <f t="shared" si="7"/>
        <v>28604.183294105824</v>
      </c>
    </row>
    <row r="74" spans="1:9" x14ac:dyDescent="0.25">
      <c r="A74" s="1">
        <v>44634</v>
      </c>
      <c r="B74" s="2">
        <v>648</v>
      </c>
      <c r="C74">
        <f>$J$3*B73+(1-$J$3)*C73</f>
        <v>594.34891481242198</v>
      </c>
      <c r="F74">
        <f t="shared" si="4"/>
        <v>53.651085187578019</v>
      </c>
      <c r="G74">
        <f t="shared" si="5"/>
        <v>53.651085187578019</v>
      </c>
      <c r="H74" s="18">
        <f t="shared" si="6"/>
        <v>8.2794884548731518E-2</v>
      </c>
      <c r="I74">
        <f t="shared" si="7"/>
        <v>2878.4389418047535</v>
      </c>
    </row>
    <row r="75" spans="1:9" x14ac:dyDescent="0.25">
      <c r="A75" s="1">
        <v>44635</v>
      </c>
      <c r="B75" s="2">
        <v>547</v>
      </c>
      <c r="C75">
        <f>$J$3*B74+(1-$J$3)*C74</f>
        <v>626.53956592496888</v>
      </c>
      <c r="F75">
        <f t="shared" si="4"/>
        <v>-79.539565924968883</v>
      </c>
      <c r="G75">
        <f t="shared" si="5"/>
        <v>79.539565924968883</v>
      </c>
      <c r="H75" s="18">
        <f t="shared" si="6"/>
        <v>0.14541054099628681</v>
      </c>
      <c r="I75">
        <f t="shared" si="7"/>
        <v>6326.542547532471</v>
      </c>
    </row>
    <row r="76" spans="1:9" x14ac:dyDescent="0.25">
      <c r="A76" s="1">
        <v>44636</v>
      </c>
      <c r="B76" s="2">
        <v>429</v>
      </c>
      <c r="C76">
        <f>$J$3*B75+(1-$J$3)*C75</f>
        <v>578.81582636998758</v>
      </c>
      <c r="F76">
        <f t="shared" si="4"/>
        <v>-149.81582636998758</v>
      </c>
      <c r="G76">
        <f t="shared" si="5"/>
        <v>149.81582636998758</v>
      </c>
      <c r="H76" s="18">
        <f t="shared" si="6"/>
        <v>0.34922104048948155</v>
      </c>
      <c r="I76">
        <f t="shared" si="7"/>
        <v>22444.781830922264</v>
      </c>
    </row>
    <row r="77" spans="1:9" x14ac:dyDescent="0.25">
      <c r="A77" s="1">
        <v>44637</v>
      </c>
      <c r="B77" s="2">
        <v>347</v>
      </c>
      <c r="C77">
        <f>$J$3*B76+(1-$J$3)*C76</f>
        <v>488.92633054799501</v>
      </c>
      <c r="F77">
        <f t="shared" si="4"/>
        <v>-141.92633054799501</v>
      </c>
      <c r="G77">
        <f t="shared" si="5"/>
        <v>141.92633054799501</v>
      </c>
      <c r="H77" s="18">
        <f t="shared" si="6"/>
        <v>0.40900959812102305</v>
      </c>
      <c r="I77">
        <f t="shared" si="7"/>
        <v>20143.083302818741</v>
      </c>
    </row>
    <row r="78" spans="1:9" x14ac:dyDescent="0.25">
      <c r="A78" s="1">
        <v>44638</v>
      </c>
      <c r="B78" s="2">
        <v>364</v>
      </c>
      <c r="C78">
        <f>$J$3*B77+(1-$J$3)*C77</f>
        <v>403.770532219198</v>
      </c>
      <c r="F78">
        <f t="shared" si="4"/>
        <v>-39.770532219198003</v>
      </c>
      <c r="G78">
        <f t="shared" si="5"/>
        <v>39.770532219198003</v>
      </c>
      <c r="H78" s="18">
        <f t="shared" si="6"/>
        <v>0.10925970389889561</v>
      </c>
      <c r="I78">
        <f t="shared" si="7"/>
        <v>1581.6952329982664</v>
      </c>
    </row>
    <row r="79" spans="1:9" x14ac:dyDescent="0.25">
      <c r="A79" s="1">
        <v>44639</v>
      </c>
      <c r="B79" s="2">
        <v>707</v>
      </c>
      <c r="C79">
        <f>$J$3*B78+(1-$J$3)*C78</f>
        <v>379.90821288767921</v>
      </c>
      <c r="F79">
        <f t="shared" si="4"/>
        <v>327.09178711232079</v>
      </c>
      <c r="G79">
        <f t="shared" si="5"/>
        <v>327.09178711232079</v>
      </c>
      <c r="H79" s="18">
        <f t="shared" si="6"/>
        <v>0.46264750652379177</v>
      </c>
      <c r="I79">
        <f t="shared" si="7"/>
        <v>106989.03719633179</v>
      </c>
    </row>
    <row r="80" spans="1:9" x14ac:dyDescent="0.25">
      <c r="A80" s="1">
        <v>44640</v>
      </c>
      <c r="B80" s="2">
        <v>815</v>
      </c>
      <c r="C80">
        <f>$J$3*B79+(1-$J$3)*C79</f>
        <v>576.16328515507166</v>
      </c>
      <c r="F80">
        <f t="shared" si="4"/>
        <v>238.83671484492834</v>
      </c>
      <c r="G80">
        <f t="shared" si="5"/>
        <v>238.83671484492834</v>
      </c>
      <c r="H80" s="18">
        <f t="shared" si="6"/>
        <v>0.2930511838588078</v>
      </c>
      <c r="I80">
        <f t="shared" si="7"/>
        <v>57042.976357917614</v>
      </c>
    </row>
    <row r="81" spans="1:9" x14ac:dyDescent="0.25">
      <c r="A81" s="1">
        <v>44641</v>
      </c>
      <c r="B81" s="2">
        <v>750</v>
      </c>
      <c r="C81">
        <f>$J$3*B80+(1-$J$3)*C80</f>
        <v>719.46531406202871</v>
      </c>
      <c r="F81">
        <f t="shared" si="4"/>
        <v>30.53468593797129</v>
      </c>
      <c r="G81">
        <f t="shared" si="5"/>
        <v>30.53468593797129</v>
      </c>
      <c r="H81" s="18">
        <f t="shared" si="6"/>
        <v>4.0712914583961722E-2</v>
      </c>
      <c r="I81">
        <f t="shared" si="7"/>
        <v>932.3670453305416</v>
      </c>
    </row>
    <row r="82" spans="1:9" x14ac:dyDescent="0.25">
      <c r="A82" s="1">
        <v>44642</v>
      </c>
      <c r="B82" s="2">
        <v>540</v>
      </c>
      <c r="C82">
        <f>$J$3*B81+(1-$J$3)*C81</f>
        <v>737.78612562481158</v>
      </c>
      <c r="F82">
        <f t="shared" si="4"/>
        <v>-197.78612562481158</v>
      </c>
      <c r="G82">
        <f t="shared" si="5"/>
        <v>197.78612562481158</v>
      </c>
      <c r="H82" s="18">
        <f t="shared" si="6"/>
        <v>0.36627060300891034</v>
      </c>
      <c r="I82">
        <f t="shared" si="7"/>
        <v>39119.351489673747</v>
      </c>
    </row>
    <row r="83" spans="1:9" x14ac:dyDescent="0.25">
      <c r="A83" s="1">
        <v>44643</v>
      </c>
      <c r="B83" s="2">
        <v>538</v>
      </c>
      <c r="C83">
        <f>$J$3*B82+(1-$J$3)*C82</f>
        <v>619.11445024992463</v>
      </c>
      <c r="F83">
        <f t="shared" si="4"/>
        <v>-81.11445024992463</v>
      </c>
      <c r="G83">
        <f t="shared" si="5"/>
        <v>81.11445024992463</v>
      </c>
      <c r="H83" s="18">
        <f t="shared" si="6"/>
        <v>0.15077035362439523</v>
      </c>
      <c r="I83">
        <f t="shared" si="7"/>
        <v>6579.5540393474976</v>
      </c>
    </row>
    <row r="84" spans="1:9" x14ac:dyDescent="0.25">
      <c r="A84" s="1">
        <v>44644</v>
      </c>
      <c r="B84" s="2">
        <v>349</v>
      </c>
      <c r="C84">
        <f>$J$3*B83+(1-$J$3)*C83</f>
        <v>570.44578009996985</v>
      </c>
      <c r="F84">
        <f t="shared" si="4"/>
        <v>-221.44578009996985</v>
      </c>
      <c r="G84">
        <f t="shared" si="5"/>
        <v>221.44578009996985</v>
      </c>
      <c r="H84" s="18">
        <f t="shared" si="6"/>
        <v>0.63451512922627462</v>
      </c>
      <c r="I84">
        <f t="shared" si="7"/>
        <v>49038.2335240842</v>
      </c>
    </row>
    <row r="85" spans="1:9" x14ac:dyDescent="0.25">
      <c r="A85" s="1">
        <v>44645</v>
      </c>
      <c r="B85" s="2">
        <v>288</v>
      </c>
      <c r="C85">
        <f>$J$3*B84+(1-$J$3)*C84</f>
        <v>437.57831203998796</v>
      </c>
      <c r="F85">
        <f t="shared" si="4"/>
        <v>-149.57831203998796</v>
      </c>
      <c r="G85">
        <f t="shared" si="5"/>
        <v>149.57831203998796</v>
      </c>
      <c r="H85" s="18">
        <f t="shared" si="6"/>
        <v>0.51936913902773596</v>
      </c>
      <c r="I85">
        <f t="shared" si="7"/>
        <v>22373.671432732008</v>
      </c>
    </row>
    <row r="86" spans="1:9" x14ac:dyDescent="0.25">
      <c r="A86" s="1">
        <v>44646</v>
      </c>
      <c r="B86" s="2">
        <v>488</v>
      </c>
      <c r="C86">
        <f>$J$3*B85+(1-$J$3)*C85</f>
        <v>347.83132481599517</v>
      </c>
      <c r="F86">
        <f t="shared" si="4"/>
        <v>140.16867518400483</v>
      </c>
      <c r="G86">
        <f t="shared" si="5"/>
        <v>140.16867518400483</v>
      </c>
      <c r="H86" s="18">
        <f t="shared" si="6"/>
        <v>0.28723089177050171</v>
      </c>
      <c r="I86">
        <f t="shared" si="7"/>
        <v>19647.257502839049</v>
      </c>
    </row>
    <row r="87" spans="1:9" x14ac:dyDescent="0.25">
      <c r="A87" s="1">
        <v>44647</v>
      </c>
      <c r="B87" s="2">
        <v>324</v>
      </c>
      <c r="C87">
        <f>$J$3*B86+(1-$J$3)*C86</f>
        <v>431.93252992639805</v>
      </c>
      <c r="F87">
        <f t="shared" si="4"/>
        <v>-107.93252992639805</v>
      </c>
      <c r="G87">
        <f t="shared" si="5"/>
        <v>107.93252992639805</v>
      </c>
      <c r="H87" s="18">
        <f t="shared" si="6"/>
        <v>0.33312509236542609</v>
      </c>
      <c r="I87">
        <f t="shared" si="7"/>
        <v>11649.43101631281</v>
      </c>
    </row>
    <row r="88" spans="1:9" x14ac:dyDescent="0.25">
      <c r="A88" s="1">
        <v>44648</v>
      </c>
      <c r="B88" s="2">
        <v>313</v>
      </c>
      <c r="C88">
        <f>$J$3*B87+(1-$J$3)*C87</f>
        <v>367.17301197055923</v>
      </c>
      <c r="F88">
        <f t="shared" si="4"/>
        <v>-54.17301197055923</v>
      </c>
      <c r="G88">
        <f t="shared" si="5"/>
        <v>54.17301197055923</v>
      </c>
      <c r="H88" s="18">
        <f t="shared" si="6"/>
        <v>0.1730767155608921</v>
      </c>
      <c r="I88">
        <f t="shared" si="7"/>
        <v>2934.7152259623535</v>
      </c>
    </row>
    <row r="89" spans="1:9" x14ac:dyDescent="0.25">
      <c r="A89" s="1">
        <v>44649</v>
      </c>
      <c r="B89" s="2">
        <v>344</v>
      </c>
      <c r="C89">
        <f>$J$3*B88+(1-$J$3)*C88</f>
        <v>334.66920478822368</v>
      </c>
      <c r="F89">
        <f t="shared" si="4"/>
        <v>9.3307952117763193</v>
      </c>
      <c r="G89">
        <f t="shared" si="5"/>
        <v>9.3307952117763193</v>
      </c>
      <c r="H89" s="18">
        <f t="shared" si="6"/>
        <v>2.7124404685396276E-2</v>
      </c>
      <c r="I89">
        <f t="shared" si="7"/>
        <v>87.063739284107882</v>
      </c>
    </row>
    <row r="90" spans="1:9" x14ac:dyDescent="0.25">
      <c r="A90" s="1">
        <v>44650</v>
      </c>
      <c r="B90" s="2">
        <v>168</v>
      </c>
      <c r="C90">
        <f>$J$3*B89+(1-$J$3)*C89</f>
        <v>340.26768191528947</v>
      </c>
      <c r="F90">
        <f t="shared" si="4"/>
        <v>-172.26768191528947</v>
      </c>
      <c r="G90">
        <f t="shared" si="5"/>
        <v>172.26768191528947</v>
      </c>
      <c r="H90" s="18">
        <f t="shared" si="6"/>
        <v>1.0254028685433898</v>
      </c>
      <c r="I90">
        <f t="shared" si="7"/>
        <v>29676.15423246735</v>
      </c>
    </row>
    <row r="91" spans="1:9" x14ac:dyDescent="0.25">
      <c r="A91" s="1">
        <v>44651</v>
      </c>
      <c r="B91" s="2">
        <v>149</v>
      </c>
      <c r="C91">
        <f>$J$3*B90+(1-$J$3)*C90</f>
        <v>236.90707276611579</v>
      </c>
      <c r="F91">
        <f t="shared" si="4"/>
        <v>-87.907072766115789</v>
      </c>
      <c r="G91">
        <f t="shared" si="5"/>
        <v>87.907072766115789</v>
      </c>
      <c r="H91" s="18">
        <f t="shared" si="6"/>
        <v>0.58998035413500527</v>
      </c>
      <c r="I91">
        <f t="shared" si="7"/>
        <v>7727.6534423071762</v>
      </c>
    </row>
    <row r="92" spans="1:9" x14ac:dyDescent="0.25">
      <c r="A92" s="1">
        <v>44652</v>
      </c>
      <c r="B92" s="2">
        <v>137</v>
      </c>
      <c r="C92">
        <f>$J$3*B91+(1-$J$3)*C91</f>
        <v>184.16282910644631</v>
      </c>
      <c r="F92">
        <f t="shared" si="4"/>
        <v>-47.16282910644631</v>
      </c>
      <c r="G92">
        <f t="shared" si="5"/>
        <v>47.16282910644631</v>
      </c>
      <c r="H92" s="18">
        <f t="shared" si="6"/>
        <v>0.3442542270543526</v>
      </c>
      <c r="I92">
        <f t="shared" si="7"/>
        <v>2224.3324493238592</v>
      </c>
    </row>
    <row r="93" spans="1:9" x14ac:dyDescent="0.25">
      <c r="A93" s="1">
        <v>44653</v>
      </c>
      <c r="B93" s="2">
        <v>208</v>
      </c>
      <c r="C93">
        <f>$J$3*B92+(1-$J$3)*C92</f>
        <v>155.86513164257855</v>
      </c>
      <c r="F93">
        <f t="shared" si="4"/>
        <v>52.134868357421453</v>
      </c>
      <c r="G93">
        <f t="shared" si="5"/>
        <v>52.134868357421453</v>
      </c>
      <c r="H93" s="18">
        <f t="shared" si="6"/>
        <v>0.25064840556452622</v>
      </c>
      <c r="I93">
        <f t="shared" si="7"/>
        <v>2718.0444986456646</v>
      </c>
    </row>
    <row r="94" spans="1:9" x14ac:dyDescent="0.25">
      <c r="A94" s="1">
        <v>44654</v>
      </c>
      <c r="B94" s="2">
        <v>305</v>
      </c>
      <c r="C94">
        <f>$J$3*B93+(1-$J$3)*C93</f>
        <v>187.14605265703142</v>
      </c>
      <c r="F94">
        <f t="shared" si="4"/>
        <v>117.85394734296858</v>
      </c>
      <c r="G94">
        <f t="shared" si="5"/>
        <v>117.85394734296858</v>
      </c>
      <c r="H94" s="18">
        <f t="shared" si="6"/>
        <v>0.38640638473104455</v>
      </c>
      <c r="I94">
        <f t="shared" si="7"/>
        <v>13889.552904319211</v>
      </c>
    </row>
    <row r="95" spans="1:9" x14ac:dyDescent="0.25">
      <c r="A95" s="1">
        <v>44655</v>
      </c>
      <c r="B95" s="2">
        <v>343</v>
      </c>
      <c r="C95">
        <f>$J$3*B94+(1-$J$3)*C94</f>
        <v>257.85842106281257</v>
      </c>
      <c r="F95">
        <f t="shared" si="4"/>
        <v>85.141578937187433</v>
      </c>
      <c r="G95">
        <f t="shared" si="5"/>
        <v>85.141578937187433</v>
      </c>
      <c r="H95" s="18">
        <f t="shared" si="6"/>
        <v>0.24822617765943858</v>
      </c>
      <c r="I95">
        <f t="shared" si="7"/>
        <v>7249.0884639173182</v>
      </c>
    </row>
    <row r="96" spans="1:9" x14ac:dyDescent="0.25">
      <c r="A96" s="1">
        <v>44656</v>
      </c>
      <c r="B96" s="2">
        <v>338</v>
      </c>
      <c r="C96">
        <f>$J$3*B95+(1-$J$3)*C95</f>
        <v>308.94336842512502</v>
      </c>
      <c r="F96">
        <f t="shared" si="4"/>
        <v>29.056631574874984</v>
      </c>
      <c r="G96">
        <f t="shared" si="5"/>
        <v>29.056631574874984</v>
      </c>
      <c r="H96" s="18">
        <f t="shared" si="6"/>
        <v>8.5966365606139003E-2</v>
      </c>
      <c r="I96">
        <f t="shared" si="7"/>
        <v>844.28783847802197</v>
      </c>
    </row>
    <row r="97" spans="1:9" x14ac:dyDescent="0.25">
      <c r="A97" s="1">
        <v>44657</v>
      </c>
      <c r="B97" s="2">
        <v>332</v>
      </c>
      <c r="C97">
        <f>$J$3*B96+(1-$J$3)*C96</f>
        <v>326.37734737004996</v>
      </c>
      <c r="F97">
        <f t="shared" si="4"/>
        <v>5.6226526299500392</v>
      </c>
      <c r="G97">
        <f t="shared" si="5"/>
        <v>5.6226526299500392</v>
      </c>
      <c r="H97" s="18">
        <f t="shared" si="6"/>
        <v>1.6935700692620601E-2</v>
      </c>
      <c r="I97">
        <f t="shared" si="7"/>
        <v>31.614222597084094</v>
      </c>
    </row>
    <row r="98" spans="1:9" x14ac:dyDescent="0.25">
      <c r="A98" s="1">
        <v>44658</v>
      </c>
      <c r="B98" s="2">
        <v>122</v>
      </c>
      <c r="C98">
        <f>$J$3*B97+(1-$J$3)*C97</f>
        <v>329.75093894802001</v>
      </c>
      <c r="F98">
        <f t="shared" si="4"/>
        <v>-207.75093894802001</v>
      </c>
      <c r="G98">
        <f t="shared" si="5"/>
        <v>207.75093894802001</v>
      </c>
      <c r="H98" s="18">
        <f t="shared" si="6"/>
        <v>1.7028765487542623</v>
      </c>
      <c r="I98">
        <f t="shared" si="7"/>
        <v>43160.452633783934</v>
      </c>
    </row>
    <row r="99" spans="1:9" x14ac:dyDescent="0.25">
      <c r="A99" s="1">
        <v>44659</v>
      </c>
      <c r="B99" s="2">
        <v>170</v>
      </c>
      <c r="C99">
        <f>$J$3*B98+(1-$J$3)*C98</f>
        <v>205.10037557920799</v>
      </c>
      <c r="F99">
        <f t="shared" si="4"/>
        <v>-35.100375579207991</v>
      </c>
      <c r="G99">
        <f t="shared" si="5"/>
        <v>35.100375579207991</v>
      </c>
      <c r="H99" s="18">
        <f t="shared" si="6"/>
        <v>0.20647279752475289</v>
      </c>
      <c r="I99">
        <f t="shared" si="7"/>
        <v>1232.0363658014608</v>
      </c>
    </row>
    <row r="100" spans="1:9" x14ac:dyDescent="0.25">
      <c r="A100" s="1">
        <v>44660</v>
      </c>
      <c r="B100" s="2">
        <v>368</v>
      </c>
      <c r="C100">
        <f>$J$3*B99+(1-$J$3)*C99</f>
        <v>184.04015023168319</v>
      </c>
      <c r="F100">
        <f t="shared" si="4"/>
        <v>183.95984976831681</v>
      </c>
      <c r="G100">
        <f t="shared" si="5"/>
        <v>183.95984976831681</v>
      </c>
      <c r="H100" s="18">
        <f t="shared" si="6"/>
        <v>0.49989089610955656</v>
      </c>
      <c r="I100">
        <f t="shared" si="7"/>
        <v>33841.226326781689</v>
      </c>
    </row>
    <row r="101" spans="1:9" x14ac:dyDescent="0.25">
      <c r="A101" s="1">
        <v>44661</v>
      </c>
      <c r="B101" s="2">
        <v>522</v>
      </c>
      <c r="C101">
        <f>$J$3*B100+(1-$J$3)*C100</f>
        <v>294.41606009267326</v>
      </c>
      <c r="F101">
        <f t="shared" si="4"/>
        <v>227.58393990732674</v>
      </c>
      <c r="G101">
        <f t="shared" si="5"/>
        <v>227.58393990732674</v>
      </c>
      <c r="H101" s="18">
        <f t="shared" si="6"/>
        <v>0.43598455920943818</v>
      </c>
      <c r="I101">
        <f t="shared" si="7"/>
        <v>51794.44970374171</v>
      </c>
    </row>
    <row r="102" spans="1:9" x14ac:dyDescent="0.25">
      <c r="A102" s="1">
        <v>44662</v>
      </c>
      <c r="B102" s="2">
        <v>465</v>
      </c>
      <c r="C102">
        <f>$J$3*B101+(1-$J$3)*C101</f>
        <v>430.96642403706932</v>
      </c>
      <c r="F102">
        <f t="shared" si="4"/>
        <v>34.033575962930684</v>
      </c>
      <c r="G102">
        <f t="shared" si="5"/>
        <v>34.033575962930684</v>
      </c>
      <c r="H102" s="18">
        <f t="shared" si="6"/>
        <v>7.3190485941786412E-2</v>
      </c>
      <c r="I102">
        <f t="shared" si="7"/>
        <v>1158.2842928245732</v>
      </c>
    </row>
    <row r="103" spans="1:9" x14ac:dyDescent="0.25">
      <c r="A103" s="1">
        <v>44663</v>
      </c>
      <c r="B103" s="2">
        <v>445</v>
      </c>
      <c r="C103">
        <f>$J$3*B102+(1-$J$3)*C102</f>
        <v>451.38656961482775</v>
      </c>
      <c r="F103">
        <f t="shared" si="4"/>
        <v>-6.3865696148277493</v>
      </c>
      <c r="G103">
        <f t="shared" si="5"/>
        <v>6.3865696148277493</v>
      </c>
      <c r="H103" s="18">
        <f t="shared" si="6"/>
        <v>1.4351841831073594E-2</v>
      </c>
      <c r="I103">
        <f t="shared" si="7"/>
        <v>40.788271445041069</v>
      </c>
    </row>
    <row r="104" spans="1:9" x14ac:dyDescent="0.25">
      <c r="A104" s="1">
        <v>44664</v>
      </c>
      <c r="B104" s="2">
        <v>337</v>
      </c>
      <c r="C104">
        <f>$J$3*B103+(1-$J$3)*C103</f>
        <v>447.55462784593112</v>
      </c>
      <c r="F104">
        <f t="shared" si="4"/>
        <v>-110.55462784593112</v>
      </c>
      <c r="G104">
        <f t="shared" si="5"/>
        <v>110.55462784593112</v>
      </c>
      <c r="H104" s="18">
        <f t="shared" si="6"/>
        <v>0.32805527550721403</v>
      </c>
      <c r="I104">
        <f t="shared" si="7"/>
        <v>12222.325738152329</v>
      </c>
    </row>
    <row r="105" spans="1:9" x14ac:dyDescent="0.25">
      <c r="A105" s="1">
        <v>44665</v>
      </c>
      <c r="B105" s="2">
        <v>359</v>
      </c>
      <c r="C105">
        <f>$J$3*B104+(1-$J$3)*C104</f>
        <v>381.22185113837247</v>
      </c>
      <c r="F105">
        <f t="shared" si="4"/>
        <v>-22.221851138372472</v>
      </c>
      <c r="G105">
        <f t="shared" si="5"/>
        <v>22.221851138372472</v>
      </c>
      <c r="H105" s="18">
        <f t="shared" si="6"/>
        <v>6.1899306792123875E-2</v>
      </c>
      <c r="I105">
        <f t="shared" si="7"/>
        <v>493.81066801598593</v>
      </c>
    </row>
    <row r="106" spans="1:9" x14ac:dyDescent="0.25">
      <c r="A106" s="1">
        <v>44666</v>
      </c>
      <c r="B106" s="2">
        <v>280</v>
      </c>
      <c r="C106">
        <f>$J$3*B105+(1-$J$3)*C105</f>
        <v>367.88874045534897</v>
      </c>
      <c r="F106">
        <f t="shared" si="4"/>
        <v>-87.888740455348966</v>
      </c>
      <c r="G106">
        <f t="shared" si="5"/>
        <v>87.888740455348966</v>
      </c>
      <c r="H106" s="18">
        <f t="shared" si="6"/>
        <v>0.31388835876910343</v>
      </c>
      <c r="I106">
        <f t="shared" si="7"/>
        <v>7724.430698827694</v>
      </c>
    </row>
    <row r="107" spans="1:9" x14ac:dyDescent="0.25">
      <c r="A107" s="1">
        <v>44667</v>
      </c>
      <c r="B107" s="2">
        <v>503</v>
      </c>
      <c r="C107">
        <f>$J$3*B106+(1-$J$3)*C106</f>
        <v>315.15549618213959</v>
      </c>
      <c r="F107">
        <f t="shared" si="4"/>
        <v>187.84450381786041</v>
      </c>
      <c r="G107">
        <f t="shared" si="5"/>
        <v>187.84450381786041</v>
      </c>
      <c r="H107" s="18">
        <f t="shared" si="6"/>
        <v>0.37344831772934478</v>
      </c>
      <c r="I107">
        <f t="shared" si="7"/>
        <v>35285.557614578174</v>
      </c>
    </row>
    <row r="108" spans="1:9" x14ac:dyDescent="0.25">
      <c r="A108" s="1">
        <v>44668</v>
      </c>
      <c r="B108" s="2">
        <v>454</v>
      </c>
      <c r="C108">
        <f>$J$3*B107+(1-$J$3)*C107</f>
        <v>427.86219847285588</v>
      </c>
      <c r="F108">
        <f t="shared" si="4"/>
        <v>26.13780152714412</v>
      </c>
      <c r="G108">
        <f t="shared" si="5"/>
        <v>26.13780152714412</v>
      </c>
      <c r="H108" s="18">
        <f t="shared" si="6"/>
        <v>5.7572250059788811E-2</v>
      </c>
      <c r="I108">
        <f t="shared" si="7"/>
        <v>683.18466867237748</v>
      </c>
    </row>
    <row r="109" spans="1:9" x14ac:dyDescent="0.25">
      <c r="A109" s="1">
        <v>44669</v>
      </c>
      <c r="B109" s="2">
        <v>597</v>
      </c>
      <c r="C109">
        <f>$J$3*B108+(1-$J$3)*C108</f>
        <v>443.54487938914235</v>
      </c>
      <c r="F109">
        <f t="shared" si="4"/>
        <v>153.45512061085765</v>
      </c>
      <c r="G109">
        <f t="shared" si="5"/>
        <v>153.45512061085765</v>
      </c>
      <c r="H109" s="18">
        <f t="shared" si="6"/>
        <v>0.2570437531170145</v>
      </c>
      <c r="I109">
        <f t="shared" si="7"/>
        <v>23548.474041692869</v>
      </c>
    </row>
    <row r="110" spans="1:9" x14ac:dyDescent="0.25">
      <c r="A110" s="1">
        <v>44670</v>
      </c>
      <c r="B110" s="2">
        <v>534</v>
      </c>
      <c r="C110">
        <f>$J$3*B109+(1-$J$3)*C109</f>
        <v>535.61795175565692</v>
      </c>
      <c r="F110">
        <f t="shared" si="4"/>
        <v>-1.6179517556569181</v>
      </c>
      <c r="G110">
        <f t="shared" si="5"/>
        <v>1.6179517556569181</v>
      </c>
      <c r="H110" s="18">
        <f t="shared" si="6"/>
        <v>3.0298722016047154E-3</v>
      </c>
      <c r="I110">
        <f t="shared" si="7"/>
        <v>2.6177678836333036</v>
      </c>
    </row>
    <row r="111" spans="1:9" x14ac:dyDescent="0.25">
      <c r="A111" s="1">
        <v>44671</v>
      </c>
      <c r="B111" s="2">
        <v>567</v>
      </c>
      <c r="C111">
        <f>$J$3*B110+(1-$J$3)*C110</f>
        <v>534.64718070226274</v>
      </c>
      <c r="F111">
        <f t="shared" si="4"/>
        <v>32.352819297737256</v>
      </c>
      <c r="G111">
        <f t="shared" si="5"/>
        <v>32.352819297737256</v>
      </c>
      <c r="H111" s="18">
        <f t="shared" si="6"/>
        <v>5.7059646027755304E-2</v>
      </c>
      <c r="I111">
        <f t="shared" si="7"/>
        <v>1046.7049165120402</v>
      </c>
    </row>
    <row r="112" spans="1:9" x14ac:dyDescent="0.25">
      <c r="A112" s="1">
        <v>44672</v>
      </c>
      <c r="B112" s="2">
        <v>284</v>
      </c>
      <c r="C112">
        <f>$J$3*B111+(1-$J$3)*C111</f>
        <v>554.05887228090512</v>
      </c>
      <c r="F112">
        <f t="shared" si="4"/>
        <v>-270.05887228090512</v>
      </c>
      <c r="G112">
        <f t="shared" si="5"/>
        <v>270.05887228090512</v>
      </c>
      <c r="H112" s="18">
        <f t="shared" si="6"/>
        <v>0.95091152211586305</v>
      </c>
      <c r="I112">
        <f t="shared" si="7"/>
        <v>72931.794497634226</v>
      </c>
    </row>
    <row r="113" spans="1:9" x14ac:dyDescent="0.25">
      <c r="A113" s="1">
        <v>44673</v>
      </c>
      <c r="B113" s="2">
        <v>258</v>
      </c>
      <c r="C113">
        <f>$J$3*B112+(1-$J$3)*C112</f>
        <v>392.02354891236206</v>
      </c>
      <c r="F113">
        <f t="shared" si="4"/>
        <v>-134.02354891236206</v>
      </c>
      <c r="G113">
        <f t="shared" si="5"/>
        <v>134.02354891236206</v>
      </c>
      <c r="H113" s="18">
        <f t="shared" si="6"/>
        <v>0.51947111981535687</v>
      </c>
      <c r="I113">
        <f t="shared" si="7"/>
        <v>17962.311663064305</v>
      </c>
    </row>
    <row r="114" spans="1:9" x14ac:dyDescent="0.25">
      <c r="A114" s="1">
        <v>44674</v>
      </c>
      <c r="B114" s="2">
        <v>614</v>
      </c>
      <c r="C114">
        <f>$J$3*B113+(1-$J$3)*C113</f>
        <v>311.6094195649448</v>
      </c>
      <c r="F114">
        <f t="shared" si="4"/>
        <v>302.3905804350552</v>
      </c>
      <c r="G114">
        <f t="shared" si="5"/>
        <v>302.3905804350552</v>
      </c>
      <c r="H114" s="18">
        <f t="shared" si="6"/>
        <v>0.49249280201149054</v>
      </c>
      <c r="I114">
        <f t="shared" si="7"/>
        <v>91440.063135849588</v>
      </c>
    </row>
    <row r="115" spans="1:9" x14ac:dyDescent="0.25">
      <c r="A115" s="1">
        <v>44675</v>
      </c>
      <c r="B115" s="2">
        <v>569</v>
      </c>
      <c r="C115">
        <f>$J$3*B114+(1-$J$3)*C114</f>
        <v>493.04376782597791</v>
      </c>
      <c r="F115">
        <f t="shared" si="4"/>
        <v>75.956232174022091</v>
      </c>
      <c r="G115">
        <f t="shared" si="5"/>
        <v>75.956232174022091</v>
      </c>
      <c r="H115" s="18">
        <f t="shared" si="6"/>
        <v>0.13349074195785957</v>
      </c>
      <c r="I115">
        <f t="shared" si="7"/>
        <v>5769.3492060739491</v>
      </c>
    </row>
    <row r="116" spans="1:9" x14ac:dyDescent="0.25">
      <c r="A116" s="1">
        <v>44676</v>
      </c>
      <c r="B116" s="2">
        <v>592</v>
      </c>
      <c r="C116">
        <f>$J$3*B115+(1-$J$3)*C115</f>
        <v>538.61750713039112</v>
      </c>
      <c r="F116">
        <f t="shared" si="4"/>
        <v>53.382492869608882</v>
      </c>
      <c r="G116">
        <f t="shared" si="5"/>
        <v>53.382492869608882</v>
      </c>
      <c r="H116" s="18">
        <f t="shared" si="6"/>
        <v>9.0173129847312294E-2</v>
      </c>
      <c r="I116">
        <f t="shared" si="7"/>
        <v>2849.6905449738433</v>
      </c>
    </row>
    <row r="117" spans="1:9" x14ac:dyDescent="0.25">
      <c r="A117" s="1">
        <v>44677</v>
      </c>
      <c r="B117" s="2">
        <v>505</v>
      </c>
      <c r="C117">
        <f>$J$3*B116+(1-$J$3)*C116</f>
        <v>570.64700285215645</v>
      </c>
      <c r="F117">
        <f t="shared" si="4"/>
        <v>-65.647002852156447</v>
      </c>
      <c r="G117">
        <f t="shared" si="5"/>
        <v>65.647002852156447</v>
      </c>
      <c r="H117" s="18">
        <f t="shared" si="6"/>
        <v>0.12999406505377514</v>
      </c>
      <c r="I117">
        <f t="shared" si="7"/>
        <v>4309.5289834710366</v>
      </c>
    </row>
    <row r="118" spans="1:9" x14ac:dyDescent="0.25">
      <c r="A118" s="1">
        <v>44678</v>
      </c>
      <c r="B118" s="2">
        <v>520</v>
      </c>
      <c r="C118">
        <f>$J$3*B117+(1-$J$3)*C117</f>
        <v>531.2588011408626</v>
      </c>
      <c r="F118">
        <f t="shared" si="4"/>
        <v>-11.258801140862602</v>
      </c>
      <c r="G118">
        <f t="shared" si="5"/>
        <v>11.258801140862602</v>
      </c>
      <c r="H118" s="18">
        <f t="shared" si="6"/>
        <v>2.1651540655505005E-2</v>
      </c>
      <c r="I118">
        <f t="shared" si="7"/>
        <v>126.76060312948903</v>
      </c>
    </row>
    <row r="119" spans="1:9" x14ac:dyDescent="0.25">
      <c r="A119" s="1">
        <v>44679</v>
      </c>
      <c r="B119" s="2">
        <v>298</v>
      </c>
      <c r="C119">
        <f>$J$3*B118+(1-$J$3)*C118</f>
        <v>524.50352045634509</v>
      </c>
      <c r="F119">
        <f t="shared" si="4"/>
        <v>-226.50352045634509</v>
      </c>
      <c r="G119">
        <f t="shared" si="5"/>
        <v>226.50352045634509</v>
      </c>
      <c r="H119" s="18">
        <f t="shared" si="6"/>
        <v>0.76007892770585594</v>
      </c>
      <c r="I119">
        <f t="shared" si="7"/>
        <v>51303.844779117935</v>
      </c>
    </row>
    <row r="120" spans="1:9" x14ac:dyDescent="0.25">
      <c r="A120" s="1">
        <v>44680</v>
      </c>
      <c r="B120" s="2">
        <v>247</v>
      </c>
      <c r="C120">
        <f>$J$3*B119+(1-$J$3)*C119</f>
        <v>388.60140818253802</v>
      </c>
      <c r="F120">
        <f t="shared" si="4"/>
        <v>-141.60140818253802</v>
      </c>
      <c r="G120">
        <f t="shared" si="5"/>
        <v>141.60140818253802</v>
      </c>
      <c r="H120" s="18">
        <f t="shared" si="6"/>
        <v>0.57328505337059932</v>
      </c>
      <c r="I120">
        <f t="shared" si="7"/>
        <v>20050.958799277745</v>
      </c>
    </row>
    <row r="121" spans="1:9" x14ac:dyDescent="0.25">
      <c r="A121" s="1">
        <v>44681</v>
      </c>
      <c r="B121" s="2">
        <v>537</v>
      </c>
      <c r="C121">
        <f>$J$3*B120+(1-$J$3)*C120</f>
        <v>303.64056327301523</v>
      </c>
      <c r="F121">
        <f t="shared" si="4"/>
        <v>233.35943672698477</v>
      </c>
      <c r="G121">
        <f t="shared" si="5"/>
        <v>233.35943672698477</v>
      </c>
      <c r="H121" s="18">
        <f t="shared" si="6"/>
        <v>0.43456133468712249</v>
      </c>
      <c r="I121">
        <f t="shared" si="7"/>
        <v>54456.626709535609</v>
      </c>
    </row>
    <row r="122" spans="1:9" x14ac:dyDescent="0.25">
      <c r="A122" s="1">
        <v>44682</v>
      </c>
      <c r="B122" s="2">
        <v>523</v>
      </c>
      <c r="C122">
        <f>$J$3*B121+(1-$J$3)*C121</f>
        <v>443.65622530920609</v>
      </c>
      <c r="F122">
        <f t="shared" si="4"/>
        <v>79.343774690793907</v>
      </c>
      <c r="G122">
        <f t="shared" si="5"/>
        <v>79.343774690793907</v>
      </c>
      <c r="H122" s="18">
        <f t="shared" si="6"/>
        <v>0.1517089382233153</v>
      </c>
      <c r="I122">
        <f t="shared" si="7"/>
        <v>6295.4345821834677</v>
      </c>
    </row>
    <row r="123" spans="1:9" x14ac:dyDescent="0.25">
      <c r="A123" s="1">
        <v>44683</v>
      </c>
      <c r="B123" s="2">
        <v>579</v>
      </c>
      <c r="C123">
        <f>$J$3*B122+(1-$J$3)*C122</f>
        <v>491.26249012368248</v>
      </c>
      <c r="F123">
        <f t="shared" si="4"/>
        <v>87.737509876317517</v>
      </c>
      <c r="G123">
        <f t="shared" si="5"/>
        <v>87.737509876317517</v>
      </c>
      <c r="H123" s="18">
        <f t="shared" si="6"/>
        <v>0.15153283225616151</v>
      </c>
      <c r="I123">
        <f t="shared" si="7"/>
        <v>7697.8706392969143</v>
      </c>
    </row>
    <row r="124" spans="1:9" x14ac:dyDescent="0.25">
      <c r="A124" s="1">
        <v>44684</v>
      </c>
      <c r="B124" s="2">
        <v>474</v>
      </c>
      <c r="C124">
        <f>$J$3*B123+(1-$J$3)*C123</f>
        <v>543.90499604947297</v>
      </c>
      <c r="F124">
        <f t="shared" si="4"/>
        <v>-69.90499604947297</v>
      </c>
      <c r="G124">
        <f t="shared" si="5"/>
        <v>69.90499604947297</v>
      </c>
      <c r="H124" s="18">
        <f t="shared" si="6"/>
        <v>0.14747889461914129</v>
      </c>
      <c r="I124">
        <f t="shared" si="7"/>
        <v>4886.7084726768317</v>
      </c>
    </row>
    <row r="125" spans="1:9" x14ac:dyDescent="0.25">
      <c r="A125" s="1">
        <v>44685</v>
      </c>
      <c r="B125" s="2">
        <v>502</v>
      </c>
      <c r="C125">
        <f>$J$3*B124+(1-$J$3)*C124</f>
        <v>501.96199841978921</v>
      </c>
      <c r="F125">
        <f t="shared" si="4"/>
        <v>3.8001580210789143E-2</v>
      </c>
      <c r="G125">
        <f t="shared" si="5"/>
        <v>3.8001580210789143E-2</v>
      </c>
      <c r="H125" s="18">
        <f t="shared" si="6"/>
        <v>7.5700358985635743E-5</v>
      </c>
      <c r="I125">
        <f t="shared" si="7"/>
        <v>1.444120098517041E-3</v>
      </c>
    </row>
    <row r="126" spans="1:9" x14ac:dyDescent="0.25">
      <c r="A126" s="1">
        <v>44686</v>
      </c>
      <c r="B126" s="2">
        <v>239</v>
      </c>
      <c r="C126">
        <f>$J$3*B125+(1-$J$3)*C125</f>
        <v>501.98479936791568</v>
      </c>
      <c r="F126">
        <f t="shared" si="4"/>
        <v>-262.98479936791568</v>
      </c>
      <c r="G126">
        <f t="shared" si="5"/>
        <v>262.98479936791568</v>
      </c>
      <c r="H126" s="18">
        <f t="shared" si="6"/>
        <v>1.1003548090707769</v>
      </c>
      <c r="I126">
        <f t="shared" si="7"/>
        <v>69161.004698582867</v>
      </c>
    </row>
    <row r="127" spans="1:9" x14ac:dyDescent="0.25">
      <c r="A127" s="1">
        <v>44687</v>
      </c>
      <c r="B127" s="2">
        <v>248</v>
      </c>
      <c r="C127">
        <f>$J$3*B126+(1-$J$3)*C126</f>
        <v>344.19391974716632</v>
      </c>
      <c r="F127">
        <f t="shared" si="4"/>
        <v>-96.193919747166319</v>
      </c>
      <c r="G127">
        <f t="shared" si="5"/>
        <v>96.193919747166319</v>
      </c>
      <c r="H127" s="18">
        <f t="shared" si="6"/>
        <v>0.38787870865792873</v>
      </c>
      <c r="I127">
        <f t="shared" si="7"/>
        <v>9253.2701963242744</v>
      </c>
    </row>
    <row r="128" spans="1:9" x14ac:dyDescent="0.25">
      <c r="A128" s="1">
        <v>44688</v>
      </c>
      <c r="B128" s="2">
        <v>640</v>
      </c>
      <c r="C128">
        <f>$J$3*B127+(1-$J$3)*C127</f>
        <v>286.47756789886648</v>
      </c>
      <c r="F128">
        <f t="shared" si="4"/>
        <v>353.52243210113352</v>
      </c>
      <c r="G128">
        <f t="shared" si="5"/>
        <v>353.52243210113352</v>
      </c>
      <c r="H128" s="18">
        <f t="shared" si="6"/>
        <v>0.5523788001580211</v>
      </c>
      <c r="I128">
        <f t="shared" si="7"/>
        <v>124978.10999870056</v>
      </c>
    </row>
    <row r="129" spans="1:9" x14ac:dyDescent="0.25">
      <c r="A129" s="1">
        <v>44689</v>
      </c>
      <c r="B129" s="2">
        <v>497</v>
      </c>
      <c r="C129">
        <f>$J$3*B128+(1-$J$3)*C128</f>
        <v>498.59102715954657</v>
      </c>
      <c r="F129">
        <f t="shared" si="4"/>
        <v>-1.5910271595465701</v>
      </c>
      <c r="G129">
        <f t="shared" si="5"/>
        <v>1.5910271595465701</v>
      </c>
      <c r="H129" s="18">
        <f t="shared" si="6"/>
        <v>3.201261890435755E-3</v>
      </c>
      <c r="I129">
        <f t="shared" si="7"/>
        <v>2.531367422414827</v>
      </c>
    </row>
    <row r="130" spans="1:9" x14ac:dyDescent="0.25">
      <c r="A130" s="1">
        <v>44690</v>
      </c>
      <c r="B130" s="2">
        <v>442</v>
      </c>
      <c r="C130">
        <f>$J$3*B129+(1-$J$3)*C129</f>
        <v>497.63641086381864</v>
      </c>
      <c r="F130">
        <f t="shared" si="4"/>
        <v>-55.636410863818639</v>
      </c>
      <c r="G130">
        <f t="shared" si="5"/>
        <v>55.636410863818639</v>
      </c>
      <c r="H130" s="18">
        <f t="shared" si="6"/>
        <v>0.12587423272357159</v>
      </c>
      <c r="I130">
        <f t="shared" si="7"/>
        <v>3095.4102138076369</v>
      </c>
    </row>
    <row r="131" spans="1:9" x14ac:dyDescent="0.25">
      <c r="A131" s="1">
        <v>44691</v>
      </c>
      <c r="B131" s="2">
        <v>362</v>
      </c>
      <c r="C131">
        <f>$J$3*B130+(1-$J$3)*C130</f>
        <v>464.25456434552746</v>
      </c>
      <c r="F131">
        <f t="shared" si="4"/>
        <v>-102.25456434552746</v>
      </c>
      <c r="G131">
        <f t="shared" si="5"/>
        <v>102.25456434552746</v>
      </c>
      <c r="H131" s="18">
        <f t="shared" si="6"/>
        <v>0.28247117222521395</v>
      </c>
      <c r="I131">
        <f t="shared" si="7"/>
        <v>10455.995929493614</v>
      </c>
    </row>
    <row r="132" spans="1:9" x14ac:dyDescent="0.25">
      <c r="A132" s="1">
        <v>44692</v>
      </c>
      <c r="B132" s="2">
        <v>474</v>
      </c>
      <c r="C132">
        <f>$J$3*B131+(1-$J$3)*C131</f>
        <v>402.90182573821096</v>
      </c>
      <c r="F132">
        <f t="shared" ref="F132:F195" si="8">B132-C132</f>
        <v>71.09817426178904</v>
      </c>
      <c r="G132">
        <f t="shared" ref="G132:G195" si="9">ABS(F132)</f>
        <v>71.09817426178904</v>
      </c>
      <c r="H132" s="18">
        <f t="shared" ref="H132:H195" si="10">G132/B132</f>
        <v>0.14999614823162244</v>
      </c>
      <c r="I132">
        <f t="shared" ref="I132:I195" si="11">F132^2</f>
        <v>5054.9503833597219</v>
      </c>
    </row>
    <row r="133" spans="1:9" x14ac:dyDescent="0.25">
      <c r="A133" s="1">
        <v>44693</v>
      </c>
      <c r="B133" s="2">
        <v>289</v>
      </c>
      <c r="C133">
        <f>$J$3*B132+(1-$J$3)*C132</f>
        <v>445.56073029528437</v>
      </c>
      <c r="F133">
        <f t="shared" si="8"/>
        <v>-156.56073029528437</v>
      </c>
      <c r="G133">
        <f t="shared" si="9"/>
        <v>156.56073029528437</v>
      </c>
      <c r="H133" s="18">
        <f t="shared" si="10"/>
        <v>0.54173263077953071</v>
      </c>
      <c r="I133">
        <f t="shared" si="11"/>
        <v>24511.262270592775</v>
      </c>
    </row>
    <row r="134" spans="1:9" x14ac:dyDescent="0.25">
      <c r="A134" s="1">
        <v>44694</v>
      </c>
      <c r="B134" s="2">
        <v>190</v>
      </c>
      <c r="C134">
        <f>$J$3*B133+(1-$J$3)*C133</f>
        <v>351.62429211811377</v>
      </c>
      <c r="F134">
        <f t="shared" si="8"/>
        <v>-161.62429211811377</v>
      </c>
      <c r="G134">
        <f t="shared" si="9"/>
        <v>161.62429211811377</v>
      </c>
      <c r="H134" s="18">
        <f t="shared" si="10"/>
        <v>0.85065416904270408</v>
      </c>
      <c r="I134">
        <f t="shared" si="11"/>
        <v>26122.411802681374</v>
      </c>
    </row>
    <row r="135" spans="1:9" x14ac:dyDescent="0.25">
      <c r="A135" s="1">
        <v>44695</v>
      </c>
      <c r="B135" s="2">
        <v>504</v>
      </c>
      <c r="C135">
        <f>$J$3*B134+(1-$J$3)*C134</f>
        <v>254.64971684724551</v>
      </c>
      <c r="F135">
        <f t="shared" si="8"/>
        <v>249.35028315275449</v>
      </c>
      <c r="G135">
        <f t="shared" si="9"/>
        <v>249.35028315275449</v>
      </c>
      <c r="H135" s="18">
        <f t="shared" si="10"/>
        <v>0.49474262530308427</v>
      </c>
      <c r="I135">
        <f t="shared" si="11"/>
        <v>62175.563708358837</v>
      </c>
    </row>
    <row r="136" spans="1:9" x14ac:dyDescent="0.25">
      <c r="A136" s="1">
        <v>44696</v>
      </c>
      <c r="B136" s="2">
        <v>479</v>
      </c>
      <c r="C136">
        <f>$J$3*B135+(1-$J$3)*C135</f>
        <v>404.25988673889822</v>
      </c>
      <c r="F136">
        <f t="shared" si="8"/>
        <v>74.740113261101783</v>
      </c>
      <c r="G136">
        <f t="shared" si="9"/>
        <v>74.740113261101783</v>
      </c>
      <c r="H136" s="18">
        <f t="shared" si="10"/>
        <v>0.15603363937599538</v>
      </c>
      <c r="I136">
        <f t="shared" si="11"/>
        <v>5586.0845302823227</v>
      </c>
    </row>
    <row r="137" spans="1:9" x14ac:dyDescent="0.25">
      <c r="A137" s="1">
        <v>44697</v>
      </c>
      <c r="B137" s="2">
        <v>517</v>
      </c>
      <c r="C137">
        <f>$J$3*B136+(1-$J$3)*C136</f>
        <v>449.10395469555931</v>
      </c>
      <c r="F137">
        <f t="shared" si="8"/>
        <v>67.89604530444069</v>
      </c>
      <c r="G137">
        <f t="shared" si="9"/>
        <v>67.89604530444069</v>
      </c>
      <c r="H137" s="18">
        <f t="shared" si="10"/>
        <v>0.13132697350955647</v>
      </c>
      <c r="I137">
        <f t="shared" si="11"/>
        <v>4609.8729679826629</v>
      </c>
    </row>
    <row r="138" spans="1:9" x14ac:dyDescent="0.25">
      <c r="A138" s="1">
        <v>44698</v>
      </c>
      <c r="B138" s="2">
        <v>522</v>
      </c>
      <c r="C138">
        <f>$J$3*B137+(1-$J$3)*C137</f>
        <v>489.84158187822374</v>
      </c>
      <c r="F138">
        <f t="shared" si="8"/>
        <v>32.158418121776265</v>
      </c>
      <c r="G138">
        <f t="shared" si="9"/>
        <v>32.158418121776265</v>
      </c>
      <c r="H138" s="18">
        <f t="shared" si="10"/>
        <v>6.1606164984245718E-2</v>
      </c>
      <c r="I138">
        <f t="shared" si="11"/>
        <v>1034.163856094988</v>
      </c>
    </row>
    <row r="139" spans="1:9" x14ac:dyDescent="0.25">
      <c r="A139" s="1">
        <v>44699</v>
      </c>
      <c r="B139" s="2">
        <v>404</v>
      </c>
      <c r="C139">
        <f>$J$3*B138+(1-$J$3)*C138</f>
        <v>509.13663275128948</v>
      </c>
      <c r="F139">
        <f t="shared" si="8"/>
        <v>-105.13663275128948</v>
      </c>
      <c r="G139">
        <f t="shared" si="9"/>
        <v>105.13663275128948</v>
      </c>
      <c r="H139" s="18">
        <f t="shared" si="10"/>
        <v>0.26023918997843931</v>
      </c>
      <c r="I139">
        <f t="shared" si="11"/>
        <v>11053.711546279515</v>
      </c>
    </row>
    <row r="140" spans="1:9" x14ac:dyDescent="0.25">
      <c r="A140" s="1">
        <v>44700</v>
      </c>
      <c r="B140" s="2">
        <v>218</v>
      </c>
      <c r="C140">
        <f>$J$3*B139+(1-$J$3)*C139</f>
        <v>446.05465310051579</v>
      </c>
      <c r="F140">
        <f t="shared" si="8"/>
        <v>-228.05465310051579</v>
      </c>
      <c r="G140">
        <f t="shared" si="9"/>
        <v>228.05465310051579</v>
      </c>
      <c r="H140" s="18">
        <f t="shared" si="10"/>
        <v>1.0461222619289716</v>
      </c>
      <c r="I140">
        <f t="shared" si="11"/>
        <v>52008.924800796594</v>
      </c>
    </row>
    <row r="141" spans="1:9" x14ac:dyDescent="0.25">
      <c r="A141" s="1">
        <v>44701</v>
      </c>
      <c r="B141" s="2">
        <v>199</v>
      </c>
      <c r="C141">
        <f>$J$3*B140+(1-$J$3)*C140</f>
        <v>309.22186124020629</v>
      </c>
      <c r="F141">
        <f t="shared" si="8"/>
        <v>-110.22186124020629</v>
      </c>
      <c r="G141">
        <f t="shared" si="9"/>
        <v>110.22186124020629</v>
      </c>
      <c r="H141" s="18">
        <f t="shared" si="10"/>
        <v>0.55387869969952908</v>
      </c>
      <c r="I141">
        <f t="shared" si="11"/>
        <v>12148.858695255291</v>
      </c>
    </row>
    <row r="142" spans="1:9" x14ac:dyDescent="0.25">
      <c r="A142" s="1">
        <v>44702</v>
      </c>
      <c r="B142" s="2">
        <v>234</v>
      </c>
      <c r="C142">
        <f>$J$3*B141+(1-$J$3)*C141</f>
        <v>243.08874449608251</v>
      </c>
      <c r="F142">
        <f t="shared" si="8"/>
        <v>-9.0887444960825121</v>
      </c>
      <c r="G142">
        <f t="shared" si="9"/>
        <v>9.0887444960825121</v>
      </c>
      <c r="H142" s="18">
        <f t="shared" si="10"/>
        <v>3.8840788444797061E-2</v>
      </c>
      <c r="I142">
        <f t="shared" si="11"/>
        <v>82.605276515070159</v>
      </c>
    </row>
    <row r="143" spans="1:9" x14ac:dyDescent="0.25">
      <c r="A143" s="1">
        <v>44703</v>
      </c>
      <c r="B143" s="2">
        <v>537</v>
      </c>
      <c r="C143">
        <f>$J$3*B142+(1-$J$3)*C142</f>
        <v>237.63549779843302</v>
      </c>
      <c r="F143">
        <f t="shared" si="8"/>
        <v>299.36450220156701</v>
      </c>
      <c r="G143">
        <f t="shared" si="9"/>
        <v>299.36450220156701</v>
      </c>
      <c r="H143" s="18">
        <f t="shared" si="10"/>
        <v>0.55747579553364435</v>
      </c>
      <c r="I143">
        <f t="shared" si="11"/>
        <v>89619.105178392012</v>
      </c>
    </row>
    <row r="144" spans="1:9" x14ac:dyDescent="0.25">
      <c r="A144" s="1">
        <v>44704</v>
      </c>
      <c r="B144" s="2">
        <v>530</v>
      </c>
      <c r="C144">
        <f>$J$3*B143+(1-$J$3)*C143</f>
        <v>417.2541991193732</v>
      </c>
      <c r="F144">
        <f t="shared" si="8"/>
        <v>112.7458008806268</v>
      </c>
      <c r="G144">
        <f t="shared" si="9"/>
        <v>112.7458008806268</v>
      </c>
      <c r="H144" s="18">
        <f t="shared" si="10"/>
        <v>0.21272792618986189</v>
      </c>
      <c r="I144">
        <f t="shared" si="11"/>
        <v>12711.615616213947</v>
      </c>
    </row>
    <row r="145" spans="1:9" x14ac:dyDescent="0.25">
      <c r="A145" s="1">
        <v>44705</v>
      </c>
      <c r="B145" s="2">
        <v>529</v>
      </c>
      <c r="C145">
        <f>$J$3*B144+(1-$J$3)*C144</f>
        <v>484.90167964774929</v>
      </c>
      <c r="F145">
        <f t="shared" si="8"/>
        <v>44.09832035225071</v>
      </c>
      <c r="G145">
        <f t="shared" si="9"/>
        <v>44.09832035225071</v>
      </c>
      <c r="H145" s="18">
        <f t="shared" si="10"/>
        <v>8.3361664181948417E-2</v>
      </c>
      <c r="I145">
        <f t="shared" si="11"/>
        <v>1944.6618578897292</v>
      </c>
    </row>
    <row r="146" spans="1:9" x14ac:dyDescent="0.25">
      <c r="A146" s="1">
        <v>44706</v>
      </c>
      <c r="B146" s="2">
        <v>502</v>
      </c>
      <c r="C146">
        <f>$J$3*B145+(1-$J$3)*C145</f>
        <v>511.36067185909974</v>
      </c>
      <c r="F146">
        <f t="shared" si="8"/>
        <v>-9.3606718590997389</v>
      </c>
      <c r="G146">
        <f t="shared" si="9"/>
        <v>9.3606718590997389</v>
      </c>
      <c r="H146" s="18">
        <f t="shared" si="10"/>
        <v>1.8646756691433744E-2</v>
      </c>
      <c r="I146">
        <f t="shared" si="11"/>
        <v>87.622177653741758</v>
      </c>
    </row>
    <row r="147" spans="1:9" x14ac:dyDescent="0.25">
      <c r="A147" s="1">
        <v>44707</v>
      </c>
      <c r="B147" s="2">
        <v>274</v>
      </c>
      <c r="C147">
        <f>$J$3*B146+(1-$J$3)*C146</f>
        <v>505.74426874363991</v>
      </c>
      <c r="F147">
        <f t="shared" si="8"/>
        <v>-231.74426874363991</v>
      </c>
      <c r="G147">
        <f t="shared" si="9"/>
        <v>231.74426874363991</v>
      </c>
      <c r="H147" s="18">
        <f t="shared" si="10"/>
        <v>0.84578200271401427</v>
      </c>
      <c r="I147">
        <f t="shared" si="11"/>
        <v>53705.406095524399</v>
      </c>
    </row>
    <row r="148" spans="1:9" x14ac:dyDescent="0.25">
      <c r="A148" s="1">
        <v>44708</v>
      </c>
      <c r="B148" s="2">
        <v>253</v>
      </c>
      <c r="C148">
        <f>$J$3*B147+(1-$J$3)*C147</f>
        <v>366.69770749745601</v>
      </c>
      <c r="F148">
        <f t="shared" si="8"/>
        <v>-113.69770749745601</v>
      </c>
      <c r="G148">
        <f t="shared" si="9"/>
        <v>113.69770749745601</v>
      </c>
      <c r="H148" s="18">
        <f t="shared" si="10"/>
        <v>0.44939805334962851</v>
      </c>
      <c r="I148">
        <f t="shared" si="11"/>
        <v>12927.168690177064</v>
      </c>
    </row>
    <row r="149" spans="1:9" x14ac:dyDescent="0.25">
      <c r="A149" s="1">
        <v>44709</v>
      </c>
      <c r="B149" s="2">
        <v>560</v>
      </c>
      <c r="C149">
        <f>$J$3*B148+(1-$J$3)*C148</f>
        <v>298.47908299898239</v>
      </c>
      <c r="F149">
        <f t="shared" si="8"/>
        <v>261.52091700101761</v>
      </c>
      <c r="G149">
        <f t="shared" si="9"/>
        <v>261.52091700101761</v>
      </c>
      <c r="H149" s="18">
        <f t="shared" si="10"/>
        <v>0.46700163750181717</v>
      </c>
      <c r="I149">
        <f t="shared" si="11"/>
        <v>68393.190029053134</v>
      </c>
    </row>
    <row r="150" spans="1:9" x14ac:dyDescent="0.25">
      <c r="A150" s="1">
        <v>44710</v>
      </c>
      <c r="B150" s="2">
        <v>593</v>
      </c>
      <c r="C150">
        <f>$J$3*B149+(1-$J$3)*C149</f>
        <v>455.39163319959295</v>
      </c>
      <c r="F150">
        <f t="shared" si="8"/>
        <v>137.60836680040705</v>
      </c>
      <c r="G150">
        <f t="shared" si="9"/>
        <v>137.60836680040705</v>
      </c>
      <c r="H150" s="18">
        <f t="shared" si="10"/>
        <v>0.23205458145093938</v>
      </c>
      <c r="I150">
        <f t="shared" si="11"/>
        <v>18936.062613475369</v>
      </c>
    </row>
    <row r="151" spans="1:9" x14ac:dyDescent="0.25">
      <c r="A151" s="1">
        <v>44711</v>
      </c>
      <c r="B151" s="2">
        <v>475</v>
      </c>
      <c r="C151">
        <f>$J$3*B150+(1-$J$3)*C150</f>
        <v>537.95665327983716</v>
      </c>
      <c r="F151">
        <f t="shared" si="8"/>
        <v>-62.956653279837155</v>
      </c>
      <c r="G151">
        <f t="shared" si="9"/>
        <v>62.956653279837155</v>
      </c>
      <c r="H151" s="18">
        <f t="shared" si="10"/>
        <v>0.132540322694394</v>
      </c>
      <c r="I151">
        <f t="shared" si="11"/>
        <v>3963.5401921976304</v>
      </c>
    </row>
    <row r="152" spans="1:9" x14ac:dyDescent="0.25">
      <c r="A152" s="1">
        <v>44712</v>
      </c>
      <c r="B152" s="2">
        <v>487</v>
      </c>
      <c r="C152">
        <f>$J$3*B151+(1-$J$3)*C151</f>
        <v>500.18266131193491</v>
      </c>
      <c r="F152">
        <f t="shared" si="8"/>
        <v>-13.182661311934908</v>
      </c>
      <c r="G152">
        <f t="shared" si="9"/>
        <v>13.182661311934908</v>
      </c>
      <c r="H152" s="18">
        <f t="shared" si="10"/>
        <v>2.7069119737032663E-2</v>
      </c>
      <c r="I152">
        <f t="shared" si="11"/>
        <v>173.78255926518537</v>
      </c>
    </row>
    <row r="153" spans="1:9" x14ac:dyDescent="0.25">
      <c r="A153" s="1">
        <v>44713</v>
      </c>
      <c r="B153" s="2">
        <v>452</v>
      </c>
      <c r="C153">
        <f>$J$3*B152+(1-$J$3)*C152</f>
        <v>492.27306452477399</v>
      </c>
      <c r="F153">
        <f t="shared" si="8"/>
        <v>-40.273064524773986</v>
      </c>
      <c r="G153">
        <f t="shared" si="9"/>
        <v>40.273064524773986</v>
      </c>
      <c r="H153" s="18">
        <f t="shared" si="10"/>
        <v>8.9099700276048646E-2</v>
      </c>
      <c r="I153">
        <f t="shared" si="11"/>
        <v>1621.919726216609</v>
      </c>
    </row>
    <row r="154" spans="1:9" x14ac:dyDescent="0.25">
      <c r="A154" s="1">
        <v>44714</v>
      </c>
      <c r="B154" s="2">
        <v>290</v>
      </c>
      <c r="C154">
        <f>$J$3*B153+(1-$J$3)*C153</f>
        <v>468.10922580990962</v>
      </c>
      <c r="F154">
        <f t="shared" si="8"/>
        <v>-178.10922580990962</v>
      </c>
      <c r="G154">
        <f t="shared" si="9"/>
        <v>178.10922580990962</v>
      </c>
      <c r="H154" s="18">
        <f t="shared" si="10"/>
        <v>0.61416974417210213</v>
      </c>
      <c r="I154">
        <f t="shared" si="11"/>
        <v>31722.896318605373</v>
      </c>
    </row>
    <row r="155" spans="1:9" x14ac:dyDescent="0.25">
      <c r="A155" s="1">
        <v>44715</v>
      </c>
      <c r="B155" s="2">
        <v>248</v>
      </c>
      <c r="C155">
        <f>$J$3*B154+(1-$J$3)*C154</f>
        <v>361.24369032396385</v>
      </c>
      <c r="F155">
        <f t="shared" si="8"/>
        <v>-113.24369032396385</v>
      </c>
      <c r="G155">
        <f t="shared" si="9"/>
        <v>113.24369032396385</v>
      </c>
      <c r="H155" s="18">
        <f t="shared" si="10"/>
        <v>0.45662778356437034</v>
      </c>
      <c r="I155">
        <f t="shared" si="11"/>
        <v>12824.133398189822</v>
      </c>
    </row>
    <row r="156" spans="1:9" x14ac:dyDescent="0.25">
      <c r="A156" s="1">
        <v>44716</v>
      </c>
      <c r="B156" s="2">
        <v>580</v>
      </c>
      <c r="C156">
        <f>$J$3*B155+(1-$J$3)*C155</f>
        <v>293.29747612958556</v>
      </c>
      <c r="F156">
        <f t="shared" si="8"/>
        <v>286.70252387041444</v>
      </c>
      <c r="G156">
        <f t="shared" si="9"/>
        <v>286.70252387041444</v>
      </c>
      <c r="H156" s="18">
        <f t="shared" si="10"/>
        <v>0.49431469632830077</v>
      </c>
      <c r="I156">
        <f t="shared" si="11"/>
        <v>82198.33719366556</v>
      </c>
    </row>
    <row r="157" spans="1:9" x14ac:dyDescent="0.25">
      <c r="A157" s="1">
        <v>44717</v>
      </c>
      <c r="B157" s="2">
        <v>485</v>
      </c>
      <c r="C157">
        <f>$J$3*B156+(1-$J$3)*C156</f>
        <v>465.31899045183422</v>
      </c>
      <c r="F157">
        <f t="shared" si="8"/>
        <v>19.681009548165775</v>
      </c>
      <c r="G157">
        <f t="shared" si="9"/>
        <v>19.681009548165775</v>
      </c>
      <c r="H157" s="18">
        <f t="shared" si="10"/>
        <v>4.057940113023871E-2</v>
      </c>
      <c r="I157">
        <f t="shared" si="11"/>
        <v>387.3421368349924</v>
      </c>
    </row>
    <row r="158" spans="1:9" x14ac:dyDescent="0.25">
      <c r="A158" s="1">
        <v>44718</v>
      </c>
      <c r="B158" s="2">
        <v>494</v>
      </c>
      <c r="C158">
        <f>$J$3*B157+(1-$J$3)*C157</f>
        <v>477.12759618073369</v>
      </c>
      <c r="F158">
        <f t="shared" si="8"/>
        <v>16.87240381926631</v>
      </c>
      <c r="G158">
        <f t="shared" si="9"/>
        <v>16.87240381926631</v>
      </c>
      <c r="H158" s="18">
        <f t="shared" si="10"/>
        <v>3.4154663601753663E-2</v>
      </c>
      <c r="I158">
        <f t="shared" si="11"/>
        <v>284.67801064039236</v>
      </c>
    </row>
    <row r="159" spans="1:9" x14ac:dyDescent="0.25">
      <c r="A159" s="1">
        <v>44719</v>
      </c>
      <c r="B159" s="2">
        <v>529</v>
      </c>
      <c r="C159">
        <f>$J$3*B158+(1-$J$3)*C158</f>
        <v>487.25103847229343</v>
      </c>
      <c r="F159">
        <f t="shared" si="8"/>
        <v>41.74896152770657</v>
      </c>
      <c r="G159">
        <f t="shared" si="9"/>
        <v>41.74896152770657</v>
      </c>
      <c r="H159" s="18">
        <f t="shared" si="10"/>
        <v>7.8920532188481232E-2</v>
      </c>
      <c r="I159">
        <f t="shared" si="11"/>
        <v>1742.9757886419234</v>
      </c>
    </row>
    <row r="160" spans="1:9" x14ac:dyDescent="0.25">
      <c r="A160" s="1">
        <v>44720</v>
      </c>
      <c r="B160" s="2">
        <v>425</v>
      </c>
      <c r="C160">
        <f>$J$3*B159+(1-$J$3)*C159</f>
        <v>512.30041538891737</v>
      </c>
      <c r="F160">
        <f t="shared" si="8"/>
        <v>-87.300415388917372</v>
      </c>
      <c r="G160">
        <f t="shared" si="9"/>
        <v>87.300415388917372</v>
      </c>
      <c r="H160" s="18">
        <f t="shared" si="10"/>
        <v>0.20541274209157029</v>
      </c>
      <c r="I160">
        <f t="shared" si="11"/>
        <v>7621.362527077521</v>
      </c>
    </row>
    <row r="161" spans="1:9" x14ac:dyDescent="0.25">
      <c r="A161" s="1">
        <v>44721</v>
      </c>
      <c r="B161" s="2">
        <v>234</v>
      </c>
      <c r="C161">
        <f>$J$3*B160+(1-$J$3)*C160</f>
        <v>459.92016615556696</v>
      </c>
      <c r="F161">
        <f t="shared" si="8"/>
        <v>-225.92016615556696</v>
      </c>
      <c r="G161">
        <f t="shared" si="9"/>
        <v>225.92016615556696</v>
      </c>
      <c r="H161" s="18">
        <f t="shared" si="10"/>
        <v>0.96547079553661097</v>
      </c>
      <c r="I161">
        <f t="shared" si="11"/>
        <v>51039.92147575898</v>
      </c>
    </row>
    <row r="162" spans="1:9" x14ac:dyDescent="0.25">
      <c r="A162" s="1">
        <v>44722</v>
      </c>
      <c r="B162" s="2">
        <v>193</v>
      </c>
      <c r="C162">
        <f>$J$3*B161+(1-$J$3)*C161</f>
        <v>324.36806646222681</v>
      </c>
      <c r="F162">
        <f t="shared" si="8"/>
        <v>-131.36806646222681</v>
      </c>
      <c r="G162">
        <f t="shared" si="9"/>
        <v>131.36806646222681</v>
      </c>
      <c r="H162" s="18">
        <f t="shared" si="10"/>
        <v>0.68066355679910262</v>
      </c>
      <c r="I162">
        <f t="shared" si="11"/>
        <v>17257.568886024041</v>
      </c>
    </row>
    <row r="163" spans="1:9" x14ac:dyDescent="0.25">
      <c r="A163" s="1">
        <v>44723</v>
      </c>
      <c r="B163" s="2">
        <v>670</v>
      </c>
      <c r="C163">
        <f>$J$3*B162+(1-$J$3)*C162</f>
        <v>245.54722658489072</v>
      </c>
      <c r="F163">
        <f t="shared" si="8"/>
        <v>424.45277341510928</v>
      </c>
      <c r="G163">
        <f t="shared" si="9"/>
        <v>424.45277341510928</v>
      </c>
      <c r="H163" s="18">
        <f t="shared" si="10"/>
        <v>0.63351160211210344</v>
      </c>
      <c r="I163">
        <f t="shared" si="11"/>
        <v>180160.1568597781</v>
      </c>
    </row>
    <row r="164" spans="1:9" x14ac:dyDescent="0.25">
      <c r="A164" s="1">
        <v>44724</v>
      </c>
      <c r="B164" s="2">
        <v>652</v>
      </c>
      <c r="C164">
        <f>$J$3*B163+(1-$J$3)*C163</f>
        <v>500.21889063395628</v>
      </c>
      <c r="F164">
        <f t="shared" si="8"/>
        <v>151.78110936604372</v>
      </c>
      <c r="G164">
        <f t="shared" si="9"/>
        <v>151.78110936604372</v>
      </c>
      <c r="H164" s="18">
        <f t="shared" si="10"/>
        <v>0.23279311252460694</v>
      </c>
      <c r="I164">
        <f t="shared" si="11"/>
        <v>23037.505160386925</v>
      </c>
    </row>
    <row r="165" spans="1:9" x14ac:dyDescent="0.25">
      <c r="A165" s="1">
        <v>44725</v>
      </c>
      <c r="B165" s="2">
        <v>456</v>
      </c>
      <c r="C165">
        <f>$J$3*B164+(1-$J$3)*C164</f>
        <v>591.28755625358258</v>
      </c>
      <c r="F165">
        <f t="shared" si="8"/>
        <v>-135.28755625358258</v>
      </c>
      <c r="G165">
        <f t="shared" si="9"/>
        <v>135.28755625358258</v>
      </c>
      <c r="H165" s="18">
        <f t="shared" si="10"/>
        <v>0.2966832373982074</v>
      </c>
      <c r="I165">
        <f t="shared" si="11"/>
        <v>18302.72287706627</v>
      </c>
    </row>
    <row r="166" spans="1:9" x14ac:dyDescent="0.25">
      <c r="A166" s="1">
        <v>44726</v>
      </c>
      <c r="B166" s="2">
        <v>382</v>
      </c>
      <c r="C166">
        <f>$J$3*B165+(1-$J$3)*C165</f>
        <v>510.11502250143303</v>
      </c>
      <c r="F166">
        <f t="shared" si="8"/>
        <v>-128.11502250143303</v>
      </c>
      <c r="G166">
        <f t="shared" si="9"/>
        <v>128.11502250143303</v>
      </c>
      <c r="H166" s="18">
        <f t="shared" si="10"/>
        <v>0.33537964005610743</v>
      </c>
      <c r="I166">
        <f t="shared" si="11"/>
        <v>16413.458990542691</v>
      </c>
    </row>
    <row r="167" spans="1:9" x14ac:dyDescent="0.25">
      <c r="A167" s="1">
        <v>44727</v>
      </c>
      <c r="B167" s="2">
        <v>354</v>
      </c>
      <c r="C167">
        <f>$J$3*B166+(1-$J$3)*C166</f>
        <v>433.24600900057322</v>
      </c>
      <c r="F167">
        <f t="shared" si="8"/>
        <v>-79.246009000573224</v>
      </c>
      <c r="G167">
        <f t="shared" si="9"/>
        <v>79.246009000573224</v>
      </c>
      <c r="H167" s="18">
        <f t="shared" si="10"/>
        <v>0.22385878248749499</v>
      </c>
      <c r="I167">
        <f t="shared" si="11"/>
        <v>6279.9299425189329</v>
      </c>
    </row>
    <row r="168" spans="1:9" x14ac:dyDescent="0.25">
      <c r="A168" s="1">
        <v>44728</v>
      </c>
      <c r="B168" s="2">
        <v>246</v>
      </c>
      <c r="C168">
        <f>$J$3*B167+(1-$J$3)*C167</f>
        <v>385.69840360022931</v>
      </c>
      <c r="F168">
        <f t="shared" si="8"/>
        <v>-139.69840360022931</v>
      </c>
      <c r="G168">
        <f t="shared" si="9"/>
        <v>139.69840360022931</v>
      </c>
      <c r="H168" s="18">
        <f t="shared" si="10"/>
        <v>0.56787968943182643</v>
      </c>
      <c r="I168">
        <f t="shared" si="11"/>
        <v>19515.643968452561</v>
      </c>
    </row>
    <row r="169" spans="1:9" x14ac:dyDescent="0.25">
      <c r="A169" s="1">
        <v>44729</v>
      </c>
      <c r="B169" s="2">
        <v>131</v>
      </c>
      <c r="C169">
        <f>$J$3*B168+(1-$J$3)*C168</f>
        <v>301.87936144009177</v>
      </c>
      <c r="F169">
        <f t="shared" si="8"/>
        <v>-170.87936144009177</v>
      </c>
      <c r="G169">
        <f t="shared" si="9"/>
        <v>170.87936144009177</v>
      </c>
      <c r="H169" s="18">
        <f t="shared" si="10"/>
        <v>1.3044226064129143</v>
      </c>
      <c r="I169">
        <f t="shared" si="11"/>
        <v>29199.756166173524</v>
      </c>
    </row>
    <row r="170" spans="1:9" x14ac:dyDescent="0.25">
      <c r="A170" s="1">
        <v>44730</v>
      </c>
      <c r="B170" s="2">
        <v>364</v>
      </c>
      <c r="C170">
        <f>$J$3*B169+(1-$J$3)*C169</f>
        <v>199.35174457603671</v>
      </c>
      <c r="F170">
        <f t="shared" si="8"/>
        <v>164.64825542396329</v>
      </c>
      <c r="G170">
        <f t="shared" si="9"/>
        <v>164.64825542396329</v>
      </c>
      <c r="H170" s="18">
        <f t="shared" si="10"/>
        <v>0.45233037204385518</v>
      </c>
      <c r="I170">
        <f t="shared" si="11"/>
        <v>27109.048014154658</v>
      </c>
    </row>
    <row r="171" spans="1:9" x14ac:dyDescent="0.25">
      <c r="A171" s="1">
        <v>44731</v>
      </c>
      <c r="B171" s="2">
        <v>330</v>
      </c>
      <c r="C171">
        <f>$J$3*B170+(1-$J$3)*C170</f>
        <v>298.14069783041469</v>
      </c>
      <c r="F171">
        <f t="shared" si="8"/>
        <v>31.859302169585305</v>
      </c>
      <c r="G171">
        <f t="shared" si="9"/>
        <v>31.859302169585305</v>
      </c>
      <c r="H171" s="18">
        <f t="shared" si="10"/>
        <v>9.6543339907834258E-2</v>
      </c>
      <c r="I171">
        <f t="shared" si="11"/>
        <v>1015.0151347329429</v>
      </c>
    </row>
    <row r="172" spans="1:9" x14ac:dyDescent="0.25">
      <c r="A172" s="1">
        <v>44732</v>
      </c>
      <c r="B172" s="2">
        <v>336</v>
      </c>
      <c r="C172">
        <f>$J$3*B171+(1-$J$3)*C171</f>
        <v>317.2562791321659</v>
      </c>
      <c r="F172">
        <f t="shared" si="8"/>
        <v>18.743720867834099</v>
      </c>
      <c r="G172">
        <f t="shared" si="9"/>
        <v>18.743720867834099</v>
      </c>
      <c r="H172" s="18">
        <f t="shared" si="10"/>
        <v>5.5784883535220535E-2</v>
      </c>
      <c r="I172">
        <f t="shared" si="11"/>
        <v>351.32707197127951</v>
      </c>
    </row>
    <row r="173" spans="1:9" x14ac:dyDescent="0.25">
      <c r="A173" s="1">
        <v>44733</v>
      </c>
      <c r="B173" s="2">
        <v>368</v>
      </c>
      <c r="C173">
        <f>$J$3*B172+(1-$J$3)*C172</f>
        <v>328.50251165286636</v>
      </c>
      <c r="F173">
        <f t="shared" si="8"/>
        <v>39.49748834713364</v>
      </c>
      <c r="G173">
        <f t="shared" si="9"/>
        <v>39.49748834713364</v>
      </c>
      <c r="H173" s="18">
        <f t="shared" si="10"/>
        <v>0.10733013137808055</v>
      </c>
      <c r="I173">
        <f t="shared" si="11"/>
        <v>1560.0515857319576</v>
      </c>
    </row>
    <row r="174" spans="1:9" x14ac:dyDescent="0.25">
      <c r="A174" s="1">
        <v>44734</v>
      </c>
      <c r="B174" s="2">
        <v>380</v>
      </c>
      <c r="C174">
        <f>$J$3*B173+(1-$J$3)*C173</f>
        <v>352.2010046611465</v>
      </c>
      <c r="F174">
        <f t="shared" si="8"/>
        <v>27.798995338853501</v>
      </c>
      <c r="G174">
        <f t="shared" si="9"/>
        <v>27.798995338853501</v>
      </c>
      <c r="H174" s="18">
        <f t="shared" si="10"/>
        <v>7.3155250891719745E-2</v>
      </c>
      <c r="I174">
        <f t="shared" si="11"/>
        <v>772.78414184959865</v>
      </c>
    </row>
    <row r="175" spans="1:9" x14ac:dyDescent="0.25">
      <c r="A175" s="1">
        <v>44735</v>
      </c>
      <c r="B175" s="2">
        <v>227</v>
      </c>
      <c r="C175">
        <f>$J$3*B174+(1-$J$3)*C174</f>
        <v>368.88040186445858</v>
      </c>
      <c r="F175">
        <f t="shared" si="8"/>
        <v>-141.88040186445858</v>
      </c>
      <c r="G175">
        <f t="shared" si="9"/>
        <v>141.88040186445858</v>
      </c>
      <c r="H175" s="18">
        <f t="shared" si="10"/>
        <v>0.62502379675972941</v>
      </c>
      <c r="I175">
        <f t="shared" si="11"/>
        <v>20130.048433220261</v>
      </c>
    </row>
    <row r="176" spans="1:9" x14ac:dyDescent="0.25">
      <c r="A176" s="1">
        <v>44736</v>
      </c>
      <c r="B176" s="2">
        <v>201</v>
      </c>
      <c r="C176">
        <f>$J$3*B175+(1-$J$3)*C175</f>
        <v>283.75216074578339</v>
      </c>
      <c r="F176">
        <f t="shared" si="8"/>
        <v>-82.752160745783385</v>
      </c>
      <c r="G176">
        <f t="shared" si="9"/>
        <v>82.752160745783385</v>
      </c>
      <c r="H176" s="18">
        <f t="shared" si="10"/>
        <v>0.41170229226757904</v>
      </c>
      <c r="I176">
        <f t="shared" si="11"/>
        <v>6847.9201080959729</v>
      </c>
    </row>
    <row r="177" spans="1:9" x14ac:dyDescent="0.25">
      <c r="A177" s="1">
        <v>44737</v>
      </c>
      <c r="B177" s="2">
        <v>420</v>
      </c>
      <c r="C177">
        <f>$J$3*B176+(1-$J$3)*C176</f>
        <v>234.10086429831335</v>
      </c>
      <c r="F177">
        <f t="shared" si="8"/>
        <v>185.89913570168665</v>
      </c>
      <c r="G177">
        <f t="shared" si="9"/>
        <v>185.89913570168665</v>
      </c>
      <c r="H177" s="18">
        <f t="shared" si="10"/>
        <v>0.44261698976592057</v>
      </c>
      <c r="I177">
        <f t="shared" si="11"/>
        <v>34558.488654634108</v>
      </c>
    </row>
    <row r="178" spans="1:9" x14ac:dyDescent="0.25">
      <c r="A178" s="1">
        <v>44738</v>
      </c>
      <c r="B178" s="2">
        <v>374</v>
      </c>
      <c r="C178">
        <f>$J$3*B177+(1-$J$3)*C177</f>
        <v>345.64034571932535</v>
      </c>
      <c r="F178">
        <f t="shared" si="8"/>
        <v>28.359654280674647</v>
      </c>
      <c r="G178">
        <f t="shared" si="9"/>
        <v>28.359654280674647</v>
      </c>
      <c r="H178" s="18">
        <f t="shared" si="10"/>
        <v>7.5827952622124731E-2</v>
      </c>
      <c r="I178">
        <f t="shared" si="11"/>
        <v>804.26999091938785</v>
      </c>
    </row>
    <row r="179" spans="1:9" x14ac:dyDescent="0.25">
      <c r="A179" s="1">
        <v>44739</v>
      </c>
      <c r="B179" s="2">
        <v>344</v>
      </c>
      <c r="C179">
        <f>$J$3*B178+(1-$J$3)*C178</f>
        <v>362.65613828773019</v>
      </c>
      <c r="F179">
        <f t="shared" si="8"/>
        <v>-18.656138287730187</v>
      </c>
      <c r="G179">
        <f t="shared" si="9"/>
        <v>18.656138287730187</v>
      </c>
      <c r="H179" s="18">
        <f t="shared" si="10"/>
        <v>5.4232960138750543E-2</v>
      </c>
      <c r="I179">
        <f t="shared" si="11"/>
        <v>348.05149581091223</v>
      </c>
    </row>
    <row r="180" spans="1:9" x14ac:dyDescent="0.25">
      <c r="A180" s="1">
        <v>44740</v>
      </c>
      <c r="B180" s="2">
        <v>344</v>
      </c>
      <c r="C180">
        <f>$J$3*B179+(1-$J$3)*C179</f>
        <v>351.46245531509209</v>
      </c>
      <c r="F180">
        <f t="shared" si="8"/>
        <v>-7.462455315092086</v>
      </c>
      <c r="G180">
        <f t="shared" si="9"/>
        <v>7.462455315092086</v>
      </c>
      <c r="H180" s="18">
        <f t="shared" si="10"/>
        <v>2.1693184055500251E-2</v>
      </c>
      <c r="I180">
        <f t="shared" si="11"/>
        <v>55.688239329746125</v>
      </c>
    </row>
    <row r="181" spans="1:9" x14ac:dyDescent="0.25">
      <c r="A181" s="1">
        <v>44741</v>
      </c>
      <c r="B181" s="2">
        <v>293</v>
      </c>
      <c r="C181">
        <f>$J$3*B180+(1-$J$3)*C180</f>
        <v>346.98498212603681</v>
      </c>
      <c r="F181">
        <f t="shared" si="8"/>
        <v>-53.984982126036812</v>
      </c>
      <c r="G181">
        <f t="shared" si="9"/>
        <v>53.984982126036812</v>
      </c>
      <c r="H181" s="18">
        <f t="shared" si="10"/>
        <v>0.18424908575439186</v>
      </c>
      <c r="I181">
        <f t="shared" si="11"/>
        <v>2914.3782951485141</v>
      </c>
    </row>
    <row r="182" spans="1:9" x14ac:dyDescent="0.25">
      <c r="A182" s="1">
        <v>44742</v>
      </c>
      <c r="B182" s="2">
        <v>161</v>
      </c>
      <c r="C182">
        <f>$J$3*B181+(1-$J$3)*C181</f>
        <v>314.59399285041468</v>
      </c>
      <c r="F182">
        <f t="shared" si="8"/>
        <v>-153.59399285041468</v>
      </c>
      <c r="G182">
        <f t="shared" si="9"/>
        <v>153.59399285041468</v>
      </c>
      <c r="H182" s="18">
        <f t="shared" si="10"/>
        <v>0.95399995559263773</v>
      </c>
      <c r="I182">
        <f t="shared" si="11"/>
        <v>23591.114639733234</v>
      </c>
    </row>
    <row r="183" spans="1:9" x14ac:dyDescent="0.25">
      <c r="A183" s="1">
        <v>44743</v>
      </c>
      <c r="B183" s="2">
        <v>130</v>
      </c>
      <c r="C183">
        <f>$J$3*B182+(1-$J$3)*C182</f>
        <v>222.43759714016588</v>
      </c>
      <c r="F183">
        <f t="shared" si="8"/>
        <v>-92.437597140165877</v>
      </c>
      <c r="G183">
        <f t="shared" si="9"/>
        <v>92.437597140165877</v>
      </c>
      <c r="H183" s="18">
        <f t="shared" si="10"/>
        <v>0.71105843953973746</v>
      </c>
      <c r="I183">
        <f t="shared" si="11"/>
        <v>8544.7093650476036</v>
      </c>
    </row>
    <row r="184" spans="1:9" x14ac:dyDescent="0.25">
      <c r="A184" s="1">
        <v>44744</v>
      </c>
      <c r="B184" s="2">
        <v>170</v>
      </c>
      <c r="C184">
        <f>$J$3*B183+(1-$J$3)*C183</f>
        <v>166.97503885606636</v>
      </c>
      <c r="F184">
        <f t="shared" si="8"/>
        <v>3.0249611439336377</v>
      </c>
      <c r="G184">
        <f t="shared" si="9"/>
        <v>3.0249611439336377</v>
      </c>
      <c r="H184" s="18">
        <f t="shared" si="10"/>
        <v>1.7793889081962576E-2</v>
      </c>
      <c r="I184">
        <f t="shared" si="11"/>
        <v>9.1503899223083014</v>
      </c>
    </row>
    <row r="185" spans="1:9" x14ac:dyDescent="0.25">
      <c r="A185" s="1">
        <v>44745</v>
      </c>
      <c r="B185" s="2">
        <v>289</v>
      </c>
      <c r="C185">
        <f>$J$3*B184+(1-$J$3)*C184</f>
        <v>168.79001554242654</v>
      </c>
      <c r="F185">
        <f t="shared" si="8"/>
        <v>120.20998445757346</v>
      </c>
      <c r="G185">
        <f t="shared" si="9"/>
        <v>120.20998445757346</v>
      </c>
      <c r="H185" s="18">
        <f t="shared" si="10"/>
        <v>0.41595150331340297</v>
      </c>
      <c r="I185">
        <f t="shared" si="11"/>
        <v>14450.440363290052</v>
      </c>
    </row>
    <row r="186" spans="1:9" x14ac:dyDescent="0.25">
      <c r="A186" s="1">
        <v>44746</v>
      </c>
      <c r="B186" s="2">
        <v>320</v>
      </c>
      <c r="C186">
        <f>$J$3*B185+(1-$J$3)*C185</f>
        <v>240.91600621697063</v>
      </c>
      <c r="F186">
        <f t="shared" si="8"/>
        <v>79.083993783029371</v>
      </c>
      <c r="G186">
        <f t="shared" si="9"/>
        <v>79.083993783029371</v>
      </c>
      <c r="H186" s="18">
        <f t="shared" si="10"/>
        <v>0.24713748057196677</v>
      </c>
      <c r="I186">
        <f t="shared" si="11"/>
        <v>6254.2780726742285</v>
      </c>
    </row>
    <row r="187" spans="1:9" x14ac:dyDescent="0.25">
      <c r="A187" s="1">
        <v>44747</v>
      </c>
      <c r="B187" s="2">
        <v>323</v>
      </c>
      <c r="C187">
        <f>$J$3*B186+(1-$J$3)*C186</f>
        <v>288.36640248678827</v>
      </c>
      <c r="F187">
        <f t="shared" si="8"/>
        <v>34.633597513211726</v>
      </c>
      <c r="G187">
        <f t="shared" si="9"/>
        <v>34.633597513211726</v>
      </c>
      <c r="H187" s="18">
        <f t="shared" si="10"/>
        <v>0.10722476010282268</v>
      </c>
      <c r="I187">
        <f t="shared" si="11"/>
        <v>1199.4860767071455</v>
      </c>
    </row>
    <row r="188" spans="1:9" x14ac:dyDescent="0.25">
      <c r="A188" s="1">
        <v>44748</v>
      </c>
      <c r="B188" s="2">
        <v>279</v>
      </c>
      <c r="C188">
        <f>$J$3*B187+(1-$J$3)*C187</f>
        <v>309.14656099471529</v>
      </c>
      <c r="F188">
        <f t="shared" si="8"/>
        <v>-30.146560994715287</v>
      </c>
      <c r="G188">
        <f t="shared" si="9"/>
        <v>30.146560994715287</v>
      </c>
      <c r="H188" s="18">
        <f t="shared" si="10"/>
        <v>0.10805218994521608</v>
      </c>
      <c r="I188">
        <f t="shared" si="11"/>
        <v>908.81513980808916</v>
      </c>
    </row>
    <row r="189" spans="1:9" x14ac:dyDescent="0.25">
      <c r="A189" s="1">
        <v>44749</v>
      </c>
      <c r="B189" s="2">
        <v>133</v>
      </c>
      <c r="C189">
        <f>$J$3*B188+(1-$J$3)*C188</f>
        <v>291.05862439788609</v>
      </c>
      <c r="F189">
        <f t="shared" si="8"/>
        <v>-158.05862439788609</v>
      </c>
      <c r="G189">
        <f t="shared" si="9"/>
        <v>158.05862439788609</v>
      </c>
      <c r="H189" s="18">
        <f t="shared" si="10"/>
        <v>1.1884107097585421</v>
      </c>
      <c r="I189">
        <f t="shared" si="11"/>
        <v>24982.528746552034</v>
      </c>
    </row>
    <row r="190" spans="1:9" x14ac:dyDescent="0.25">
      <c r="A190" s="1">
        <v>44750</v>
      </c>
      <c r="B190" s="2">
        <v>147</v>
      </c>
      <c r="C190">
        <f>$J$3*B189+(1-$J$3)*C189</f>
        <v>196.22344975915445</v>
      </c>
      <c r="F190">
        <f t="shared" si="8"/>
        <v>-49.223449759154448</v>
      </c>
      <c r="G190">
        <f t="shared" si="9"/>
        <v>49.223449759154448</v>
      </c>
      <c r="H190" s="18">
        <f t="shared" si="10"/>
        <v>0.33485339972213912</v>
      </c>
      <c r="I190">
        <f t="shared" si="11"/>
        <v>2422.9480061920021</v>
      </c>
    </row>
    <row r="191" spans="1:9" x14ac:dyDescent="0.25">
      <c r="A191" s="1">
        <v>44751</v>
      </c>
      <c r="B191" s="2">
        <v>359</v>
      </c>
      <c r="C191">
        <f>$J$3*B190+(1-$J$3)*C190</f>
        <v>166.6893799036618</v>
      </c>
      <c r="F191">
        <f t="shared" si="8"/>
        <v>192.3106200963382</v>
      </c>
      <c r="G191">
        <f t="shared" si="9"/>
        <v>192.3106200963382</v>
      </c>
      <c r="H191" s="18">
        <f t="shared" si="10"/>
        <v>0.53568417854133199</v>
      </c>
      <c r="I191">
        <f t="shared" si="11"/>
        <v>36983.374601838121</v>
      </c>
    </row>
    <row r="192" spans="1:9" x14ac:dyDescent="0.25">
      <c r="A192" s="1">
        <v>44752</v>
      </c>
      <c r="B192" s="2">
        <v>364</v>
      </c>
      <c r="C192">
        <f>$J$3*B191+(1-$J$3)*C191</f>
        <v>282.07575196146473</v>
      </c>
      <c r="F192">
        <f t="shared" si="8"/>
        <v>81.924248038535268</v>
      </c>
      <c r="G192">
        <f t="shared" si="9"/>
        <v>81.924248038535268</v>
      </c>
      <c r="H192" s="18">
        <f t="shared" si="10"/>
        <v>0.22506661549048151</v>
      </c>
      <c r="I192">
        <f t="shared" si="11"/>
        <v>6711.58241667945</v>
      </c>
    </row>
    <row r="193" spans="1:9" x14ac:dyDescent="0.25">
      <c r="A193" s="1">
        <v>44753</v>
      </c>
      <c r="B193" s="2">
        <v>354</v>
      </c>
      <c r="C193">
        <f>$J$3*B192+(1-$J$3)*C192</f>
        <v>331.23030078458589</v>
      </c>
      <c r="F193">
        <f t="shared" si="8"/>
        <v>22.769699215414107</v>
      </c>
      <c r="G193">
        <f t="shared" si="9"/>
        <v>22.769699215414107</v>
      </c>
      <c r="H193" s="18">
        <f t="shared" si="10"/>
        <v>6.4321184224333638E-2</v>
      </c>
      <c r="I193">
        <f t="shared" si="11"/>
        <v>518.4592023604298</v>
      </c>
    </row>
    <row r="194" spans="1:9" x14ac:dyDescent="0.25">
      <c r="A194" s="1">
        <v>44754</v>
      </c>
      <c r="B194" s="2">
        <v>343</v>
      </c>
      <c r="C194">
        <f>$J$3*B193+(1-$J$3)*C193</f>
        <v>344.89212031383437</v>
      </c>
      <c r="F194">
        <f t="shared" si="8"/>
        <v>-1.8921203138343685</v>
      </c>
      <c r="G194">
        <f t="shared" si="9"/>
        <v>1.8921203138343685</v>
      </c>
      <c r="H194" s="18">
        <f t="shared" si="10"/>
        <v>5.5163857546191505E-3</v>
      </c>
      <c r="I194">
        <f t="shared" si="11"/>
        <v>3.5801192820246692</v>
      </c>
    </row>
    <row r="195" spans="1:9" x14ac:dyDescent="0.25">
      <c r="A195" s="1">
        <v>44755</v>
      </c>
      <c r="B195" s="2">
        <v>308</v>
      </c>
      <c r="C195">
        <f>$J$3*B194+(1-$J$3)*C194</f>
        <v>343.75684812553374</v>
      </c>
      <c r="F195">
        <f t="shared" si="8"/>
        <v>-35.756848125533736</v>
      </c>
      <c r="G195">
        <f t="shared" si="9"/>
        <v>35.756848125533736</v>
      </c>
      <c r="H195" s="18">
        <f t="shared" si="10"/>
        <v>0.1160936627452394</v>
      </c>
      <c r="I195">
        <f t="shared" si="11"/>
        <v>1278.5521878724855</v>
      </c>
    </row>
    <row r="196" spans="1:9" x14ac:dyDescent="0.25">
      <c r="A196" s="1">
        <v>44756</v>
      </c>
      <c r="B196" s="2">
        <v>171</v>
      </c>
      <c r="C196">
        <f>$J$3*B195+(1-$J$3)*C195</f>
        <v>322.30273925021345</v>
      </c>
      <c r="F196">
        <f t="shared" ref="F196:F259" si="12">B196-C196</f>
        <v>-151.30273925021345</v>
      </c>
      <c r="G196">
        <f t="shared" ref="G196:G259" si="13">ABS(F196)</f>
        <v>151.30273925021345</v>
      </c>
      <c r="H196" s="18">
        <f t="shared" ref="H196:H259" si="14">G196/B196</f>
        <v>0.88481134064452305</v>
      </c>
      <c r="I196">
        <f t="shared" ref="I196:I259" si="15">F196^2</f>
        <v>22892.518904618082</v>
      </c>
    </row>
    <row r="197" spans="1:9" x14ac:dyDescent="0.25">
      <c r="A197" s="1">
        <v>44757</v>
      </c>
      <c r="B197" s="2">
        <v>155</v>
      </c>
      <c r="C197">
        <f>$J$3*B196+(1-$J$3)*C196</f>
        <v>231.52109570008537</v>
      </c>
      <c r="F197">
        <f t="shared" si="12"/>
        <v>-76.521095700085368</v>
      </c>
      <c r="G197">
        <f t="shared" si="13"/>
        <v>76.521095700085368</v>
      </c>
      <c r="H197" s="18">
        <f t="shared" si="14"/>
        <v>0.49368448838764756</v>
      </c>
      <c r="I197">
        <f t="shared" si="15"/>
        <v>5855.4780871416233</v>
      </c>
    </row>
    <row r="198" spans="1:9" x14ac:dyDescent="0.25">
      <c r="A198" s="1">
        <v>44758</v>
      </c>
      <c r="B198" s="2">
        <v>289</v>
      </c>
      <c r="C198">
        <f>$J$3*B197+(1-$J$3)*C197</f>
        <v>185.60843828003414</v>
      </c>
      <c r="F198">
        <f t="shared" si="12"/>
        <v>103.39156171996586</v>
      </c>
      <c r="G198">
        <f t="shared" si="13"/>
        <v>103.39156171996586</v>
      </c>
      <c r="H198" s="18">
        <f t="shared" si="14"/>
        <v>0.35775626892721751</v>
      </c>
      <c r="I198">
        <f t="shared" si="15"/>
        <v>10689.815034893511</v>
      </c>
    </row>
    <row r="199" spans="1:9" x14ac:dyDescent="0.25">
      <c r="A199" s="1">
        <v>44759</v>
      </c>
      <c r="B199" s="2">
        <v>280</v>
      </c>
      <c r="C199">
        <f>$J$3*B198+(1-$J$3)*C198</f>
        <v>247.64337531201366</v>
      </c>
      <c r="F199">
        <f t="shared" si="12"/>
        <v>32.35662468798634</v>
      </c>
      <c r="G199">
        <f t="shared" si="13"/>
        <v>32.35662468798634</v>
      </c>
      <c r="H199" s="18">
        <f t="shared" si="14"/>
        <v>0.11555937388566551</v>
      </c>
      <c r="I199">
        <f t="shared" si="15"/>
        <v>1046.951161199207</v>
      </c>
    </row>
    <row r="200" spans="1:9" x14ac:dyDescent="0.25">
      <c r="A200" s="1">
        <v>44760</v>
      </c>
      <c r="B200" s="2">
        <v>295</v>
      </c>
      <c r="C200">
        <f>$J$3*B199+(1-$J$3)*C199</f>
        <v>267.05735012480545</v>
      </c>
      <c r="F200">
        <f t="shared" si="12"/>
        <v>27.942649875194547</v>
      </c>
      <c r="G200">
        <f t="shared" si="13"/>
        <v>27.942649875194547</v>
      </c>
      <c r="H200" s="18">
        <f t="shared" si="14"/>
        <v>9.4720847034557784E-2</v>
      </c>
      <c r="I200">
        <f t="shared" si="15"/>
        <v>780.79168204770986</v>
      </c>
    </row>
    <row r="201" spans="1:9" x14ac:dyDescent="0.25">
      <c r="A201" s="1">
        <v>44761</v>
      </c>
      <c r="B201" s="2">
        <v>330</v>
      </c>
      <c r="C201">
        <f>$J$3*B200+(1-$J$3)*C200</f>
        <v>283.82294004992218</v>
      </c>
      <c r="F201">
        <f t="shared" si="12"/>
        <v>46.177059950077819</v>
      </c>
      <c r="G201">
        <f t="shared" si="13"/>
        <v>46.177059950077819</v>
      </c>
      <c r="H201" s="18">
        <f t="shared" si="14"/>
        <v>0.13993048469720551</v>
      </c>
      <c r="I201">
        <f t="shared" si="15"/>
        <v>2132.3208656330808</v>
      </c>
    </row>
    <row r="202" spans="1:9" x14ac:dyDescent="0.25">
      <c r="A202" s="1">
        <v>44762</v>
      </c>
      <c r="B202" s="2">
        <v>490</v>
      </c>
      <c r="C202">
        <f>$J$3*B201+(1-$J$3)*C201</f>
        <v>311.52917601996887</v>
      </c>
      <c r="F202">
        <f t="shared" si="12"/>
        <v>178.47082398003113</v>
      </c>
      <c r="G202">
        <f t="shared" si="13"/>
        <v>178.47082398003113</v>
      </c>
      <c r="H202" s="18">
        <f t="shared" si="14"/>
        <v>0.36422617138781865</v>
      </c>
      <c r="I202">
        <f t="shared" si="15"/>
        <v>31851.835012111253</v>
      </c>
    </row>
    <row r="203" spans="1:9" x14ac:dyDescent="0.25">
      <c r="A203" s="1">
        <v>44763</v>
      </c>
      <c r="B203" s="2">
        <v>363</v>
      </c>
      <c r="C203">
        <f>$J$3*B202+(1-$J$3)*C202</f>
        <v>418.61167040798756</v>
      </c>
      <c r="F203">
        <f t="shared" si="12"/>
        <v>-55.61167040798756</v>
      </c>
      <c r="G203">
        <f t="shared" si="13"/>
        <v>55.61167040798756</v>
      </c>
      <c r="H203" s="18">
        <f t="shared" si="14"/>
        <v>0.15320019396139825</v>
      </c>
      <c r="I203">
        <f t="shared" si="15"/>
        <v>3092.6578855666394</v>
      </c>
    </row>
    <row r="204" spans="1:9" x14ac:dyDescent="0.25">
      <c r="A204" s="1">
        <v>44764</v>
      </c>
      <c r="B204" s="2">
        <v>183</v>
      </c>
      <c r="C204">
        <f>$J$3*B203+(1-$J$3)*C203</f>
        <v>385.244668163195</v>
      </c>
      <c r="F204">
        <f t="shared" si="12"/>
        <v>-202.244668163195</v>
      </c>
      <c r="G204">
        <f t="shared" si="13"/>
        <v>202.244668163195</v>
      </c>
      <c r="H204" s="18">
        <f t="shared" si="14"/>
        <v>1.1051621211103553</v>
      </c>
      <c r="I204">
        <f t="shared" si="15"/>
        <v>40902.905800440865</v>
      </c>
    </row>
    <row r="205" spans="1:9" x14ac:dyDescent="0.25">
      <c r="A205" s="1">
        <v>44765</v>
      </c>
      <c r="B205" s="2">
        <v>340</v>
      </c>
      <c r="C205">
        <f>$J$3*B204+(1-$J$3)*C204</f>
        <v>263.89786726527802</v>
      </c>
      <c r="F205">
        <f t="shared" si="12"/>
        <v>76.102132734721977</v>
      </c>
      <c r="G205">
        <f t="shared" si="13"/>
        <v>76.102132734721977</v>
      </c>
      <c r="H205" s="18">
        <f t="shared" si="14"/>
        <v>0.223829802160947</v>
      </c>
      <c r="I205">
        <f t="shared" si="15"/>
        <v>5791.5346067732426</v>
      </c>
    </row>
    <row r="206" spans="1:9" x14ac:dyDescent="0.25">
      <c r="A206" s="1">
        <v>44766</v>
      </c>
      <c r="B206" s="2">
        <v>372</v>
      </c>
      <c r="C206">
        <f>$J$3*B205+(1-$J$3)*C205</f>
        <v>309.55914690611121</v>
      </c>
      <c r="F206">
        <f t="shared" si="12"/>
        <v>62.440853093888791</v>
      </c>
      <c r="G206">
        <f t="shared" si="13"/>
        <v>62.440853093888791</v>
      </c>
      <c r="H206" s="18">
        <f t="shared" si="14"/>
        <v>0.16785175562873331</v>
      </c>
      <c r="I206">
        <f t="shared" si="15"/>
        <v>3898.8601350926015</v>
      </c>
    </row>
    <row r="207" spans="1:9" x14ac:dyDescent="0.25">
      <c r="A207" s="1">
        <v>44767</v>
      </c>
      <c r="B207" s="2">
        <v>328</v>
      </c>
      <c r="C207">
        <f>$J$3*B206+(1-$J$3)*C206</f>
        <v>347.02365876244448</v>
      </c>
      <c r="F207">
        <f t="shared" si="12"/>
        <v>-19.023658762444484</v>
      </c>
      <c r="G207">
        <f t="shared" si="13"/>
        <v>19.023658762444484</v>
      </c>
      <c r="H207" s="18">
        <f t="shared" si="14"/>
        <v>5.7998959641599034E-2</v>
      </c>
      <c r="I207">
        <f t="shared" si="15"/>
        <v>361.8995927099308</v>
      </c>
    </row>
    <row r="208" spans="1:9" x14ac:dyDescent="0.25">
      <c r="A208" s="1">
        <v>44768</v>
      </c>
      <c r="B208" s="2">
        <v>315</v>
      </c>
      <c r="C208">
        <f>$J$3*B207+(1-$J$3)*C207</f>
        <v>335.60946350497778</v>
      </c>
      <c r="F208">
        <f t="shared" si="12"/>
        <v>-20.609463504977782</v>
      </c>
      <c r="G208">
        <f t="shared" si="13"/>
        <v>20.609463504977782</v>
      </c>
      <c r="H208" s="18">
        <f t="shared" si="14"/>
        <v>6.5426868269770733E-2</v>
      </c>
      <c r="I208">
        <f t="shared" si="15"/>
        <v>424.74998596301111</v>
      </c>
    </row>
    <row r="209" spans="1:9" x14ac:dyDescent="0.25">
      <c r="A209" s="1">
        <v>44769</v>
      </c>
      <c r="B209" s="2">
        <v>294</v>
      </c>
      <c r="C209">
        <f>$J$3*B208+(1-$J$3)*C208</f>
        <v>323.24378540199109</v>
      </c>
      <c r="F209">
        <f t="shared" si="12"/>
        <v>-29.24378540199109</v>
      </c>
      <c r="G209">
        <f t="shared" si="13"/>
        <v>29.24378540199109</v>
      </c>
      <c r="H209" s="18">
        <f t="shared" si="14"/>
        <v>9.9468657829901663E-2</v>
      </c>
      <c r="I209">
        <f t="shared" si="15"/>
        <v>855.19898463770721</v>
      </c>
    </row>
    <row r="210" spans="1:9" x14ac:dyDescent="0.25">
      <c r="A210" s="1">
        <v>44770</v>
      </c>
      <c r="B210" s="2">
        <v>161</v>
      </c>
      <c r="C210">
        <f>$J$3*B209+(1-$J$3)*C209</f>
        <v>305.69751416079646</v>
      </c>
      <c r="F210">
        <f t="shared" si="12"/>
        <v>-144.69751416079646</v>
      </c>
      <c r="G210">
        <f t="shared" si="13"/>
        <v>144.69751416079646</v>
      </c>
      <c r="H210" s="18">
        <f t="shared" si="14"/>
        <v>0.89874232398010223</v>
      </c>
      <c r="I210">
        <f t="shared" si="15"/>
        <v>20937.370604313892</v>
      </c>
    </row>
    <row r="211" spans="1:9" x14ac:dyDescent="0.25">
      <c r="A211" s="1">
        <v>44771</v>
      </c>
      <c r="B211" s="2">
        <v>140</v>
      </c>
      <c r="C211">
        <f>$J$3*B210+(1-$J$3)*C210</f>
        <v>218.87900566431858</v>
      </c>
      <c r="F211">
        <f t="shared" si="12"/>
        <v>-78.879005664318584</v>
      </c>
      <c r="G211">
        <f t="shared" si="13"/>
        <v>78.879005664318584</v>
      </c>
      <c r="H211" s="18">
        <f t="shared" si="14"/>
        <v>0.563421469030847</v>
      </c>
      <c r="I211">
        <f t="shared" si="15"/>
        <v>6221.8975345916033</v>
      </c>
    </row>
    <row r="212" spans="1:9" x14ac:dyDescent="0.25">
      <c r="A212" s="1">
        <v>44772</v>
      </c>
      <c r="B212" s="2">
        <v>314</v>
      </c>
      <c r="C212">
        <f>$J$3*B211+(1-$J$3)*C211</f>
        <v>171.55160226572744</v>
      </c>
      <c r="F212">
        <f t="shared" si="12"/>
        <v>142.44839773427256</v>
      </c>
      <c r="G212">
        <f t="shared" si="13"/>
        <v>142.44839773427256</v>
      </c>
      <c r="H212" s="18">
        <f t="shared" si="14"/>
        <v>0.45365731762507183</v>
      </c>
      <c r="I212">
        <f t="shared" si="15"/>
        <v>20291.546017061508</v>
      </c>
    </row>
    <row r="213" spans="1:9" x14ac:dyDescent="0.25">
      <c r="A213" s="1">
        <v>44773</v>
      </c>
      <c r="B213" s="2">
        <v>318</v>
      </c>
      <c r="C213">
        <f>$J$3*B212+(1-$J$3)*C212</f>
        <v>257.02064090629096</v>
      </c>
      <c r="F213">
        <f t="shared" si="12"/>
        <v>60.979359093709036</v>
      </c>
      <c r="G213">
        <f t="shared" si="13"/>
        <v>60.979359093709036</v>
      </c>
      <c r="H213" s="18">
        <f t="shared" si="14"/>
        <v>0.19175899086072024</v>
      </c>
      <c r="I213">
        <f t="shared" si="15"/>
        <v>3718.4822354795147</v>
      </c>
    </row>
    <row r="214" spans="1:9" x14ac:dyDescent="0.25">
      <c r="A214" s="1">
        <v>44774</v>
      </c>
      <c r="B214" s="2">
        <v>332</v>
      </c>
      <c r="C214">
        <f>$J$3*B213+(1-$J$3)*C213</f>
        <v>293.60825636251639</v>
      </c>
      <c r="F214">
        <f t="shared" si="12"/>
        <v>38.391743637483614</v>
      </c>
      <c r="G214">
        <f t="shared" si="13"/>
        <v>38.391743637483614</v>
      </c>
      <c r="H214" s="18">
        <f t="shared" si="14"/>
        <v>0.1156377820406133</v>
      </c>
      <c r="I214">
        <f t="shared" si="15"/>
        <v>1473.9259795262635</v>
      </c>
    </row>
    <row r="215" spans="1:9" x14ac:dyDescent="0.25">
      <c r="A215" s="1">
        <v>44775</v>
      </c>
      <c r="B215" s="2">
        <v>322</v>
      </c>
      <c r="C215">
        <f>$J$3*B214+(1-$J$3)*C214</f>
        <v>316.64330254500658</v>
      </c>
      <c r="F215">
        <f t="shared" si="12"/>
        <v>5.356697454993423</v>
      </c>
      <c r="G215">
        <f t="shared" si="13"/>
        <v>5.356697454993423</v>
      </c>
      <c r="H215" s="18">
        <f t="shared" si="14"/>
        <v>1.6635706381967152E-2</v>
      </c>
      <c r="I215">
        <f t="shared" si="15"/>
        <v>28.694207624333014</v>
      </c>
    </row>
    <row r="216" spans="1:9" x14ac:dyDescent="0.25">
      <c r="A216" s="1">
        <v>44776</v>
      </c>
      <c r="B216" s="2">
        <v>260</v>
      </c>
      <c r="C216">
        <f>$J$3*B215+(1-$J$3)*C215</f>
        <v>319.85732101800261</v>
      </c>
      <c r="F216">
        <f t="shared" si="12"/>
        <v>-59.857321018002608</v>
      </c>
      <c r="G216">
        <f t="shared" si="13"/>
        <v>59.857321018002608</v>
      </c>
      <c r="H216" s="18">
        <f t="shared" si="14"/>
        <v>0.23022046545385619</v>
      </c>
      <c r="I216">
        <f t="shared" si="15"/>
        <v>3582.898879452217</v>
      </c>
    </row>
    <row r="217" spans="1:9" x14ac:dyDescent="0.25">
      <c r="A217" s="1">
        <v>44777</v>
      </c>
      <c r="B217" s="2">
        <v>141</v>
      </c>
      <c r="C217">
        <f>$J$3*B216+(1-$J$3)*C216</f>
        <v>283.94292840720107</v>
      </c>
      <c r="F217">
        <f t="shared" si="12"/>
        <v>-142.94292840720107</v>
      </c>
      <c r="G217">
        <f t="shared" si="13"/>
        <v>142.94292840720107</v>
      </c>
      <c r="H217" s="18">
        <f t="shared" si="14"/>
        <v>1.0137796340936245</v>
      </c>
      <c r="I217">
        <f t="shared" si="15"/>
        <v>20432.680781626208</v>
      </c>
    </row>
    <row r="218" spans="1:9" x14ac:dyDescent="0.25">
      <c r="A218" s="1">
        <v>44778</v>
      </c>
      <c r="B218" s="2">
        <v>170</v>
      </c>
      <c r="C218">
        <f>$J$3*B217+(1-$J$3)*C217</f>
        <v>198.17717136288042</v>
      </c>
      <c r="F218">
        <f t="shared" si="12"/>
        <v>-28.177171362880415</v>
      </c>
      <c r="G218">
        <f t="shared" si="13"/>
        <v>28.177171362880415</v>
      </c>
      <c r="H218" s="18">
        <f t="shared" si="14"/>
        <v>0.16574806684047302</v>
      </c>
      <c r="I218">
        <f t="shared" si="15"/>
        <v>793.95298601312811</v>
      </c>
    </row>
    <row r="219" spans="1:9" x14ac:dyDescent="0.25">
      <c r="A219" s="1">
        <v>44779</v>
      </c>
      <c r="B219" s="2">
        <v>128</v>
      </c>
      <c r="C219">
        <f>$J$3*B218+(1-$J$3)*C218</f>
        <v>181.27086854515215</v>
      </c>
      <c r="F219">
        <f t="shared" si="12"/>
        <v>-53.270868545152155</v>
      </c>
      <c r="G219">
        <f t="shared" si="13"/>
        <v>53.270868545152155</v>
      </c>
      <c r="H219" s="18">
        <f t="shared" si="14"/>
        <v>0.41617866050900121</v>
      </c>
      <c r="I219">
        <f t="shared" si="15"/>
        <v>2837.7854355548811</v>
      </c>
    </row>
    <row r="220" spans="1:9" x14ac:dyDescent="0.25">
      <c r="A220" s="1">
        <v>44780</v>
      </c>
      <c r="B220" s="2">
        <v>350</v>
      </c>
      <c r="C220">
        <f>$J$3*B219+(1-$J$3)*C219</f>
        <v>149.30834741806086</v>
      </c>
      <c r="F220">
        <f t="shared" si="12"/>
        <v>200.69165258193914</v>
      </c>
      <c r="G220">
        <f t="shared" si="13"/>
        <v>200.69165258193914</v>
      </c>
      <c r="H220" s="18">
        <f t="shared" si="14"/>
        <v>0.5734047216626833</v>
      </c>
      <c r="I220">
        <f t="shared" si="15"/>
        <v>40277.13941606976</v>
      </c>
    </row>
    <row r="221" spans="1:9" x14ac:dyDescent="0.25">
      <c r="A221" s="1">
        <v>44781</v>
      </c>
      <c r="B221" s="2">
        <v>322</v>
      </c>
      <c r="C221">
        <f>$J$3*B220+(1-$J$3)*C220</f>
        <v>269.72333896722432</v>
      </c>
      <c r="F221">
        <f t="shared" si="12"/>
        <v>52.276661032775678</v>
      </c>
      <c r="G221">
        <f t="shared" si="13"/>
        <v>52.276661032775678</v>
      </c>
      <c r="H221" s="18">
        <f t="shared" si="14"/>
        <v>0.1623498789837754</v>
      </c>
      <c r="I221">
        <f t="shared" si="15"/>
        <v>2732.849288735727</v>
      </c>
    </row>
    <row r="222" spans="1:9" x14ac:dyDescent="0.25">
      <c r="A222" s="1">
        <v>44782</v>
      </c>
      <c r="B222" s="2">
        <v>305</v>
      </c>
      <c r="C222">
        <f>$J$3*B221+(1-$J$3)*C221</f>
        <v>301.08933558688972</v>
      </c>
      <c r="F222">
        <f t="shared" si="12"/>
        <v>3.9106644131102826</v>
      </c>
      <c r="G222">
        <f t="shared" si="13"/>
        <v>3.9106644131102826</v>
      </c>
      <c r="H222" s="18">
        <f t="shared" si="14"/>
        <v>1.2821850534787812E-2</v>
      </c>
      <c r="I222">
        <f t="shared" si="15"/>
        <v>15.293296151967191</v>
      </c>
    </row>
    <row r="223" spans="1:9" x14ac:dyDescent="0.25">
      <c r="A223" s="1">
        <v>44783</v>
      </c>
      <c r="B223" s="2">
        <v>245</v>
      </c>
      <c r="C223">
        <f>$J$3*B222+(1-$J$3)*C222</f>
        <v>303.4357342347559</v>
      </c>
      <c r="F223">
        <f t="shared" si="12"/>
        <v>-58.435734234755898</v>
      </c>
      <c r="G223">
        <f t="shared" si="13"/>
        <v>58.435734234755898</v>
      </c>
      <c r="H223" s="18">
        <f t="shared" si="14"/>
        <v>0.23851320095818734</v>
      </c>
      <c r="I223">
        <f t="shared" si="15"/>
        <v>3414.7350355550225</v>
      </c>
    </row>
    <row r="224" spans="1:9" x14ac:dyDescent="0.25">
      <c r="A224" s="1">
        <v>44784</v>
      </c>
      <c r="B224" s="2">
        <v>175</v>
      </c>
      <c r="C224">
        <f>$J$3*B223+(1-$J$3)*C223</f>
        <v>268.37429369390236</v>
      </c>
      <c r="F224">
        <f t="shared" si="12"/>
        <v>-93.374293693902359</v>
      </c>
      <c r="G224">
        <f t="shared" si="13"/>
        <v>93.374293693902359</v>
      </c>
      <c r="H224" s="18">
        <f t="shared" si="14"/>
        <v>0.53356739253658492</v>
      </c>
      <c r="I224">
        <f t="shared" si="15"/>
        <v>8718.7587228351331</v>
      </c>
    </row>
    <row r="225" spans="1:9" x14ac:dyDescent="0.25">
      <c r="A225" s="1">
        <v>44785</v>
      </c>
      <c r="B225" s="2">
        <v>119</v>
      </c>
      <c r="C225">
        <f>$J$3*B224+(1-$J$3)*C224</f>
        <v>212.34971747756094</v>
      </c>
      <c r="F225">
        <f t="shared" si="12"/>
        <v>-93.349717477560944</v>
      </c>
      <c r="G225">
        <f t="shared" si="13"/>
        <v>93.349717477560944</v>
      </c>
      <c r="H225" s="18">
        <f t="shared" si="14"/>
        <v>0.78445140737446173</v>
      </c>
      <c r="I225">
        <f t="shared" si="15"/>
        <v>8714.1697531404479</v>
      </c>
    </row>
    <row r="226" spans="1:9" x14ac:dyDescent="0.25">
      <c r="A226" s="1">
        <v>44786</v>
      </c>
      <c r="B226" s="2">
        <v>286</v>
      </c>
      <c r="C226">
        <f>$J$3*B225+(1-$J$3)*C225</f>
        <v>156.33988699102437</v>
      </c>
      <c r="F226">
        <f t="shared" si="12"/>
        <v>129.66011300897563</v>
      </c>
      <c r="G226">
        <f t="shared" si="13"/>
        <v>129.66011300897563</v>
      </c>
      <c r="H226" s="18">
        <f t="shared" si="14"/>
        <v>0.4533570384929218</v>
      </c>
      <c r="I226">
        <f t="shared" si="15"/>
        <v>16811.744905500331</v>
      </c>
    </row>
    <row r="227" spans="1:9" x14ac:dyDescent="0.25">
      <c r="A227" s="1">
        <v>44787</v>
      </c>
      <c r="B227" s="2">
        <v>304</v>
      </c>
      <c r="C227">
        <f>$J$3*B226+(1-$J$3)*C226</f>
        <v>234.13595479640975</v>
      </c>
      <c r="F227">
        <f t="shared" si="12"/>
        <v>69.864045203590251</v>
      </c>
      <c r="G227">
        <f t="shared" si="13"/>
        <v>69.864045203590251</v>
      </c>
      <c r="H227" s="18">
        <f t="shared" si="14"/>
        <v>0.22981593816970478</v>
      </c>
      <c r="I227">
        <f t="shared" si="15"/>
        <v>4880.9848122093017</v>
      </c>
    </row>
    <row r="228" spans="1:9" x14ac:dyDescent="0.25">
      <c r="A228" s="1">
        <v>44788</v>
      </c>
      <c r="B228" s="2">
        <v>255</v>
      </c>
      <c r="C228">
        <f>$J$3*B227+(1-$J$3)*C227</f>
        <v>276.05438191856388</v>
      </c>
      <c r="F228">
        <f t="shared" si="12"/>
        <v>-21.054381918563877</v>
      </c>
      <c r="G228">
        <f t="shared" si="13"/>
        <v>21.054381918563877</v>
      </c>
      <c r="H228" s="18">
        <f t="shared" si="14"/>
        <v>8.2566203602211286E-2</v>
      </c>
      <c r="I228">
        <f t="shared" si="15"/>
        <v>443.28699797274953</v>
      </c>
    </row>
    <row r="229" spans="1:9" x14ac:dyDescent="0.25">
      <c r="A229" s="1">
        <v>44789</v>
      </c>
      <c r="B229" s="2">
        <v>267</v>
      </c>
      <c r="C229">
        <f>$J$3*B228+(1-$J$3)*C228</f>
        <v>263.42175276742557</v>
      </c>
      <c r="F229">
        <f t="shared" si="12"/>
        <v>3.5782472325744266</v>
      </c>
      <c r="G229">
        <f t="shared" si="13"/>
        <v>3.5782472325744266</v>
      </c>
      <c r="H229" s="18">
        <f t="shared" si="14"/>
        <v>1.3401675028368639E-2</v>
      </c>
      <c r="I229">
        <f t="shared" si="15"/>
        <v>12.803853257426542</v>
      </c>
    </row>
    <row r="230" spans="1:9" x14ac:dyDescent="0.25">
      <c r="A230" s="1">
        <v>44790</v>
      </c>
      <c r="B230" s="2">
        <v>234</v>
      </c>
      <c r="C230">
        <f>$J$3*B229+(1-$J$3)*C229</f>
        <v>265.56870110697025</v>
      </c>
      <c r="F230">
        <f t="shared" si="12"/>
        <v>-31.568701106970252</v>
      </c>
      <c r="G230">
        <f t="shared" si="13"/>
        <v>31.568701106970252</v>
      </c>
      <c r="H230" s="18">
        <f t="shared" si="14"/>
        <v>0.13490897908961647</v>
      </c>
      <c r="I230">
        <f t="shared" si="15"/>
        <v>996.58288958122478</v>
      </c>
    </row>
    <row r="231" spans="1:9" x14ac:dyDescent="0.25">
      <c r="A231" s="1">
        <v>44791</v>
      </c>
      <c r="B231" s="2">
        <v>142</v>
      </c>
      <c r="C231">
        <f>$J$3*B230+(1-$J$3)*C230</f>
        <v>246.62748044278811</v>
      </c>
      <c r="F231">
        <f t="shared" si="12"/>
        <v>-104.62748044278811</v>
      </c>
      <c r="G231">
        <f t="shared" si="13"/>
        <v>104.62748044278811</v>
      </c>
      <c r="H231" s="18">
        <f t="shared" si="14"/>
        <v>0.73681324255484582</v>
      </c>
      <c r="I231">
        <f t="shared" si="15"/>
        <v>10946.909663806009</v>
      </c>
    </row>
    <row r="232" spans="1:9" x14ac:dyDescent="0.25">
      <c r="A232" s="1">
        <v>44792</v>
      </c>
      <c r="B232" s="2">
        <v>126</v>
      </c>
      <c r="C232">
        <f>$J$3*B231+(1-$J$3)*C231</f>
        <v>183.85099217711524</v>
      </c>
      <c r="F232">
        <f t="shared" si="12"/>
        <v>-57.850992177115245</v>
      </c>
      <c r="G232">
        <f t="shared" si="13"/>
        <v>57.850992177115245</v>
      </c>
      <c r="H232" s="18">
        <f t="shared" si="14"/>
        <v>0.4591348585485337</v>
      </c>
      <c r="I232">
        <f t="shared" si="15"/>
        <v>3346.7372958766491</v>
      </c>
    </row>
    <row r="233" spans="1:9" x14ac:dyDescent="0.25">
      <c r="A233" s="1">
        <v>44793</v>
      </c>
      <c r="B233" s="2">
        <v>252</v>
      </c>
      <c r="C233">
        <f>$J$3*B232+(1-$J$3)*C232</f>
        <v>149.14039687084608</v>
      </c>
      <c r="F233">
        <f t="shared" si="12"/>
        <v>102.85960312915392</v>
      </c>
      <c r="G233">
        <f t="shared" si="13"/>
        <v>102.85960312915392</v>
      </c>
      <c r="H233" s="18">
        <f t="shared" si="14"/>
        <v>0.40817302829029334</v>
      </c>
      <c r="I233">
        <f t="shared" si="15"/>
        <v>10580.097955887051</v>
      </c>
    </row>
    <row r="234" spans="1:9" x14ac:dyDescent="0.25">
      <c r="A234" s="1">
        <v>44794</v>
      </c>
      <c r="B234" s="2">
        <v>265</v>
      </c>
      <c r="C234">
        <f>$J$3*B233+(1-$J$3)*C233</f>
        <v>210.85615874833843</v>
      </c>
      <c r="F234">
        <f t="shared" si="12"/>
        <v>54.14384125166157</v>
      </c>
      <c r="G234">
        <f t="shared" si="13"/>
        <v>54.14384125166157</v>
      </c>
      <c r="H234" s="18">
        <f t="shared" si="14"/>
        <v>0.20431638208174177</v>
      </c>
      <c r="I234">
        <f t="shared" si="15"/>
        <v>2931.5555454851292</v>
      </c>
    </row>
    <row r="235" spans="1:9" x14ac:dyDescent="0.25">
      <c r="A235" s="1">
        <v>44795</v>
      </c>
      <c r="B235" s="2">
        <v>243</v>
      </c>
      <c r="C235">
        <f>$J$3*B234+(1-$J$3)*C234</f>
        <v>243.34246349933539</v>
      </c>
      <c r="F235">
        <f t="shared" si="12"/>
        <v>-0.34246349933539477</v>
      </c>
      <c r="G235">
        <f t="shared" si="13"/>
        <v>0.34246349933539477</v>
      </c>
      <c r="H235" s="18">
        <f t="shared" si="14"/>
        <v>1.4093148120798138E-3</v>
      </c>
      <c r="I235">
        <f t="shared" si="15"/>
        <v>0.11728124837704394</v>
      </c>
    </row>
    <row r="236" spans="1:9" x14ac:dyDescent="0.25">
      <c r="A236" s="1">
        <v>44796</v>
      </c>
      <c r="B236" s="2">
        <v>266</v>
      </c>
      <c r="C236">
        <f>$J$3*B235+(1-$J$3)*C235</f>
        <v>243.13698539973416</v>
      </c>
      <c r="F236">
        <f t="shared" si="12"/>
        <v>22.863014600265842</v>
      </c>
      <c r="G236">
        <f t="shared" si="13"/>
        <v>22.863014600265842</v>
      </c>
      <c r="H236" s="18">
        <f t="shared" si="14"/>
        <v>8.5951182707766319E-2</v>
      </c>
      <c r="I236">
        <f t="shared" si="15"/>
        <v>522.71743661196911</v>
      </c>
    </row>
    <row r="237" spans="1:9" x14ac:dyDescent="0.25">
      <c r="A237" s="1">
        <v>44797</v>
      </c>
      <c r="B237" s="2">
        <v>203</v>
      </c>
      <c r="C237">
        <f>$J$3*B236+(1-$J$3)*C236</f>
        <v>256.85479415989369</v>
      </c>
      <c r="F237">
        <f t="shared" si="12"/>
        <v>-53.854794159893686</v>
      </c>
      <c r="G237">
        <f t="shared" si="13"/>
        <v>53.854794159893686</v>
      </c>
      <c r="H237" s="18">
        <f t="shared" si="14"/>
        <v>0.26529455251179157</v>
      </c>
      <c r="I237">
        <f t="shared" si="15"/>
        <v>2900.3388540045189</v>
      </c>
    </row>
    <row r="238" spans="1:9" x14ac:dyDescent="0.25">
      <c r="A238" s="1">
        <v>44798</v>
      </c>
      <c r="B238" s="2">
        <v>129</v>
      </c>
      <c r="C238">
        <f>$J$3*B237+(1-$J$3)*C237</f>
        <v>224.54191766395746</v>
      </c>
      <c r="F238">
        <f t="shared" si="12"/>
        <v>-95.541917663957463</v>
      </c>
      <c r="G238">
        <f t="shared" si="13"/>
        <v>95.541917663957463</v>
      </c>
      <c r="H238" s="18">
        <f t="shared" si="14"/>
        <v>0.74063502065083309</v>
      </c>
      <c r="I238">
        <f t="shared" si="15"/>
        <v>9128.2580309064269</v>
      </c>
    </row>
    <row r="239" spans="1:9" x14ac:dyDescent="0.25">
      <c r="A239" s="1">
        <v>44799</v>
      </c>
      <c r="B239" s="2">
        <v>90</v>
      </c>
      <c r="C239">
        <f>$J$3*B238+(1-$J$3)*C238</f>
        <v>167.21676706558299</v>
      </c>
      <c r="F239">
        <f t="shared" si="12"/>
        <v>-77.216767065582985</v>
      </c>
      <c r="G239">
        <f t="shared" si="13"/>
        <v>77.216767065582985</v>
      </c>
      <c r="H239" s="18">
        <f t="shared" si="14"/>
        <v>0.8579640785064776</v>
      </c>
      <c r="I239">
        <f t="shared" si="15"/>
        <v>5962.4291160605007</v>
      </c>
    </row>
    <row r="240" spans="1:9" x14ac:dyDescent="0.25">
      <c r="A240" s="1">
        <v>44800</v>
      </c>
      <c r="B240" s="2">
        <v>263</v>
      </c>
      <c r="C240">
        <f>$J$3*B239+(1-$J$3)*C239</f>
        <v>120.88670682623319</v>
      </c>
      <c r="F240">
        <f t="shared" si="12"/>
        <v>142.11329317376681</v>
      </c>
      <c r="G240">
        <f t="shared" si="13"/>
        <v>142.11329317376681</v>
      </c>
      <c r="H240" s="18">
        <f t="shared" si="14"/>
        <v>0.5403547268964517</v>
      </c>
      <c r="I240">
        <f t="shared" si="15"/>
        <v>20196.188096692997</v>
      </c>
    </row>
    <row r="241" spans="1:9" x14ac:dyDescent="0.25">
      <c r="A241" s="1">
        <v>44801</v>
      </c>
      <c r="B241" s="2">
        <v>219</v>
      </c>
      <c r="C241">
        <f>$J$3*B240+(1-$J$3)*C240</f>
        <v>206.15468273049328</v>
      </c>
      <c r="F241">
        <f t="shared" si="12"/>
        <v>12.845317269506722</v>
      </c>
      <c r="G241">
        <f t="shared" si="13"/>
        <v>12.845317269506722</v>
      </c>
      <c r="H241" s="18">
        <f t="shared" si="14"/>
        <v>5.8654416755738459E-2</v>
      </c>
      <c r="I241">
        <f t="shared" si="15"/>
        <v>165.00217575428763</v>
      </c>
    </row>
    <row r="242" spans="1:9" x14ac:dyDescent="0.25">
      <c r="A242" s="1">
        <v>44802</v>
      </c>
      <c r="B242" s="2">
        <v>244</v>
      </c>
      <c r="C242">
        <f>$J$3*B241+(1-$J$3)*C241</f>
        <v>213.86187309219733</v>
      </c>
      <c r="F242">
        <f t="shared" si="12"/>
        <v>30.138126907802672</v>
      </c>
      <c r="G242">
        <f t="shared" si="13"/>
        <v>30.138126907802672</v>
      </c>
      <c r="H242" s="18">
        <f t="shared" si="14"/>
        <v>0.12351691355656833</v>
      </c>
      <c r="I242">
        <f t="shared" si="15"/>
        <v>908.3066935108194</v>
      </c>
    </row>
    <row r="243" spans="1:9" x14ac:dyDescent="0.25">
      <c r="A243" s="1">
        <v>44803</v>
      </c>
      <c r="B243" s="2">
        <v>252</v>
      </c>
      <c r="C243">
        <f>$J$3*B242+(1-$J$3)*C242</f>
        <v>231.94474923687895</v>
      </c>
      <c r="F243">
        <f t="shared" si="12"/>
        <v>20.055250763121052</v>
      </c>
      <c r="G243">
        <f t="shared" si="13"/>
        <v>20.055250763121052</v>
      </c>
      <c r="H243" s="18">
        <f t="shared" si="14"/>
        <v>7.9584328425083534E-2</v>
      </c>
      <c r="I243">
        <f t="shared" si="15"/>
        <v>402.21308317166751</v>
      </c>
    </row>
    <row r="244" spans="1:9" x14ac:dyDescent="0.25">
      <c r="A244" s="1">
        <v>44804</v>
      </c>
      <c r="B244" s="2">
        <v>229</v>
      </c>
      <c r="C244">
        <f>$J$3*B243+(1-$J$3)*C243</f>
        <v>243.97789969475156</v>
      </c>
      <c r="F244">
        <f t="shared" si="12"/>
        <v>-14.977899694751557</v>
      </c>
      <c r="G244">
        <f t="shared" si="13"/>
        <v>14.977899694751557</v>
      </c>
      <c r="H244" s="18">
        <f t="shared" si="14"/>
        <v>6.5405675522932555E-2</v>
      </c>
      <c r="I244">
        <f t="shared" si="15"/>
        <v>224.33747926603877</v>
      </c>
    </row>
    <row r="245" spans="1:9" x14ac:dyDescent="0.25">
      <c r="A245" s="1">
        <v>44805</v>
      </c>
      <c r="B245" s="2">
        <v>105</v>
      </c>
      <c r="C245">
        <f>$J$3*B244+(1-$J$3)*C244</f>
        <v>234.99115987790063</v>
      </c>
      <c r="F245">
        <f t="shared" si="12"/>
        <v>-129.99115987790063</v>
      </c>
      <c r="G245">
        <f t="shared" si="13"/>
        <v>129.99115987790063</v>
      </c>
      <c r="H245" s="18">
        <f t="shared" si="14"/>
        <v>1.2380110464561964</v>
      </c>
      <c r="I245">
        <f t="shared" si="15"/>
        <v>16897.701646401922</v>
      </c>
    </row>
    <row r="246" spans="1:9" x14ac:dyDescent="0.25">
      <c r="A246" s="1">
        <v>44806</v>
      </c>
      <c r="B246" s="2">
        <v>105</v>
      </c>
      <c r="C246">
        <f>$J$3*B245+(1-$J$3)*C245</f>
        <v>156.99646395116025</v>
      </c>
      <c r="F246">
        <f t="shared" si="12"/>
        <v>-51.996463951160251</v>
      </c>
      <c r="G246">
        <f t="shared" si="13"/>
        <v>51.996463951160251</v>
      </c>
      <c r="H246" s="18">
        <f t="shared" si="14"/>
        <v>0.4952044185824786</v>
      </c>
      <c r="I246">
        <f t="shared" si="15"/>
        <v>2703.6322634243074</v>
      </c>
    </row>
    <row r="247" spans="1:9" x14ac:dyDescent="0.25">
      <c r="A247" s="1">
        <v>44807</v>
      </c>
      <c r="B247" s="2">
        <v>131</v>
      </c>
      <c r="C247">
        <f>$J$3*B246+(1-$J$3)*C246</f>
        <v>125.79858558046411</v>
      </c>
      <c r="F247">
        <f t="shared" si="12"/>
        <v>5.2014144195358938</v>
      </c>
      <c r="G247">
        <f t="shared" si="13"/>
        <v>5.2014144195358938</v>
      </c>
      <c r="H247" s="18">
        <f t="shared" si="14"/>
        <v>3.9705453584243461E-2</v>
      </c>
      <c r="I247">
        <f t="shared" si="15"/>
        <v>27.054711963755921</v>
      </c>
    </row>
    <row r="248" spans="1:9" x14ac:dyDescent="0.25">
      <c r="A248" s="1">
        <v>44808</v>
      </c>
      <c r="B248" s="2">
        <v>311</v>
      </c>
      <c r="C248">
        <f>$J$3*B247+(1-$J$3)*C247</f>
        <v>128.91943423218564</v>
      </c>
      <c r="F248">
        <f t="shared" si="12"/>
        <v>182.08056576781436</v>
      </c>
      <c r="G248">
        <f t="shared" si="13"/>
        <v>182.08056576781436</v>
      </c>
      <c r="H248" s="18">
        <f t="shared" si="14"/>
        <v>0.58546805713123584</v>
      </c>
      <c r="I248">
        <f t="shared" si="15"/>
        <v>33153.332430327369</v>
      </c>
    </row>
    <row r="249" spans="1:9" x14ac:dyDescent="0.25">
      <c r="A249" s="1">
        <v>44809</v>
      </c>
      <c r="B249" s="2">
        <v>314</v>
      </c>
      <c r="C249">
        <f>$J$3*B248+(1-$J$3)*C248</f>
        <v>238.16777369287425</v>
      </c>
      <c r="F249">
        <f t="shared" si="12"/>
        <v>75.832226307125751</v>
      </c>
      <c r="G249">
        <f t="shared" si="13"/>
        <v>75.832226307125751</v>
      </c>
      <c r="H249" s="18">
        <f t="shared" si="14"/>
        <v>0.24150390543670622</v>
      </c>
      <c r="I249">
        <f t="shared" si="15"/>
        <v>5750.526546695135</v>
      </c>
    </row>
    <row r="250" spans="1:9" x14ac:dyDescent="0.25">
      <c r="A250" s="1">
        <v>44810</v>
      </c>
      <c r="B250" s="2">
        <v>283</v>
      </c>
      <c r="C250">
        <f>$J$3*B249+(1-$J$3)*C249</f>
        <v>283.66710947714972</v>
      </c>
      <c r="F250">
        <f t="shared" si="12"/>
        <v>-0.66710947714972235</v>
      </c>
      <c r="G250">
        <f t="shared" si="13"/>
        <v>0.66710947714972235</v>
      </c>
      <c r="H250" s="18">
        <f t="shared" si="14"/>
        <v>2.3572773044159799E-3</v>
      </c>
      <c r="I250">
        <f t="shared" si="15"/>
        <v>0.44503505450297592</v>
      </c>
    </row>
    <row r="251" spans="1:9" x14ac:dyDescent="0.25">
      <c r="A251" s="1">
        <v>44811</v>
      </c>
      <c r="B251" s="2">
        <v>245</v>
      </c>
      <c r="C251">
        <f>$J$3*B250+(1-$J$3)*C250</f>
        <v>283.26684379085987</v>
      </c>
      <c r="F251">
        <f t="shared" si="12"/>
        <v>-38.266843790859866</v>
      </c>
      <c r="G251">
        <f t="shared" si="13"/>
        <v>38.266843790859866</v>
      </c>
      <c r="H251" s="18">
        <f t="shared" si="14"/>
        <v>0.15619119914636681</v>
      </c>
      <c r="I251">
        <f t="shared" si="15"/>
        <v>1464.3513337140703</v>
      </c>
    </row>
    <row r="252" spans="1:9" x14ac:dyDescent="0.25">
      <c r="A252" s="1">
        <v>44812</v>
      </c>
      <c r="B252" s="2">
        <v>131</v>
      </c>
      <c r="C252">
        <f>$J$3*B251+(1-$J$3)*C251</f>
        <v>260.30673751634396</v>
      </c>
      <c r="F252">
        <f t="shared" si="12"/>
        <v>-129.30673751634396</v>
      </c>
      <c r="G252">
        <f t="shared" si="13"/>
        <v>129.30673751634396</v>
      </c>
      <c r="H252" s="18">
        <f t="shared" si="14"/>
        <v>0.98707433218583174</v>
      </c>
      <c r="I252">
        <f t="shared" si="15"/>
        <v>16720.232367120672</v>
      </c>
    </row>
    <row r="253" spans="1:9" x14ac:dyDescent="0.25">
      <c r="A253" s="1">
        <v>44813</v>
      </c>
      <c r="B253" s="2">
        <v>96</v>
      </c>
      <c r="C253">
        <f>$J$3*B252+(1-$J$3)*C252</f>
        <v>182.72269500653758</v>
      </c>
      <c r="F253">
        <f t="shared" si="12"/>
        <v>-86.722695006537577</v>
      </c>
      <c r="G253">
        <f t="shared" si="13"/>
        <v>86.722695006537577</v>
      </c>
      <c r="H253" s="18">
        <f t="shared" si="14"/>
        <v>0.9033614063180998</v>
      </c>
      <c r="I253">
        <f t="shared" si="15"/>
        <v>7520.8258291969378</v>
      </c>
    </row>
    <row r="254" spans="1:9" x14ac:dyDescent="0.25">
      <c r="A254" s="1">
        <v>44814</v>
      </c>
      <c r="B254" s="2">
        <v>236</v>
      </c>
      <c r="C254">
        <f>$J$3*B253+(1-$J$3)*C253</f>
        <v>130.68907800261502</v>
      </c>
      <c r="F254">
        <f t="shared" si="12"/>
        <v>105.31092199738498</v>
      </c>
      <c r="G254">
        <f t="shared" si="13"/>
        <v>105.31092199738498</v>
      </c>
      <c r="H254" s="18">
        <f t="shared" si="14"/>
        <v>0.44623272032790245</v>
      </c>
      <c r="I254">
        <f t="shared" si="15"/>
        <v>11090.390291939304</v>
      </c>
    </row>
    <row r="255" spans="1:9" x14ac:dyDescent="0.25">
      <c r="A255" s="1">
        <v>44815</v>
      </c>
      <c r="B255" s="2">
        <v>238</v>
      </c>
      <c r="C255">
        <f>$J$3*B254+(1-$J$3)*C254</f>
        <v>193.87563120104602</v>
      </c>
      <c r="F255">
        <f t="shared" si="12"/>
        <v>44.124368798953981</v>
      </c>
      <c r="G255">
        <f t="shared" si="13"/>
        <v>44.124368798953981</v>
      </c>
      <c r="H255" s="18">
        <f t="shared" si="14"/>
        <v>0.18539650755863016</v>
      </c>
      <c r="I255">
        <f t="shared" si="15"/>
        <v>1946.9599219061035</v>
      </c>
    </row>
    <row r="256" spans="1:9" x14ac:dyDescent="0.25">
      <c r="A256" s="1">
        <v>44816</v>
      </c>
      <c r="B256" s="2">
        <v>245</v>
      </c>
      <c r="C256">
        <f>$J$3*B255+(1-$J$3)*C255</f>
        <v>220.35025248041839</v>
      </c>
      <c r="F256">
        <f t="shared" si="12"/>
        <v>24.649747519581609</v>
      </c>
      <c r="G256">
        <f t="shared" si="13"/>
        <v>24.649747519581609</v>
      </c>
      <c r="H256" s="18">
        <f t="shared" si="14"/>
        <v>0.10061121436563922</v>
      </c>
      <c r="I256">
        <f t="shared" si="15"/>
        <v>607.61005277911966</v>
      </c>
    </row>
    <row r="257" spans="1:9" x14ac:dyDescent="0.25">
      <c r="A257" s="1">
        <v>44817</v>
      </c>
      <c r="B257" s="2">
        <v>208</v>
      </c>
      <c r="C257">
        <f>$J$3*B256+(1-$J$3)*C256</f>
        <v>235.14010099216736</v>
      </c>
      <c r="F257">
        <f t="shared" si="12"/>
        <v>-27.140100992167362</v>
      </c>
      <c r="G257">
        <f t="shared" si="13"/>
        <v>27.140100992167362</v>
      </c>
      <c r="H257" s="18">
        <f t="shared" si="14"/>
        <v>0.13048125477003539</v>
      </c>
      <c r="I257">
        <f t="shared" si="15"/>
        <v>736.58508186504378</v>
      </c>
    </row>
    <row r="258" spans="1:9" x14ac:dyDescent="0.25">
      <c r="A258" s="1">
        <v>44818</v>
      </c>
      <c r="B258" s="2">
        <v>219</v>
      </c>
      <c r="C258">
        <f>$J$3*B257+(1-$J$3)*C257</f>
        <v>218.85604039686694</v>
      </c>
      <c r="F258">
        <f t="shared" si="12"/>
        <v>0.14395960313305523</v>
      </c>
      <c r="G258">
        <f t="shared" si="13"/>
        <v>0.14395960313305523</v>
      </c>
      <c r="H258" s="18">
        <f t="shared" si="14"/>
        <v>6.5734978599568596E-4</v>
      </c>
      <c r="I258">
        <f t="shared" si="15"/>
        <v>2.0724367334226765E-2</v>
      </c>
    </row>
    <row r="259" spans="1:9" x14ac:dyDescent="0.25">
      <c r="A259" s="1">
        <v>44819</v>
      </c>
      <c r="B259" s="2">
        <v>145</v>
      </c>
      <c r="C259">
        <f>$J$3*B258+(1-$J$3)*C258</f>
        <v>218.94241615874679</v>
      </c>
      <c r="F259">
        <f t="shared" si="12"/>
        <v>-73.942416158746795</v>
      </c>
      <c r="G259">
        <f t="shared" si="13"/>
        <v>73.942416158746795</v>
      </c>
      <c r="H259" s="18">
        <f t="shared" si="14"/>
        <v>0.50994769764652959</v>
      </c>
      <c r="I259">
        <f t="shared" si="15"/>
        <v>5467.4809073932993</v>
      </c>
    </row>
    <row r="260" spans="1:9" x14ac:dyDescent="0.25">
      <c r="A260" s="1">
        <v>44820</v>
      </c>
      <c r="B260" s="2">
        <v>129</v>
      </c>
      <c r="C260">
        <f>$J$3*B259+(1-$J$3)*C259</f>
        <v>174.57696646349871</v>
      </c>
      <c r="F260">
        <f t="shared" ref="F260:F323" si="16">B260-C260</f>
        <v>-45.576966463498707</v>
      </c>
      <c r="G260">
        <f t="shared" ref="G260:G323" si="17">ABS(F260)</f>
        <v>45.576966463498707</v>
      </c>
      <c r="H260" s="18">
        <f t="shared" ref="H260:H323" si="18">G260/B260</f>
        <v>0.35330981754650159</v>
      </c>
      <c r="I260">
        <f t="shared" ref="I260:I323" si="19">F260^2</f>
        <v>2077.2598720148858</v>
      </c>
    </row>
    <row r="261" spans="1:9" x14ac:dyDescent="0.25">
      <c r="A261" s="1">
        <v>44821</v>
      </c>
      <c r="B261" s="2">
        <v>273</v>
      </c>
      <c r="C261">
        <f>$J$3*B260+(1-$J$3)*C260</f>
        <v>147.23078658539947</v>
      </c>
      <c r="F261">
        <f t="shared" si="16"/>
        <v>125.76921341460053</v>
      </c>
      <c r="G261">
        <f t="shared" si="17"/>
        <v>125.76921341460053</v>
      </c>
      <c r="H261" s="18">
        <f t="shared" si="18"/>
        <v>0.46069308943077114</v>
      </c>
      <c r="I261">
        <f t="shared" si="19"/>
        <v>15817.895042927334</v>
      </c>
    </row>
    <row r="262" spans="1:9" x14ac:dyDescent="0.25">
      <c r="A262" s="1">
        <v>44822</v>
      </c>
      <c r="B262" s="2">
        <v>276</v>
      </c>
      <c r="C262">
        <f>$J$3*B261+(1-$J$3)*C261</f>
        <v>222.69231463415977</v>
      </c>
      <c r="F262">
        <f t="shared" si="16"/>
        <v>53.307685365840229</v>
      </c>
      <c r="G262">
        <f t="shared" si="17"/>
        <v>53.307685365840229</v>
      </c>
      <c r="H262" s="18">
        <f t="shared" si="18"/>
        <v>0.19314378755739214</v>
      </c>
      <c r="I262">
        <f t="shared" si="19"/>
        <v>2841.7093190634164</v>
      </c>
    </row>
    <row r="263" spans="1:9" x14ac:dyDescent="0.25">
      <c r="A263" s="1">
        <v>44823</v>
      </c>
      <c r="B263" s="2">
        <v>243</v>
      </c>
      <c r="C263">
        <f>$J$3*B262+(1-$J$3)*C262</f>
        <v>254.6769258536639</v>
      </c>
      <c r="F263">
        <f t="shared" si="16"/>
        <v>-11.676925853663903</v>
      </c>
      <c r="G263">
        <f t="shared" si="17"/>
        <v>11.676925853663903</v>
      </c>
      <c r="H263" s="18">
        <f t="shared" si="18"/>
        <v>4.8053192813431699E-2</v>
      </c>
      <c r="I263">
        <f t="shared" si="19"/>
        <v>136.35059739196447</v>
      </c>
    </row>
    <row r="264" spans="1:9" x14ac:dyDescent="0.25">
      <c r="A264" s="1">
        <v>44824</v>
      </c>
      <c r="B264" s="2">
        <v>230</v>
      </c>
      <c r="C264">
        <f>$J$3*B263+(1-$J$3)*C263</f>
        <v>247.67077034146556</v>
      </c>
      <c r="F264">
        <f t="shared" si="16"/>
        <v>-17.670770341465555</v>
      </c>
      <c r="G264">
        <f t="shared" si="17"/>
        <v>17.670770341465555</v>
      </c>
      <c r="H264" s="18">
        <f t="shared" si="18"/>
        <v>7.6829436267241549E-2</v>
      </c>
      <c r="I264">
        <f t="shared" si="19"/>
        <v>312.25612446081868</v>
      </c>
    </row>
    <row r="265" spans="1:9" x14ac:dyDescent="0.25">
      <c r="A265" s="1">
        <v>44825</v>
      </c>
      <c r="B265" s="2">
        <v>610</v>
      </c>
      <c r="C265">
        <f>$J$3*B264+(1-$J$3)*C264</f>
        <v>237.06830813658621</v>
      </c>
      <c r="F265">
        <f t="shared" si="16"/>
        <v>372.93169186341379</v>
      </c>
      <c r="G265">
        <f t="shared" si="17"/>
        <v>372.93169186341379</v>
      </c>
      <c r="H265" s="18">
        <f t="shared" si="18"/>
        <v>0.61136342928428489</v>
      </c>
      <c r="I265">
        <f t="shared" si="19"/>
        <v>139078.04679610822</v>
      </c>
    </row>
    <row r="266" spans="1:9" x14ac:dyDescent="0.25">
      <c r="A266" s="1">
        <v>44826</v>
      </c>
      <c r="B266" s="2">
        <v>223</v>
      </c>
      <c r="C266">
        <f>$J$3*B265+(1-$J$3)*C265</f>
        <v>460.82732325463451</v>
      </c>
      <c r="F266">
        <f t="shared" si="16"/>
        <v>-237.82732325463451</v>
      </c>
      <c r="G266">
        <f t="shared" si="17"/>
        <v>237.82732325463451</v>
      </c>
      <c r="H266" s="18">
        <f t="shared" si="18"/>
        <v>1.0664902388100201</v>
      </c>
      <c r="I266">
        <f t="shared" si="19"/>
        <v>56561.835686464416</v>
      </c>
    </row>
    <row r="267" spans="1:9" x14ac:dyDescent="0.25">
      <c r="A267" s="1">
        <v>44827</v>
      </c>
      <c r="B267" s="2">
        <v>77</v>
      </c>
      <c r="C267">
        <f>$J$3*B266+(1-$J$3)*C266</f>
        <v>318.13092930185383</v>
      </c>
      <c r="F267">
        <f t="shared" si="16"/>
        <v>-241.13092930185383</v>
      </c>
      <c r="G267">
        <f t="shared" si="17"/>
        <v>241.13092930185383</v>
      </c>
      <c r="H267" s="18">
        <f t="shared" si="18"/>
        <v>3.1315705104136859</v>
      </c>
      <c r="I267">
        <f t="shared" si="19"/>
        <v>58144.125065975626</v>
      </c>
    </row>
    <row r="268" spans="1:9" x14ac:dyDescent="0.25">
      <c r="A268" s="1">
        <v>44828</v>
      </c>
      <c r="B268" s="2">
        <v>314</v>
      </c>
      <c r="C268">
        <f>$J$3*B267+(1-$J$3)*C267</f>
        <v>173.45237172074152</v>
      </c>
      <c r="F268">
        <f t="shared" si="16"/>
        <v>140.54762827925848</v>
      </c>
      <c r="G268">
        <f t="shared" si="17"/>
        <v>140.54762827925848</v>
      </c>
      <c r="H268" s="18">
        <f t="shared" si="18"/>
        <v>0.44760391171738367</v>
      </c>
      <c r="I268">
        <f t="shared" si="19"/>
        <v>19753.635814924615</v>
      </c>
    </row>
    <row r="269" spans="1:9" x14ac:dyDescent="0.25">
      <c r="A269" s="1">
        <v>44829</v>
      </c>
      <c r="B269" s="2">
        <v>352</v>
      </c>
      <c r="C269">
        <f>$J$3*B268+(1-$J$3)*C268</f>
        <v>257.78094868829663</v>
      </c>
      <c r="F269">
        <f t="shared" si="16"/>
        <v>94.219051311703367</v>
      </c>
      <c r="G269">
        <f t="shared" si="17"/>
        <v>94.219051311703367</v>
      </c>
      <c r="H269" s="18">
        <f t="shared" si="18"/>
        <v>0.26766775940824822</v>
      </c>
      <c r="I269">
        <f t="shared" si="19"/>
        <v>8877.2296300773924</v>
      </c>
    </row>
    <row r="270" spans="1:9" x14ac:dyDescent="0.25">
      <c r="A270" s="1">
        <v>44830</v>
      </c>
      <c r="B270" s="2">
        <v>339</v>
      </c>
      <c r="C270">
        <f>$J$3*B269+(1-$J$3)*C269</f>
        <v>314.31237947531866</v>
      </c>
      <c r="F270">
        <f t="shared" si="16"/>
        <v>24.687620524681336</v>
      </c>
      <c r="G270">
        <f t="shared" si="17"/>
        <v>24.687620524681336</v>
      </c>
      <c r="H270" s="18">
        <f t="shared" si="18"/>
        <v>7.2824839305844644E-2</v>
      </c>
      <c r="I270">
        <f t="shared" si="19"/>
        <v>609.47860717066715</v>
      </c>
    </row>
    <row r="271" spans="1:9" x14ac:dyDescent="0.25">
      <c r="A271" s="1">
        <v>44831</v>
      </c>
      <c r="B271" s="2">
        <v>282</v>
      </c>
      <c r="C271">
        <f>$J$3*B270+(1-$J$3)*C270</f>
        <v>329.12495179012751</v>
      </c>
      <c r="F271">
        <f t="shared" si="16"/>
        <v>-47.124951790127511</v>
      </c>
      <c r="G271">
        <f t="shared" si="17"/>
        <v>47.124951790127511</v>
      </c>
      <c r="H271" s="18">
        <f t="shared" si="18"/>
        <v>0.16710975812101955</v>
      </c>
      <c r="I271">
        <f t="shared" si="19"/>
        <v>2220.7610812218422</v>
      </c>
    </row>
    <row r="272" spans="1:9" x14ac:dyDescent="0.25">
      <c r="A272" s="1">
        <v>44832</v>
      </c>
      <c r="B272" s="2">
        <v>251</v>
      </c>
      <c r="C272">
        <f>$J$3*B271+(1-$J$3)*C271</f>
        <v>300.84998071605099</v>
      </c>
      <c r="F272">
        <f t="shared" si="16"/>
        <v>-49.849980716050993</v>
      </c>
      <c r="G272">
        <f t="shared" si="17"/>
        <v>49.849980716050993</v>
      </c>
      <c r="H272" s="18">
        <f t="shared" si="18"/>
        <v>0.19860550086076093</v>
      </c>
      <c r="I272">
        <f t="shared" si="19"/>
        <v>2485.0205773906559</v>
      </c>
    </row>
    <row r="273" spans="1:9" x14ac:dyDescent="0.25">
      <c r="A273" s="1">
        <v>44833</v>
      </c>
      <c r="B273" s="2">
        <v>162</v>
      </c>
      <c r="C273">
        <f>$J$3*B272+(1-$J$3)*C272</f>
        <v>270.93999228642042</v>
      </c>
      <c r="F273">
        <f t="shared" si="16"/>
        <v>-108.93999228642042</v>
      </c>
      <c r="G273">
        <f t="shared" si="17"/>
        <v>108.93999228642042</v>
      </c>
      <c r="H273" s="18">
        <f t="shared" si="18"/>
        <v>0.67246908818778039</v>
      </c>
      <c r="I273">
        <f t="shared" si="19"/>
        <v>11867.921919365341</v>
      </c>
    </row>
    <row r="274" spans="1:9" x14ac:dyDescent="0.25">
      <c r="A274" s="1">
        <v>44834</v>
      </c>
      <c r="B274" s="2">
        <v>108</v>
      </c>
      <c r="C274">
        <f>$J$3*B273+(1-$J$3)*C273</f>
        <v>205.57599691456818</v>
      </c>
      <c r="F274">
        <f t="shared" si="16"/>
        <v>-97.575996914568179</v>
      </c>
      <c r="G274">
        <f t="shared" si="17"/>
        <v>97.575996914568179</v>
      </c>
      <c r="H274" s="18">
        <f t="shared" si="18"/>
        <v>0.90348145291266835</v>
      </c>
      <c r="I274">
        <f t="shared" si="19"/>
        <v>9521.0751738718191</v>
      </c>
    </row>
    <row r="275" spans="1:9" x14ac:dyDescent="0.25">
      <c r="A275" s="1">
        <v>44835</v>
      </c>
      <c r="B275" s="2">
        <v>255</v>
      </c>
      <c r="C275">
        <f>$J$3*B274+(1-$J$3)*C274</f>
        <v>147.03039876582727</v>
      </c>
      <c r="F275">
        <f t="shared" si="16"/>
        <v>107.96960123417273</v>
      </c>
      <c r="G275">
        <f t="shared" si="17"/>
        <v>107.96960123417273</v>
      </c>
      <c r="H275" s="18">
        <f t="shared" si="18"/>
        <v>0.42341020091832443</v>
      </c>
      <c r="I275">
        <f t="shared" si="19"/>
        <v>11657.434790666273</v>
      </c>
    </row>
    <row r="276" spans="1:9" x14ac:dyDescent="0.25">
      <c r="A276" s="1">
        <v>44836</v>
      </c>
      <c r="B276" s="2">
        <v>236</v>
      </c>
      <c r="C276">
        <f>$J$3*B275+(1-$J$3)*C275</f>
        <v>211.81215950633091</v>
      </c>
      <c r="F276">
        <f t="shared" si="16"/>
        <v>24.187840493669086</v>
      </c>
      <c r="G276">
        <f t="shared" si="17"/>
        <v>24.187840493669086</v>
      </c>
      <c r="H276" s="18">
        <f t="shared" si="18"/>
        <v>0.10249084954944528</v>
      </c>
      <c r="I276">
        <f t="shared" si="19"/>
        <v>585.05162774717792</v>
      </c>
    </row>
    <row r="277" spans="1:9" x14ac:dyDescent="0.25">
      <c r="A277" s="1">
        <v>44837</v>
      </c>
      <c r="B277" s="2">
        <v>266</v>
      </c>
      <c r="C277">
        <f>$J$3*B276+(1-$J$3)*C276</f>
        <v>226.32486380253238</v>
      </c>
      <c r="F277">
        <f t="shared" si="16"/>
        <v>39.675136197467623</v>
      </c>
      <c r="G277">
        <f t="shared" si="17"/>
        <v>39.675136197467623</v>
      </c>
      <c r="H277" s="18">
        <f t="shared" si="18"/>
        <v>0.14915464735890083</v>
      </c>
      <c r="I277">
        <f t="shared" si="19"/>
        <v>1574.1164322876057</v>
      </c>
    </row>
    <row r="278" spans="1:9" x14ac:dyDescent="0.25">
      <c r="A278" s="1">
        <v>44838</v>
      </c>
      <c r="B278" s="2">
        <v>216</v>
      </c>
      <c r="C278">
        <f>$J$3*B277+(1-$J$3)*C277</f>
        <v>250.12994552101296</v>
      </c>
      <c r="F278">
        <f t="shared" si="16"/>
        <v>-34.129945521012957</v>
      </c>
      <c r="G278">
        <f t="shared" si="17"/>
        <v>34.129945521012957</v>
      </c>
      <c r="H278" s="18">
        <f t="shared" si="18"/>
        <v>0.15800900704172666</v>
      </c>
      <c r="I278">
        <f t="shared" si="19"/>
        <v>1164.8531812673123</v>
      </c>
    </row>
    <row r="279" spans="1:9" x14ac:dyDescent="0.25">
      <c r="A279" s="1">
        <v>44839</v>
      </c>
      <c r="B279" s="2">
        <v>245</v>
      </c>
      <c r="C279">
        <f>$J$3*B278+(1-$J$3)*C278</f>
        <v>229.65197820840518</v>
      </c>
      <c r="F279">
        <f t="shared" si="16"/>
        <v>15.348021791594817</v>
      </c>
      <c r="G279">
        <f t="shared" si="17"/>
        <v>15.348021791594817</v>
      </c>
      <c r="H279" s="18">
        <f t="shared" si="18"/>
        <v>6.2644986904468639E-2</v>
      </c>
      <c r="I279">
        <f t="shared" si="19"/>
        <v>235.56177291526939</v>
      </c>
    </row>
    <row r="280" spans="1:9" x14ac:dyDescent="0.25">
      <c r="A280" s="1">
        <v>44840</v>
      </c>
      <c r="B280" s="2">
        <v>135</v>
      </c>
      <c r="C280">
        <f>$J$3*B279+(1-$J$3)*C279</f>
        <v>238.86079128336206</v>
      </c>
      <c r="F280">
        <f t="shared" si="16"/>
        <v>-103.86079128336206</v>
      </c>
      <c r="G280">
        <f t="shared" si="17"/>
        <v>103.86079128336206</v>
      </c>
      <c r="H280" s="18">
        <f t="shared" si="18"/>
        <v>0.76933919469157086</v>
      </c>
      <c r="I280">
        <f t="shared" si="19"/>
        <v>10787.063966006097</v>
      </c>
    </row>
    <row r="281" spans="1:9" x14ac:dyDescent="0.25">
      <c r="A281" s="1">
        <v>44841</v>
      </c>
      <c r="B281" s="2">
        <v>106</v>
      </c>
      <c r="C281">
        <f>$J$3*B280+(1-$J$3)*C280</f>
        <v>176.54431651334482</v>
      </c>
      <c r="F281">
        <f t="shared" si="16"/>
        <v>-70.544316513344825</v>
      </c>
      <c r="G281">
        <f t="shared" si="17"/>
        <v>70.544316513344825</v>
      </c>
      <c r="H281" s="18">
        <f t="shared" si="18"/>
        <v>0.66551241993721533</v>
      </c>
      <c r="I281">
        <f t="shared" si="19"/>
        <v>4976.5005923349754</v>
      </c>
    </row>
    <row r="282" spans="1:9" x14ac:dyDescent="0.25">
      <c r="A282" s="1">
        <v>44842</v>
      </c>
      <c r="B282" s="2">
        <v>112</v>
      </c>
      <c r="C282">
        <f>$J$3*B281+(1-$J$3)*C281</f>
        <v>134.21772660533793</v>
      </c>
      <c r="F282">
        <f t="shared" si="16"/>
        <v>-22.21772660533793</v>
      </c>
      <c r="G282">
        <f t="shared" si="17"/>
        <v>22.21772660533793</v>
      </c>
      <c r="H282" s="18">
        <f t="shared" si="18"/>
        <v>0.19837255897623152</v>
      </c>
      <c r="I282">
        <f t="shared" si="19"/>
        <v>493.62737550954091</v>
      </c>
    </row>
    <row r="283" spans="1:9" x14ac:dyDescent="0.25">
      <c r="A283" s="1">
        <v>44843</v>
      </c>
      <c r="B283" s="2">
        <v>193</v>
      </c>
      <c r="C283">
        <f>$J$3*B282+(1-$J$3)*C282</f>
        <v>120.88709064213518</v>
      </c>
      <c r="F283">
        <f t="shared" si="16"/>
        <v>72.112909357864822</v>
      </c>
      <c r="G283">
        <f t="shared" si="17"/>
        <v>72.112909357864822</v>
      </c>
      <c r="H283" s="18">
        <f t="shared" si="18"/>
        <v>0.3736420173982633</v>
      </c>
      <c r="I283">
        <f t="shared" si="19"/>
        <v>5200.2716960556281</v>
      </c>
    </row>
    <row r="284" spans="1:9" x14ac:dyDescent="0.25">
      <c r="A284" s="1">
        <v>44844</v>
      </c>
      <c r="B284" s="2">
        <v>236</v>
      </c>
      <c r="C284">
        <f>$J$3*B283+(1-$J$3)*C283</f>
        <v>164.15483625685408</v>
      </c>
      <c r="F284">
        <f t="shared" si="16"/>
        <v>71.845163743145918</v>
      </c>
      <c r="G284">
        <f t="shared" si="17"/>
        <v>71.845163743145918</v>
      </c>
      <c r="H284" s="18">
        <f t="shared" si="18"/>
        <v>0.30442865992858442</v>
      </c>
      <c r="I284">
        <f t="shared" si="19"/>
        <v>5161.7275532794483</v>
      </c>
    </row>
    <row r="285" spans="1:9" x14ac:dyDescent="0.25">
      <c r="A285" s="1">
        <v>44845</v>
      </c>
      <c r="B285" s="2">
        <v>220</v>
      </c>
      <c r="C285">
        <f>$J$3*B284+(1-$J$3)*C284</f>
        <v>207.26193450274161</v>
      </c>
      <c r="F285">
        <f t="shared" si="16"/>
        <v>12.73806549725839</v>
      </c>
      <c r="G285">
        <f t="shared" si="17"/>
        <v>12.73806549725839</v>
      </c>
      <c r="H285" s="18">
        <f t="shared" si="18"/>
        <v>5.790029771481086E-2</v>
      </c>
      <c r="I285">
        <f t="shared" si="19"/>
        <v>162.25831261244463</v>
      </c>
    </row>
    <row r="286" spans="1:9" x14ac:dyDescent="0.25">
      <c r="A286" s="1">
        <v>44846</v>
      </c>
      <c r="B286" s="2">
        <v>238</v>
      </c>
      <c r="C286">
        <f>$J$3*B285+(1-$J$3)*C285</f>
        <v>214.90477380109667</v>
      </c>
      <c r="F286">
        <f t="shared" si="16"/>
        <v>23.095226198903333</v>
      </c>
      <c r="G286">
        <f t="shared" si="17"/>
        <v>23.095226198903333</v>
      </c>
      <c r="H286" s="18">
        <f t="shared" si="18"/>
        <v>9.7038765541610644E-2</v>
      </c>
      <c r="I286">
        <f t="shared" si="19"/>
        <v>533.38947317851091</v>
      </c>
    </row>
    <row r="287" spans="1:9" x14ac:dyDescent="0.25">
      <c r="A287" s="1">
        <v>44847</v>
      </c>
      <c r="B287" s="2">
        <v>145</v>
      </c>
      <c r="C287">
        <f>$J$3*B286+(1-$J$3)*C286</f>
        <v>228.76190952043865</v>
      </c>
      <c r="F287">
        <f t="shared" si="16"/>
        <v>-83.76190952043865</v>
      </c>
      <c r="G287">
        <f t="shared" si="17"/>
        <v>83.76190952043865</v>
      </c>
      <c r="H287" s="18">
        <f t="shared" si="18"/>
        <v>0.57766834152026658</v>
      </c>
      <c r="I287">
        <f t="shared" si="19"/>
        <v>7016.0574865101507</v>
      </c>
    </row>
    <row r="288" spans="1:9" x14ac:dyDescent="0.25">
      <c r="A288" s="1">
        <v>44848</v>
      </c>
      <c r="B288" s="2">
        <v>59</v>
      </c>
      <c r="C288">
        <f>$J$3*B287+(1-$J$3)*C287</f>
        <v>178.50476380817548</v>
      </c>
      <c r="F288">
        <f t="shared" si="16"/>
        <v>-119.50476380817548</v>
      </c>
      <c r="G288">
        <f t="shared" si="17"/>
        <v>119.50476380817548</v>
      </c>
      <c r="H288" s="18">
        <f t="shared" si="18"/>
        <v>2.0255044713250081</v>
      </c>
      <c r="I288">
        <f t="shared" si="19"/>
        <v>14281.388572847809</v>
      </c>
    </row>
    <row r="289" spans="1:9" x14ac:dyDescent="0.25">
      <c r="A289" s="1">
        <v>44849</v>
      </c>
      <c r="B289" s="2">
        <v>322</v>
      </c>
      <c r="C289">
        <f>$J$3*B288+(1-$J$3)*C288</f>
        <v>106.80190552327019</v>
      </c>
      <c r="F289">
        <f t="shared" si="16"/>
        <v>215.19809447672981</v>
      </c>
      <c r="G289">
        <f t="shared" si="17"/>
        <v>215.19809447672981</v>
      </c>
      <c r="H289" s="18">
        <f t="shared" si="18"/>
        <v>0.66831706359232856</v>
      </c>
      <c r="I289">
        <f t="shared" si="19"/>
        <v>46310.219866415529</v>
      </c>
    </row>
    <row r="290" spans="1:9" x14ac:dyDescent="0.25">
      <c r="A290" s="1">
        <v>44850</v>
      </c>
      <c r="B290" s="2">
        <v>268</v>
      </c>
      <c r="C290">
        <f>$J$3*B289+(1-$J$3)*C289</f>
        <v>235.92076220930807</v>
      </c>
      <c r="F290">
        <f t="shared" si="16"/>
        <v>32.079237790691934</v>
      </c>
      <c r="G290">
        <f t="shared" si="17"/>
        <v>32.079237790691934</v>
      </c>
      <c r="H290" s="18">
        <f t="shared" si="18"/>
        <v>0.1196986484727311</v>
      </c>
      <c r="I290">
        <f t="shared" si="19"/>
        <v>1029.0774972317574</v>
      </c>
    </row>
    <row r="291" spans="1:9" x14ac:dyDescent="0.25">
      <c r="A291" s="1">
        <v>44851</v>
      </c>
      <c r="B291" s="2">
        <v>261</v>
      </c>
      <c r="C291">
        <f>$J$3*B290+(1-$J$3)*C290</f>
        <v>255.16830488372321</v>
      </c>
      <c r="F291">
        <f t="shared" si="16"/>
        <v>5.8316951162767907</v>
      </c>
      <c r="G291">
        <f t="shared" si="17"/>
        <v>5.8316951162767907</v>
      </c>
      <c r="H291" s="18">
        <f t="shared" si="18"/>
        <v>2.2343659449336362E-2</v>
      </c>
      <c r="I291">
        <f t="shared" si="19"/>
        <v>34.008667929206574</v>
      </c>
    </row>
    <row r="292" spans="1:9" x14ac:dyDescent="0.25">
      <c r="A292" s="1">
        <v>44852</v>
      </c>
      <c r="B292" s="2">
        <v>262</v>
      </c>
      <c r="C292">
        <f>$J$3*B291+(1-$J$3)*C291</f>
        <v>258.66732195348925</v>
      </c>
      <c r="F292">
        <f t="shared" si="16"/>
        <v>3.3326780465107504</v>
      </c>
      <c r="G292">
        <f t="shared" si="17"/>
        <v>3.3326780465107504</v>
      </c>
      <c r="H292" s="18">
        <f t="shared" si="18"/>
        <v>1.2720145215689887E-2</v>
      </c>
      <c r="I292">
        <f t="shared" si="19"/>
        <v>11.106742961694712</v>
      </c>
    </row>
    <row r="293" spans="1:9" x14ac:dyDescent="0.25">
      <c r="A293" s="1">
        <v>44853</v>
      </c>
      <c r="B293" s="2">
        <v>204</v>
      </c>
      <c r="C293">
        <f>$J$3*B292+(1-$J$3)*C292</f>
        <v>260.66692878139571</v>
      </c>
      <c r="F293">
        <f t="shared" si="16"/>
        <v>-56.666928781395711</v>
      </c>
      <c r="G293">
        <f t="shared" si="17"/>
        <v>56.666928781395711</v>
      </c>
      <c r="H293" s="18">
        <f t="shared" si="18"/>
        <v>0.27777906265390057</v>
      </c>
      <c r="I293">
        <f t="shared" si="19"/>
        <v>3211.1408175157735</v>
      </c>
    </row>
    <row r="294" spans="1:9" x14ac:dyDescent="0.25">
      <c r="A294" s="1">
        <v>44854</v>
      </c>
      <c r="B294" s="2">
        <v>125</v>
      </c>
      <c r="C294">
        <f>$J$3*B293+(1-$J$3)*C293</f>
        <v>226.66677151255828</v>
      </c>
      <c r="F294">
        <f t="shared" si="16"/>
        <v>-101.66677151255828</v>
      </c>
      <c r="G294">
        <f t="shared" si="17"/>
        <v>101.66677151255828</v>
      </c>
      <c r="H294" s="18">
        <f t="shared" si="18"/>
        <v>0.81333417210046632</v>
      </c>
      <c r="I294">
        <f t="shared" si="19"/>
        <v>10336.132429786732</v>
      </c>
    </row>
    <row r="295" spans="1:9" x14ac:dyDescent="0.25">
      <c r="A295" s="1">
        <v>44855</v>
      </c>
      <c r="B295" s="2">
        <v>140</v>
      </c>
      <c r="C295">
        <f>$J$3*B294+(1-$J$3)*C294</f>
        <v>165.6667086050233</v>
      </c>
      <c r="F295">
        <f t="shared" si="16"/>
        <v>-25.666708605023302</v>
      </c>
      <c r="G295">
        <f t="shared" si="17"/>
        <v>25.666708605023302</v>
      </c>
      <c r="H295" s="18">
        <f t="shared" si="18"/>
        <v>0.1833336328930236</v>
      </c>
      <c r="I295">
        <f t="shared" si="19"/>
        <v>658.77993061517725</v>
      </c>
    </row>
    <row r="296" spans="1:9" x14ac:dyDescent="0.25">
      <c r="A296" s="1">
        <v>44856</v>
      </c>
      <c r="B296" s="2">
        <v>259</v>
      </c>
      <c r="C296">
        <f>$J$3*B295+(1-$J$3)*C295</f>
        <v>150.26668344200931</v>
      </c>
      <c r="F296">
        <f t="shared" si="16"/>
        <v>108.73331655799069</v>
      </c>
      <c r="G296">
        <f t="shared" si="17"/>
        <v>108.73331655799069</v>
      </c>
      <c r="H296" s="18">
        <f t="shared" si="18"/>
        <v>0.41981975505015712</v>
      </c>
      <c r="I296">
        <f t="shared" si="19"/>
        <v>11822.934129700212</v>
      </c>
    </row>
    <row r="297" spans="1:9" x14ac:dyDescent="0.25">
      <c r="A297" s="1">
        <v>44857</v>
      </c>
      <c r="B297" s="2">
        <v>255</v>
      </c>
      <c r="C297">
        <f>$J$3*B296+(1-$J$3)*C296</f>
        <v>215.50667337680375</v>
      </c>
      <c r="F297">
        <f t="shared" si="16"/>
        <v>39.493326623196253</v>
      </c>
      <c r="G297">
        <f t="shared" si="17"/>
        <v>39.493326623196253</v>
      </c>
      <c r="H297" s="18">
        <f t="shared" si="18"/>
        <v>0.15487579067920099</v>
      </c>
      <c r="I297">
        <f t="shared" si="19"/>
        <v>1559.7228477664619</v>
      </c>
    </row>
    <row r="298" spans="1:9" x14ac:dyDescent="0.25">
      <c r="A298" s="1">
        <v>44858</v>
      </c>
      <c r="B298" s="2">
        <v>212</v>
      </c>
      <c r="C298">
        <f>$J$3*B297+(1-$J$3)*C297</f>
        <v>239.20266935072152</v>
      </c>
      <c r="F298">
        <f t="shared" si="16"/>
        <v>-27.202669350721521</v>
      </c>
      <c r="G298">
        <f t="shared" si="17"/>
        <v>27.202669350721521</v>
      </c>
      <c r="H298" s="18">
        <f t="shared" si="18"/>
        <v>0.12831447806944113</v>
      </c>
      <c r="I298">
        <f t="shared" si="19"/>
        <v>739.98521980468399</v>
      </c>
    </row>
    <row r="299" spans="1:9" x14ac:dyDescent="0.25">
      <c r="A299" s="1">
        <v>44859</v>
      </c>
      <c r="B299" s="2">
        <v>225</v>
      </c>
      <c r="C299">
        <f>$J$3*B298+(1-$J$3)*C298</f>
        <v>222.88106774028859</v>
      </c>
      <c r="F299">
        <f t="shared" si="16"/>
        <v>2.1189322597114142</v>
      </c>
      <c r="G299">
        <f t="shared" si="17"/>
        <v>2.1189322597114142</v>
      </c>
      <c r="H299" s="18">
        <f t="shared" si="18"/>
        <v>9.4174767098285077E-3</v>
      </c>
      <c r="I299">
        <f t="shared" si="19"/>
        <v>4.4898739212457199</v>
      </c>
    </row>
    <row r="300" spans="1:9" x14ac:dyDescent="0.25">
      <c r="A300" s="1">
        <v>44860</v>
      </c>
      <c r="B300" s="2">
        <v>239</v>
      </c>
      <c r="C300">
        <f>$J$3*B299+(1-$J$3)*C299</f>
        <v>224.15242709611545</v>
      </c>
      <c r="F300">
        <f t="shared" si="16"/>
        <v>14.847572903884554</v>
      </c>
      <c r="G300">
        <f t="shared" si="17"/>
        <v>14.847572903884554</v>
      </c>
      <c r="H300" s="18">
        <f t="shared" si="18"/>
        <v>6.2123735999516962E-2</v>
      </c>
      <c r="I300">
        <f t="shared" si="19"/>
        <v>220.45042113616682</v>
      </c>
    </row>
    <row r="301" spans="1:9" x14ac:dyDescent="0.25">
      <c r="A301" s="1">
        <v>44861</v>
      </c>
      <c r="B301" s="2">
        <v>125</v>
      </c>
      <c r="C301">
        <f>$J$3*B300+(1-$J$3)*C300</f>
        <v>233.0609708384462</v>
      </c>
      <c r="F301">
        <f t="shared" si="16"/>
        <v>-108.0609708384462</v>
      </c>
      <c r="G301">
        <f t="shared" si="17"/>
        <v>108.0609708384462</v>
      </c>
      <c r="H301" s="18">
        <f t="shared" si="18"/>
        <v>0.86448776670756955</v>
      </c>
      <c r="I301">
        <f t="shared" si="19"/>
        <v>11677.17341854752</v>
      </c>
    </row>
    <row r="302" spans="1:9" x14ac:dyDescent="0.25">
      <c r="A302" s="1">
        <v>44862</v>
      </c>
      <c r="B302" s="2">
        <v>139</v>
      </c>
      <c r="C302">
        <f>$J$3*B301+(1-$J$3)*C301</f>
        <v>168.22438833537848</v>
      </c>
      <c r="F302">
        <f t="shared" si="16"/>
        <v>-29.224388335378478</v>
      </c>
      <c r="G302">
        <f t="shared" si="17"/>
        <v>29.224388335378478</v>
      </c>
      <c r="H302" s="18">
        <f t="shared" si="18"/>
        <v>0.21024739809624804</v>
      </c>
      <c r="I302">
        <f t="shared" si="19"/>
        <v>854.06487357700564</v>
      </c>
    </row>
    <row r="303" spans="1:9" x14ac:dyDescent="0.25">
      <c r="A303" s="1">
        <v>44863</v>
      </c>
      <c r="B303" s="2">
        <v>285</v>
      </c>
      <c r="C303">
        <f>$J$3*B302+(1-$J$3)*C302</f>
        <v>150.68975533415139</v>
      </c>
      <c r="F303">
        <f t="shared" si="16"/>
        <v>134.31024466584861</v>
      </c>
      <c r="G303">
        <f t="shared" si="17"/>
        <v>134.31024466584861</v>
      </c>
      <c r="H303" s="18">
        <f t="shared" si="18"/>
        <v>0.47126401637139864</v>
      </c>
      <c r="I303">
        <f t="shared" si="19"/>
        <v>18039.241822200118</v>
      </c>
    </row>
    <row r="304" spans="1:9" x14ac:dyDescent="0.25">
      <c r="A304" s="1">
        <v>44864</v>
      </c>
      <c r="B304" s="2">
        <v>253</v>
      </c>
      <c r="C304">
        <f>$J$3*B303+(1-$J$3)*C303</f>
        <v>231.27590213366057</v>
      </c>
      <c r="F304">
        <f t="shared" si="16"/>
        <v>21.724097866339434</v>
      </c>
      <c r="G304">
        <f t="shared" si="17"/>
        <v>21.724097866339434</v>
      </c>
      <c r="H304" s="18">
        <f t="shared" si="18"/>
        <v>8.5865999471697374E-2</v>
      </c>
      <c r="I304">
        <f t="shared" si="19"/>
        <v>471.93642810629359</v>
      </c>
    </row>
    <row r="305" spans="1:9" x14ac:dyDescent="0.25">
      <c r="A305" s="1">
        <v>44865</v>
      </c>
      <c r="B305" s="2">
        <v>203</v>
      </c>
      <c r="C305">
        <f>$J$3*B304+(1-$J$3)*C304</f>
        <v>244.3103608534642</v>
      </c>
      <c r="F305">
        <f t="shared" si="16"/>
        <v>-41.310360853464204</v>
      </c>
      <c r="G305">
        <f t="shared" si="17"/>
        <v>41.310360853464204</v>
      </c>
      <c r="H305" s="18">
        <f t="shared" si="18"/>
        <v>0.20349931454908474</v>
      </c>
      <c r="I305">
        <f t="shared" si="19"/>
        <v>1706.5459138434278</v>
      </c>
    </row>
    <row r="306" spans="1:9" x14ac:dyDescent="0.25">
      <c r="A306" s="1">
        <v>44866</v>
      </c>
      <c r="B306" s="2">
        <v>217</v>
      </c>
      <c r="C306">
        <f>$J$3*B305+(1-$J$3)*C305</f>
        <v>219.52414434138569</v>
      </c>
      <c r="F306">
        <f t="shared" si="16"/>
        <v>-2.5241443413856928</v>
      </c>
      <c r="G306">
        <f t="shared" si="17"/>
        <v>2.5241443413856928</v>
      </c>
      <c r="H306" s="18">
        <f t="shared" si="18"/>
        <v>1.1632001573205958E-2</v>
      </c>
      <c r="I306">
        <f t="shared" si="19"/>
        <v>6.3713046561494124</v>
      </c>
    </row>
    <row r="307" spans="1:9" x14ac:dyDescent="0.25">
      <c r="A307" s="1">
        <v>44867</v>
      </c>
      <c r="B307" s="2">
        <v>208</v>
      </c>
      <c r="C307">
        <f>$J$3*B306+(1-$J$3)*C306</f>
        <v>218.00965773655429</v>
      </c>
      <c r="F307">
        <f t="shared" si="16"/>
        <v>-10.009657736554288</v>
      </c>
      <c r="G307">
        <f t="shared" si="17"/>
        <v>10.009657736554288</v>
      </c>
      <c r="H307" s="18">
        <f t="shared" si="18"/>
        <v>4.8123354502664847E-2</v>
      </c>
      <c r="I307">
        <f t="shared" si="19"/>
        <v>100.19324800296113</v>
      </c>
    </row>
    <row r="308" spans="1:9" x14ac:dyDescent="0.25">
      <c r="A308" s="1">
        <v>44868</v>
      </c>
      <c r="B308" s="2">
        <v>111</v>
      </c>
      <c r="C308">
        <f>$J$3*B307+(1-$J$3)*C307</f>
        <v>212.00386309462172</v>
      </c>
      <c r="F308">
        <f t="shared" si="16"/>
        <v>-101.00386309462172</v>
      </c>
      <c r="G308">
        <f t="shared" si="17"/>
        <v>101.00386309462172</v>
      </c>
      <c r="H308" s="18">
        <f t="shared" si="18"/>
        <v>0.90994471256415965</v>
      </c>
      <c r="I308">
        <f t="shared" si="19"/>
        <v>10201.780360037088</v>
      </c>
    </row>
    <row r="309" spans="1:9" x14ac:dyDescent="0.25">
      <c r="A309" s="1">
        <v>44869</v>
      </c>
      <c r="B309" s="2">
        <v>131</v>
      </c>
      <c r="C309">
        <f>$J$3*B308+(1-$J$3)*C308</f>
        <v>151.40154523784869</v>
      </c>
      <c r="F309">
        <f t="shared" si="16"/>
        <v>-20.401545237848694</v>
      </c>
      <c r="G309">
        <f t="shared" si="17"/>
        <v>20.401545237848694</v>
      </c>
      <c r="H309" s="18">
        <f t="shared" si="18"/>
        <v>0.15573698654846332</v>
      </c>
      <c r="I309">
        <f t="shared" si="19"/>
        <v>416.22304809198675</v>
      </c>
    </row>
    <row r="310" spans="1:9" x14ac:dyDescent="0.25">
      <c r="A310" s="1">
        <v>44870</v>
      </c>
      <c r="B310" s="2">
        <v>203</v>
      </c>
      <c r="C310">
        <f>$J$3*B309+(1-$J$3)*C309</f>
        <v>139.16061809513948</v>
      </c>
      <c r="F310">
        <f t="shared" si="16"/>
        <v>63.839381904860517</v>
      </c>
      <c r="G310">
        <f t="shared" si="17"/>
        <v>63.839381904860517</v>
      </c>
      <c r="H310" s="18">
        <f t="shared" si="18"/>
        <v>0.31447971381704687</v>
      </c>
      <c r="I310">
        <f t="shared" si="19"/>
        <v>4075.4666819946324</v>
      </c>
    </row>
    <row r="311" spans="1:9" x14ac:dyDescent="0.25">
      <c r="A311" s="1">
        <v>44871</v>
      </c>
      <c r="B311" s="2">
        <v>162</v>
      </c>
      <c r="C311">
        <f>$J$3*B310+(1-$J$3)*C310</f>
        <v>177.4642472380558</v>
      </c>
      <c r="F311">
        <f t="shared" si="16"/>
        <v>-15.464247238055805</v>
      </c>
      <c r="G311">
        <f t="shared" si="17"/>
        <v>15.464247238055805</v>
      </c>
      <c r="H311" s="18">
        <f t="shared" si="18"/>
        <v>9.5458316284295089E-2</v>
      </c>
      <c r="I311">
        <f t="shared" si="19"/>
        <v>239.14294263971658</v>
      </c>
    </row>
    <row r="312" spans="1:9" x14ac:dyDescent="0.25">
      <c r="A312" s="1">
        <v>44872</v>
      </c>
      <c r="B312" s="2">
        <v>156</v>
      </c>
      <c r="C312">
        <f>$J$3*B311+(1-$J$3)*C311</f>
        <v>168.18569889522234</v>
      </c>
      <c r="F312">
        <f t="shared" si="16"/>
        <v>-12.185698895222345</v>
      </c>
      <c r="G312">
        <f t="shared" si="17"/>
        <v>12.185698895222345</v>
      </c>
      <c r="H312" s="18">
        <f t="shared" si="18"/>
        <v>7.8113454456553488E-2</v>
      </c>
      <c r="I312">
        <f t="shared" si="19"/>
        <v>148.49125756502306</v>
      </c>
    </row>
    <row r="313" spans="1:9" x14ac:dyDescent="0.25">
      <c r="A313" s="1">
        <v>44873</v>
      </c>
      <c r="B313" s="2">
        <v>201</v>
      </c>
      <c r="C313">
        <f>$J$3*B312+(1-$J$3)*C312</f>
        <v>160.87427955808892</v>
      </c>
      <c r="F313">
        <f t="shared" si="16"/>
        <v>40.125720441911085</v>
      </c>
      <c r="G313">
        <f t="shared" si="17"/>
        <v>40.125720441911085</v>
      </c>
      <c r="H313" s="18">
        <f t="shared" si="18"/>
        <v>0.19963044995975665</v>
      </c>
      <c r="I313">
        <f t="shared" si="19"/>
        <v>1610.0734409824011</v>
      </c>
    </row>
    <row r="314" spans="1:9" x14ac:dyDescent="0.25">
      <c r="A314" s="1">
        <v>44874</v>
      </c>
      <c r="B314" s="2">
        <v>261</v>
      </c>
      <c r="C314">
        <f>$J$3*B313+(1-$J$3)*C313</f>
        <v>184.94971182323556</v>
      </c>
      <c r="F314">
        <f t="shared" si="16"/>
        <v>76.05028817676444</v>
      </c>
      <c r="G314">
        <f t="shared" si="17"/>
        <v>76.05028817676444</v>
      </c>
      <c r="H314" s="18">
        <f t="shared" si="18"/>
        <v>0.29138041447036184</v>
      </c>
      <c r="I314">
        <f t="shared" si="19"/>
        <v>5783.6463317689168</v>
      </c>
    </row>
    <row r="315" spans="1:9" x14ac:dyDescent="0.25">
      <c r="A315" s="1">
        <v>44875</v>
      </c>
      <c r="B315" s="2">
        <v>128</v>
      </c>
      <c r="C315">
        <f>$J$3*B314+(1-$J$3)*C314</f>
        <v>230.57988472929424</v>
      </c>
      <c r="F315">
        <f t="shared" si="16"/>
        <v>-102.57988472929424</v>
      </c>
      <c r="G315">
        <f t="shared" si="17"/>
        <v>102.57988472929424</v>
      </c>
      <c r="H315" s="18">
        <f t="shared" si="18"/>
        <v>0.80140534944761121</v>
      </c>
      <c r="I315">
        <f t="shared" si="19"/>
        <v>10522.632751075293</v>
      </c>
    </row>
    <row r="316" spans="1:9" x14ac:dyDescent="0.25">
      <c r="A316" s="1">
        <v>44876</v>
      </c>
      <c r="B316" s="2">
        <v>40</v>
      </c>
      <c r="C316">
        <f>$J$3*B315+(1-$J$3)*C315</f>
        <v>169.03195389171771</v>
      </c>
      <c r="F316">
        <f t="shared" si="16"/>
        <v>-129.03195389171771</v>
      </c>
      <c r="G316">
        <f t="shared" si="17"/>
        <v>129.03195389171771</v>
      </c>
      <c r="H316" s="18">
        <f t="shared" si="18"/>
        <v>3.2257988472929426</v>
      </c>
      <c r="I316">
        <f t="shared" si="19"/>
        <v>16649.245125114365</v>
      </c>
    </row>
    <row r="317" spans="1:9" x14ac:dyDescent="0.25">
      <c r="A317" s="1">
        <v>44877</v>
      </c>
      <c r="B317" s="2">
        <v>67</v>
      </c>
      <c r="C317">
        <f>$J$3*B316+(1-$J$3)*C316</f>
        <v>91.612781556687082</v>
      </c>
      <c r="F317">
        <f t="shared" si="16"/>
        <v>-24.612781556687082</v>
      </c>
      <c r="G317">
        <f t="shared" si="17"/>
        <v>24.612781556687082</v>
      </c>
      <c r="H317" s="18">
        <f t="shared" si="18"/>
        <v>0.36735494860726986</v>
      </c>
      <c r="I317">
        <f t="shared" si="19"/>
        <v>605.78901595719583</v>
      </c>
    </row>
    <row r="318" spans="1:9" x14ac:dyDescent="0.25">
      <c r="A318" s="1">
        <v>44878</v>
      </c>
      <c r="B318" s="2">
        <v>299</v>
      </c>
      <c r="C318">
        <f>$J$3*B317+(1-$J$3)*C317</f>
        <v>76.845112622674833</v>
      </c>
      <c r="F318">
        <f t="shared" si="16"/>
        <v>222.15488737732517</v>
      </c>
      <c r="G318">
        <f t="shared" si="17"/>
        <v>222.15488737732517</v>
      </c>
      <c r="H318" s="18">
        <f t="shared" si="18"/>
        <v>0.74299293437232494</v>
      </c>
      <c r="I318">
        <f t="shared" si="19"/>
        <v>49352.79398563203</v>
      </c>
    </row>
    <row r="319" spans="1:9" x14ac:dyDescent="0.25">
      <c r="A319" s="1">
        <v>44879</v>
      </c>
      <c r="B319" s="2">
        <v>201</v>
      </c>
      <c r="C319">
        <f>$J$3*B318+(1-$J$3)*C318</f>
        <v>210.13804504906994</v>
      </c>
      <c r="F319">
        <f t="shared" si="16"/>
        <v>-9.1380450490699445</v>
      </c>
      <c r="G319">
        <f t="shared" si="17"/>
        <v>9.1380450490699445</v>
      </c>
      <c r="H319" s="18">
        <f t="shared" si="18"/>
        <v>4.546291069189027E-2</v>
      </c>
      <c r="I319">
        <f t="shared" si="19"/>
        <v>83.503867318831723</v>
      </c>
    </row>
    <row r="320" spans="1:9" x14ac:dyDescent="0.25">
      <c r="A320" s="1">
        <v>44880</v>
      </c>
      <c r="B320" s="2">
        <v>203</v>
      </c>
      <c r="C320">
        <f>$J$3*B319+(1-$J$3)*C319</f>
        <v>204.65521801962797</v>
      </c>
      <c r="F320">
        <f t="shared" si="16"/>
        <v>-1.6552180196279664</v>
      </c>
      <c r="G320">
        <f t="shared" si="17"/>
        <v>1.6552180196279664</v>
      </c>
      <c r="H320" s="18">
        <f t="shared" si="18"/>
        <v>8.1537833479210162E-3</v>
      </c>
      <c r="I320">
        <f t="shared" si="19"/>
        <v>2.7397466925011269</v>
      </c>
    </row>
    <row r="321" spans="1:9" x14ac:dyDescent="0.25">
      <c r="A321" s="1">
        <v>44881</v>
      </c>
      <c r="B321" s="2">
        <v>374</v>
      </c>
      <c r="C321">
        <f>$J$3*B320+(1-$J$3)*C320</f>
        <v>203.66208720785119</v>
      </c>
      <c r="F321">
        <f t="shared" si="16"/>
        <v>170.33791279214881</v>
      </c>
      <c r="G321">
        <f t="shared" si="17"/>
        <v>170.33791279214881</v>
      </c>
      <c r="H321" s="18">
        <f t="shared" si="18"/>
        <v>0.45544896468488988</v>
      </c>
      <c r="I321">
        <f t="shared" si="19"/>
        <v>29015.004534385695</v>
      </c>
    </row>
    <row r="322" spans="1:9" x14ac:dyDescent="0.25">
      <c r="A322" s="1">
        <v>44882</v>
      </c>
      <c r="B322" s="2">
        <v>226</v>
      </c>
      <c r="C322">
        <f>$J$3*B321+(1-$J$3)*C321</f>
        <v>305.86483488314047</v>
      </c>
      <c r="F322">
        <f t="shared" si="16"/>
        <v>-79.864834883140475</v>
      </c>
      <c r="G322">
        <f t="shared" si="17"/>
        <v>79.864834883140475</v>
      </c>
      <c r="H322" s="18">
        <f t="shared" si="18"/>
        <v>0.35338422514663925</v>
      </c>
      <c r="I322">
        <f t="shared" si="19"/>
        <v>6378.3918509112918</v>
      </c>
    </row>
    <row r="323" spans="1:9" x14ac:dyDescent="0.25">
      <c r="A323" s="1">
        <v>44883</v>
      </c>
      <c r="B323" s="2">
        <v>103</v>
      </c>
      <c r="C323">
        <f>$J$3*B322+(1-$J$3)*C322</f>
        <v>257.9459339532562</v>
      </c>
      <c r="F323">
        <f t="shared" si="16"/>
        <v>-154.9459339532562</v>
      </c>
      <c r="G323">
        <f t="shared" si="17"/>
        <v>154.9459339532562</v>
      </c>
      <c r="H323" s="18">
        <f t="shared" si="18"/>
        <v>1.5043294558568563</v>
      </c>
      <c r="I323">
        <f t="shared" si="19"/>
        <v>24008.242448646834</v>
      </c>
    </row>
    <row r="324" spans="1:9" x14ac:dyDescent="0.25">
      <c r="A324" s="1">
        <v>44884</v>
      </c>
      <c r="B324" s="2">
        <v>299</v>
      </c>
      <c r="C324">
        <f>$J$3*B323+(1-$J$3)*C323</f>
        <v>164.97837358130249</v>
      </c>
      <c r="F324">
        <f t="shared" ref="F324:F366" si="20">B324-C324</f>
        <v>134.02162641869751</v>
      </c>
      <c r="G324">
        <f t="shared" ref="G324:G366" si="21">ABS(F324)</f>
        <v>134.02162641869751</v>
      </c>
      <c r="H324" s="18">
        <f t="shared" ref="H324:H366" si="22">G324/B324</f>
        <v>0.44823286427658027</v>
      </c>
      <c r="I324">
        <f t="shared" ref="I324:I366" si="23">F324^2</f>
        <v>17961.796347912918</v>
      </c>
    </row>
    <row r="325" spans="1:9" x14ac:dyDescent="0.25">
      <c r="A325" s="1">
        <v>44885</v>
      </c>
      <c r="B325" s="2">
        <v>299</v>
      </c>
      <c r="C325">
        <f>$J$3*B324+(1-$J$3)*C324</f>
        <v>245.391349432521</v>
      </c>
      <c r="F325">
        <f t="shared" si="20"/>
        <v>53.608650567479003</v>
      </c>
      <c r="G325">
        <f t="shared" si="21"/>
        <v>53.608650567479003</v>
      </c>
      <c r="H325" s="18">
        <f t="shared" si="22"/>
        <v>0.17929314571063212</v>
      </c>
      <c r="I325">
        <f t="shared" si="23"/>
        <v>2873.8874156660668</v>
      </c>
    </row>
    <row r="326" spans="1:9" x14ac:dyDescent="0.25">
      <c r="A326" s="1">
        <v>44886</v>
      </c>
      <c r="B326" s="2">
        <v>257</v>
      </c>
      <c r="C326">
        <f>$J$3*B325+(1-$J$3)*C325</f>
        <v>277.55653977300841</v>
      </c>
      <c r="F326">
        <f t="shared" si="20"/>
        <v>-20.55653977300841</v>
      </c>
      <c r="G326">
        <f t="shared" si="21"/>
        <v>20.55653977300841</v>
      </c>
      <c r="H326" s="18">
        <f t="shared" si="22"/>
        <v>7.9986536081744788E-2</v>
      </c>
      <c r="I326">
        <f t="shared" si="23"/>
        <v>422.57132743927667</v>
      </c>
    </row>
    <row r="327" spans="1:9" x14ac:dyDescent="0.25">
      <c r="A327" s="1">
        <v>44887</v>
      </c>
      <c r="B327" s="2">
        <v>208</v>
      </c>
      <c r="C327">
        <f>$J$3*B326+(1-$J$3)*C326</f>
        <v>265.22261590920334</v>
      </c>
      <c r="F327">
        <f t="shared" si="20"/>
        <v>-57.222615909203341</v>
      </c>
      <c r="G327">
        <f t="shared" si="21"/>
        <v>57.222615909203341</v>
      </c>
      <c r="H327" s="18">
        <f t="shared" si="22"/>
        <v>0.27510873033270838</v>
      </c>
      <c r="I327">
        <f t="shared" si="23"/>
        <v>3274.4277714922114</v>
      </c>
    </row>
    <row r="328" spans="1:9" x14ac:dyDescent="0.25">
      <c r="A328" s="1">
        <v>44888</v>
      </c>
      <c r="B328" s="2">
        <v>175</v>
      </c>
      <c r="C328">
        <f>$J$3*B327+(1-$J$3)*C327</f>
        <v>230.88904636368136</v>
      </c>
      <c r="F328">
        <f t="shared" si="20"/>
        <v>-55.889046363681359</v>
      </c>
      <c r="G328">
        <f t="shared" si="21"/>
        <v>55.889046363681359</v>
      </c>
      <c r="H328" s="18">
        <f t="shared" si="22"/>
        <v>0.31936597922103632</v>
      </c>
      <c r="I328">
        <f t="shared" si="23"/>
        <v>3123.5855034417245</v>
      </c>
    </row>
    <row r="329" spans="1:9" x14ac:dyDescent="0.25">
      <c r="A329" s="1">
        <v>44889</v>
      </c>
      <c r="B329" s="2">
        <v>151</v>
      </c>
      <c r="C329">
        <f>$J$3*B328+(1-$J$3)*C328</f>
        <v>197.35561854547257</v>
      </c>
      <c r="F329">
        <f t="shared" si="20"/>
        <v>-46.355618545472566</v>
      </c>
      <c r="G329">
        <f t="shared" si="21"/>
        <v>46.355618545472566</v>
      </c>
      <c r="H329" s="18">
        <f t="shared" si="22"/>
        <v>0.30699085129452031</v>
      </c>
      <c r="I329">
        <f t="shared" si="23"/>
        <v>2148.8433707333602</v>
      </c>
    </row>
    <row r="330" spans="1:9" x14ac:dyDescent="0.25">
      <c r="A330" s="1">
        <v>44890</v>
      </c>
      <c r="B330" s="2">
        <v>154</v>
      </c>
      <c r="C330">
        <f>$J$3*B329+(1-$J$3)*C329</f>
        <v>169.54224741818902</v>
      </c>
      <c r="F330">
        <f t="shared" si="20"/>
        <v>-15.542247418189021</v>
      </c>
      <c r="G330">
        <f t="shared" si="21"/>
        <v>15.542247418189021</v>
      </c>
      <c r="H330" s="18">
        <f t="shared" si="22"/>
        <v>0.10092368453369494</v>
      </c>
      <c r="I330">
        <f t="shared" si="23"/>
        <v>241.56145480820328</v>
      </c>
    </row>
    <row r="331" spans="1:9" x14ac:dyDescent="0.25">
      <c r="A331" s="1">
        <v>44891</v>
      </c>
      <c r="B331" s="2">
        <v>272</v>
      </c>
      <c r="C331">
        <f>$J$3*B330+(1-$J$3)*C330</f>
        <v>160.2168989672756</v>
      </c>
      <c r="F331">
        <f t="shared" si="20"/>
        <v>111.7831010327244</v>
      </c>
      <c r="G331">
        <f t="shared" si="21"/>
        <v>111.7831010327244</v>
      </c>
      <c r="H331" s="18">
        <f t="shared" si="22"/>
        <v>0.41096728320854559</v>
      </c>
      <c r="I331">
        <f t="shared" si="23"/>
        <v>12495.461676492272</v>
      </c>
    </row>
    <row r="332" spans="1:9" x14ac:dyDescent="0.25">
      <c r="A332" s="1">
        <v>44892</v>
      </c>
      <c r="B332" s="2">
        <v>304</v>
      </c>
      <c r="C332">
        <f>$J$3*B331+(1-$J$3)*C331</f>
        <v>227.28675958691025</v>
      </c>
      <c r="F332">
        <f t="shared" si="20"/>
        <v>76.71324041308975</v>
      </c>
      <c r="G332">
        <f t="shared" si="21"/>
        <v>76.71324041308975</v>
      </c>
      <c r="H332" s="18">
        <f t="shared" si="22"/>
        <v>0.25234618556937416</v>
      </c>
      <c r="I332">
        <f t="shared" si="23"/>
        <v>5884.9212546765066</v>
      </c>
    </row>
    <row r="333" spans="1:9" x14ac:dyDescent="0.25">
      <c r="A333" s="1">
        <v>44893</v>
      </c>
      <c r="B333" s="2">
        <v>448</v>
      </c>
      <c r="C333">
        <f>$J$3*B332+(1-$J$3)*C332</f>
        <v>273.31470383476415</v>
      </c>
      <c r="F333">
        <f t="shared" si="20"/>
        <v>174.68529616523585</v>
      </c>
      <c r="G333">
        <f t="shared" si="21"/>
        <v>174.68529616523585</v>
      </c>
      <c r="H333" s="18">
        <f t="shared" si="22"/>
        <v>0.38992253608311572</v>
      </c>
      <c r="I333">
        <f t="shared" si="23"/>
        <v>30514.952696336164</v>
      </c>
    </row>
    <row r="334" spans="1:9" x14ac:dyDescent="0.25">
      <c r="A334" s="1">
        <v>44894</v>
      </c>
      <c r="B334" s="2">
        <v>352</v>
      </c>
      <c r="C334">
        <f>$J$3*B333+(1-$J$3)*C333</f>
        <v>378.12588153390567</v>
      </c>
      <c r="F334">
        <f t="shared" si="20"/>
        <v>-26.12588153390567</v>
      </c>
      <c r="G334">
        <f t="shared" si="21"/>
        <v>26.12588153390567</v>
      </c>
      <c r="H334" s="18">
        <f t="shared" si="22"/>
        <v>7.4221254357686561E-2</v>
      </c>
      <c r="I334">
        <f t="shared" si="23"/>
        <v>682.56168592367328</v>
      </c>
    </row>
    <row r="335" spans="1:9" x14ac:dyDescent="0.25">
      <c r="A335" s="1">
        <v>44895</v>
      </c>
      <c r="B335" s="2">
        <v>226</v>
      </c>
      <c r="C335">
        <f>$J$3*B334+(1-$J$3)*C334</f>
        <v>362.45035261356225</v>
      </c>
      <c r="F335">
        <f t="shared" si="20"/>
        <v>-136.45035261356225</v>
      </c>
      <c r="G335">
        <f t="shared" si="21"/>
        <v>136.45035261356225</v>
      </c>
      <c r="H335" s="18">
        <f t="shared" si="22"/>
        <v>0.60376262218390375</v>
      </c>
      <c r="I335">
        <f t="shared" si="23"/>
        <v>18618.698728365474</v>
      </c>
    </row>
    <row r="336" spans="1:9" x14ac:dyDescent="0.25">
      <c r="A336" s="1">
        <v>44896</v>
      </c>
      <c r="B336" s="2">
        <v>113</v>
      </c>
      <c r="C336">
        <f>$J$3*B335+(1-$J$3)*C335</f>
        <v>280.58014104542491</v>
      </c>
      <c r="F336">
        <f t="shared" si="20"/>
        <v>-167.58014104542491</v>
      </c>
      <c r="G336">
        <f t="shared" si="21"/>
        <v>167.58014104542491</v>
      </c>
      <c r="H336" s="18">
        <f t="shared" si="22"/>
        <v>1.483010097747123</v>
      </c>
      <c r="I336">
        <f t="shared" si="23"/>
        <v>28083.103672804507</v>
      </c>
    </row>
    <row r="337" spans="1:9" x14ac:dyDescent="0.25">
      <c r="A337" s="1">
        <v>44897</v>
      </c>
      <c r="B337" s="2">
        <v>119</v>
      </c>
      <c r="C337">
        <f>$J$3*B336+(1-$J$3)*C336</f>
        <v>180.03205641816999</v>
      </c>
      <c r="F337">
        <f t="shared" si="20"/>
        <v>-61.032056418169987</v>
      </c>
      <c r="G337">
        <f t="shared" si="21"/>
        <v>61.032056418169987</v>
      </c>
      <c r="H337" s="18">
        <f t="shared" si="22"/>
        <v>0.51287442368210068</v>
      </c>
      <c r="I337">
        <f t="shared" si="23"/>
        <v>3724.9119106306844</v>
      </c>
    </row>
    <row r="338" spans="1:9" x14ac:dyDescent="0.25">
      <c r="A338" s="1">
        <v>44898</v>
      </c>
      <c r="B338" s="2">
        <v>255</v>
      </c>
      <c r="C338">
        <f>$J$3*B337+(1-$J$3)*C337</f>
        <v>143.41282256726799</v>
      </c>
      <c r="F338">
        <f t="shared" si="20"/>
        <v>111.58717743273201</v>
      </c>
      <c r="G338">
        <f t="shared" si="21"/>
        <v>111.58717743273201</v>
      </c>
      <c r="H338" s="18">
        <f t="shared" si="22"/>
        <v>0.43759677424600785</v>
      </c>
      <c r="I338">
        <f t="shared" si="23"/>
        <v>12451.698167404014</v>
      </c>
    </row>
    <row r="339" spans="1:9" x14ac:dyDescent="0.25">
      <c r="A339" s="1">
        <v>44899</v>
      </c>
      <c r="B339" s="2">
        <v>378</v>
      </c>
      <c r="C339">
        <f>$J$3*B338+(1-$J$3)*C338</f>
        <v>210.3651290269072</v>
      </c>
      <c r="F339">
        <f t="shared" si="20"/>
        <v>167.6348709730928</v>
      </c>
      <c r="G339">
        <f t="shared" si="21"/>
        <v>167.6348709730928</v>
      </c>
      <c r="H339" s="18">
        <f t="shared" si="22"/>
        <v>0.44347849463781164</v>
      </c>
      <c r="I339">
        <f t="shared" si="23"/>
        <v>28101.44996616547</v>
      </c>
    </row>
    <row r="340" spans="1:9" x14ac:dyDescent="0.25">
      <c r="A340" s="1">
        <v>44900</v>
      </c>
      <c r="B340" s="2">
        <v>427</v>
      </c>
      <c r="C340">
        <f>$J$3*B339+(1-$J$3)*C339</f>
        <v>310.94605161076288</v>
      </c>
      <c r="F340">
        <f t="shared" si="20"/>
        <v>116.05394838923712</v>
      </c>
      <c r="G340">
        <f t="shared" si="21"/>
        <v>116.05394838923712</v>
      </c>
      <c r="H340" s="18">
        <f t="shared" si="22"/>
        <v>0.2717891062979792</v>
      </c>
      <c r="I340">
        <f t="shared" si="23"/>
        <v>13468.518936731713</v>
      </c>
    </row>
    <row r="341" spans="1:9" x14ac:dyDescent="0.25">
      <c r="A341" s="1">
        <v>44901</v>
      </c>
      <c r="B341" s="2">
        <v>345</v>
      </c>
      <c r="C341">
        <f>$J$3*B340+(1-$J$3)*C340</f>
        <v>380.57842064430514</v>
      </c>
      <c r="F341">
        <f t="shared" si="20"/>
        <v>-35.57842064430514</v>
      </c>
      <c r="G341">
        <f t="shared" si="21"/>
        <v>35.57842064430514</v>
      </c>
      <c r="H341" s="18">
        <f t="shared" si="22"/>
        <v>0.1031258569400149</v>
      </c>
      <c r="I341">
        <f t="shared" si="23"/>
        <v>1265.8240155431181</v>
      </c>
    </row>
    <row r="342" spans="1:9" x14ac:dyDescent="0.25">
      <c r="A342" s="1">
        <v>44902</v>
      </c>
      <c r="B342" s="2">
        <v>262</v>
      </c>
      <c r="C342">
        <f>$J$3*B341+(1-$J$3)*C341</f>
        <v>359.23136825772207</v>
      </c>
      <c r="F342">
        <f t="shared" si="20"/>
        <v>-97.231368257722067</v>
      </c>
      <c r="G342">
        <f t="shared" si="21"/>
        <v>97.231368257722067</v>
      </c>
      <c r="H342" s="18">
        <f t="shared" si="22"/>
        <v>0.37111209258672545</v>
      </c>
      <c r="I342">
        <f t="shared" si="23"/>
        <v>9453.9389732687632</v>
      </c>
    </row>
    <row r="343" spans="1:9" x14ac:dyDescent="0.25">
      <c r="A343" s="1">
        <v>44903</v>
      </c>
      <c r="B343" s="2">
        <v>206</v>
      </c>
      <c r="C343">
        <f>$J$3*B342+(1-$J$3)*C342</f>
        <v>300.8925473030888</v>
      </c>
      <c r="F343">
        <f t="shared" si="20"/>
        <v>-94.892547303088804</v>
      </c>
      <c r="G343">
        <f t="shared" si="21"/>
        <v>94.892547303088804</v>
      </c>
      <c r="H343" s="18">
        <f t="shared" si="22"/>
        <v>0.46064343351013981</v>
      </c>
      <c r="I343">
        <f t="shared" si="23"/>
        <v>9004.5955336689458</v>
      </c>
    </row>
    <row r="344" spans="1:9" x14ac:dyDescent="0.25">
      <c r="A344" s="1">
        <v>44904</v>
      </c>
      <c r="B344" s="2">
        <v>72</v>
      </c>
      <c r="C344">
        <f>$J$3*B343+(1-$J$3)*C343</f>
        <v>243.95701892123552</v>
      </c>
      <c r="F344">
        <f t="shared" si="20"/>
        <v>-171.95701892123552</v>
      </c>
      <c r="G344">
        <f t="shared" si="21"/>
        <v>171.95701892123552</v>
      </c>
      <c r="H344" s="18">
        <f t="shared" si="22"/>
        <v>2.3882919294616043</v>
      </c>
      <c r="I344">
        <f t="shared" si="23"/>
        <v>29569.21635627815</v>
      </c>
    </row>
    <row r="345" spans="1:9" x14ac:dyDescent="0.25">
      <c r="A345" s="1">
        <v>44905</v>
      </c>
      <c r="B345" s="2">
        <v>454</v>
      </c>
      <c r="C345">
        <f>$J$3*B344+(1-$J$3)*C344</f>
        <v>140.78280756849421</v>
      </c>
      <c r="F345">
        <f t="shared" si="20"/>
        <v>313.21719243150579</v>
      </c>
      <c r="G345">
        <f t="shared" si="21"/>
        <v>313.21719243150579</v>
      </c>
      <c r="H345" s="18">
        <f t="shared" si="22"/>
        <v>0.68990571020155456</v>
      </c>
      <c r="I345">
        <f t="shared" si="23"/>
        <v>98105.009634674934</v>
      </c>
    </row>
    <row r="346" spans="1:9" x14ac:dyDescent="0.25">
      <c r="A346" s="1">
        <v>44906</v>
      </c>
      <c r="B346" s="2">
        <v>595</v>
      </c>
      <c r="C346">
        <f>$J$3*B345+(1-$J$3)*C345</f>
        <v>328.71312302739767</v>
      </c>
      <c r="F346">
        <f t="shared" si="20"/>
        <v>266.28687697260233</v>
      </c>
      <c r="G346">
        <f t="shared" si="21"/>
        <v>266.28687697260233</v>
      </c>
      <c r="H346" s="18">
        <f t="shared" si="22"/>
        <v>0.44754096970185264</v>
      </c>
      <c r="I346">
        <f t="shared" si="23"/>
        <v>70908.700847821849</v>
      </c>
    </row>
    <row r="347" spans="1:9" x14ac:dyDescent="0.25">
      <c r="A347" s="1">
        <v>44907</v>
      </c>
      <c r="B347" s="2">
        <v>748</v>
      </c>
      <c r="C347">
        <f>$J$3*B346+(1-$J$3)*C346</f>
        <v>488.48524921095907</v>
      </c>
      <c r="F347">
        <f t="shared" si="20"/>
        <v>259.51475078904093</v>
      </c>
      <c r="G347">
        <f t="shared" si="21"/>
        <v>259.51475078904093</v>
      </c>
      <c r="H347" s="18">
        <f t="shared" si="22"/>
        <v>0.34694485399604402</v>
      </c>
      <c r="I347">
        <f t="shared" si="23"/>
        <v>67347.905877098019</v>
      </c>
    </row>
    <row r="348" spans="1:9" x14ac:dyDescent="0.25">
      <c r="A348" s="1">
        <v>44908</v>
      </c>
      <c r="B348" s="2">
        <v>966</v>
      </c>
      <c r="C348">
        <f>$J$3*B347+(1-$J$3)*C347</f>
        <v>644.19409968438367</v>
      </c>
      <c r="F348">
        <f t="shared" si="20"/>
        <v>321.80590031561633</v>
      </c>
      <c r="G348">
        <f t="shared" si="21"/>
        <v>321.80590031561633</v>
      </c>
      <c r="H348" s="18">
        <f t="shared" si="22"/>
        <v>0.33313240198303967</v>
      </c>
      <c r="I348">
        <f t="shared" si="23"/>
        <v>103559.0374779444</v>
      </c>
    </row>
    <row r="349" spans="1:9" x14ac:dyDescent="0.25">
      <c r="A349" s="1">
        <v>44909</v>
      </c>
      <c r="B349" s="2">
        <v>630</v>
      </c>
      <c r="C349">
        <f>$J$3*B348+(1-$J$3)*C348</f>
        <v>837.27763987375351</v>
      </c>
      <c r="F349">
        <f t="shared" si="20"/>
        <v>-207.27763987375351</v>
      </c>
      <c r="G349">
        <f t="shared" si="21"/>
        <v>207.27763987375351</v>
      </c>
      <c r="H349" s="18">
        <f t="shared" si="22"/>
        <v>0.32901212678373576</v>
      </c>
      <c r="I349">
        <f t="shared" si="23"/>
        <v>42964.019991633453</v>
      </c>
    </row>
    <row r="350" spans="1:9" x14ac:dyDescent="0.25">
      <c r="A350" s="1">
        <v>44910</v>
      </c>
      <c r="B350" s="2">
        <v>610</v>
      </c>
      <c r="C350">
        <f>$J$3*B349+(1-$J$3)*C349</f>
        <v>712.91105594950136</v>
      </c>
      <c r="F350">
        <f t="shared" si="20"/>
        <v>-102.91105594950136</v>
      </c>
      <c r="G350">
        <f t="shared" si="21"/>
        <v>102.91105594950136</v>
      </c>
      <c r="H350" s="18">
        <f t="shared" si="22"/>
        <v>0.16870664909754321</v>
      </c>
      <c r="I350">
        <f t="shared" si="23"/>
        <v>10590.685436641399</v>
      </c>
    </row>
    <row r="351" spans="1:9" x14ac:dyDescent="0.25">
      <c r="A351" s="1">
        <v>44911</v>
      </c>
      <c r="B351" s="2">
        <v>684</v>
      </c>
      <c r="C351">
        <f>$J$3*B350+(1-$J$3)*C350</f>
        <v>651.1644223798005</v>
      </c>
      <c r="F351">
        <f t="shared" si="20"/>
        <v>32.835577620199501</v>
      </c>
      <c r="G351">
        <f t="shared" si="21"/>
        <v>32.835577620199501</v>
      </c>
      <c r="H351" s="18">
        <f t="shared" si="22"/>
        <v>4.8005230438888158E-2</v>
      </c>
      <c r="I351">
        <f t="shared" si="23"/>
        <v>1078.1751576521463</v>
      </c>
    </row>
    <row r="352" spans="1:9" x14ac:dyDescent="0.25">
      <c r="A352" s="1">
        <v>44912</v>
      </c>
      <c r="B352" s="2">
        <v>868</v>
      </c>
      <c r="C352">
        <f>$J$3*B351+(1-$J$3)*C351</f>
        <v>670.86576895192024</v>
      </c>
      <c r="F352">
        <f t="shared" si="20"/>
        <v>197.13423104807976</v>
      </c>
      <c r="G352">
        <f t="shared" si="21"/>
        <v>197.13423104807976</v>
      </c>
      <c r="H352" s="18">
        <f t="shared" si="22"/>
        <v>0.22711316941023013</v>
      </c>
      <c r="I352">
        <f t="shared" si="23"/>
        <v>38861.905050917689</v>
      </c>
    </row>
    <row r="353" spans="1:9" x14ac:dyDescent="0.25">
      <c r="A353" s="1">
        <v>44913</v>
      </c>
      <c r="B353" s="2">
        <v>426</v>
      </c>
      <c r="C353">
        <f>$J$3*B352+(1-$J$3)*C352</f>
        <v>789.14630758076805</v>
      </c>
      <c r="F353">
        <f t="shared" si="20"/>
        <v>-363.14630758076805</v>
      </c>
      <c r="G353">
        <f t="shared" si="21"/>
        <v>363.14630758076805</v>
      </c>
      <c r="H353" s="18">
        <f t="shared" si="22"/>
        <v>0.85245612108161517</v>
      </c>
      <c r="I353">
        <f t="shared" si="23"/>
        <v>131875.24070954579</v>
      </c>
    </row>
    <row r="354" spans="1:9" x14ac:dyDescent="0.25">
      <c r="A354" s="1">
        <v>44914</v>
      </c>
      <c r="B354" s="2">
        <v>294</v>
      </c>
      <c r="C354">
        <f>$J$3*B353+(1-$J$3)*C353</f>
        <v>571.25852303230727</v>
      </c>
      <c r="F354">
        <f t="shared" si="20"/>
        <v>-277.25852303230727</v>
      </c>
      <c r="G354">
        <f t="shared" si="21"/>
        <v>277.25852303230727</v>
      </c>
      <c r="H354" s="18">
        <f t="shared" si="22"/>
        <v>0.94305620079016073</v>
      </c>
      <c r="I354">
        <f t="shared" si="23"/>
        <v>76872.288594056459</v>
      </c>
    </row>
    <row r="355" spans="1:9" x14ac:dyDescent="0.25">
      <c r="A355" s="1">
        <v>44915</v>
      </c>
      <c r="B355" s="2">
        <v>291</v>
      </c>
      <c r="C355">
        <f>$J$3*B354+(1-$J$3)*C354</f>
        <v>404.90340921292295</v>
      </c>
      <c r="F355">
        <f t="shared" si="20"/>
        <v>-113.90340921292295</v>
      </c>
      <c r="G355">
        <f t="shared" si="21"/>
        <v>113.90340921292295</v>
      </c>
      <c r="H355" s="18">
        <f t="shared" si="22"/>
        <v>0.39142065021623007</v>
      </c>
      <c r="I355">
        <f t="shared" si="23"/>
        <v>12973.986630326581</v>
      </c>
    </row>
    <row r="356" spans="1:9" x14ac:dyDescent="0.25">
      <c r="A356" s="1">
        <v>44916</v>
      </c>
      <c r="B356" s="2">
        <v>211</v>
      </c>
      <c r="C356">
        <f>$J$3*B355+(1-$J$3)*C355</f>
        <v>336.56136368516923</v>
      </c>
      <c r="F356">
        <f t="shared" si="20"/>
        <v>-125.56136368516923</v>
      </c>
      <c r="G356">
        <f t="shared" si="21"/>
        <v>125.56136368516923</v>
      </c>
      <c r="H356" s="18">
        <f t="shared" si="22"/>
        <v>0.59507755301028065</v>
      </c>
      <c r="I356">
        <f t="shared" si="23"/>
        <v>15765.656050479334</v>
      </c>
    </row>
    <row r="357" spans="1:9" x14ac:dyDescent="0.25">
      <c r="A357" s="1">
        <v>44917</v>
      </c>
      <c r="B357" s="2">
        <v>132</v>
      </c>
      <c r="C357">
        <f>$J$3*B356+(1-$J$3)*C356</f>
        <v>261.22454547406767</v>
      </c>
      <c r="F357">
        <f t="shared" si="20"/>
        <v>-129.22454547406767</v>
      </c>
      <c r="G357">
        <f t="shared" si="21"/>
        <v>129.22454547406767</v>
      </c>
      <c r="H357" s="18">
        <f t="shared" si="22"/>
        <v>0.97897382934899746</v>
      </c>
      <c r="I357">
        <f t="shared" si="23"/>
        <v>16698.983152979381</v>
      </c>
    </row>
    <row r="358" spans="1:9" x14ac:dyDescent="0.25">
      <c r="A358" s="1">
        <v>44918</v>
      </c>
      <c r="B358" s="2">
        <v>121</v>
      </c>
      <c r="C358">
        <f>$J$3*B357+(1-$J$3)*C357</f>
        <v>183.68981818962709</v>
      </c>
      <c r="F358">
        <f t="shared" si="20"/>
        <v>-62.68981818962709</v>
      </c>
      <c r="G358">
        <f t="shared" si="21"/>
        <v>62.68981818962709</v>
      </c>
      <c r="H358" s="18">
        <f t="shared" si="22"/>
        <v>0.51809767098865367</v>
      </c>
      <c r="I358">
        <f t="shared" si="23"/>
        <v>3930.0133046484993</v>
      </c>
    </row>
    <row r="359" spans="1:9" x14ac:dyDescent="0.25">
      <c r="A359" s="1">
        <v>44919</v>
      </c>
      <c r="B359" s="2">
        <v>125</v>
      </c>
      <c r="C359">
        <f>$J$3*B358+(1-$J$3)*C358</f>
        <v>146.07592727585083</v>
      </c>
      <c r="F359">
        <f t="shared" si="20"/>
        <v>-21.07592727585083</v>
      </c>
      <c r="G359">
        <f t="shared" si="21"/>
        <v>21.07592727585083</v>
      </c>
      <c r="H359" s="18">
        <f t="shared" si="22"/>
        <v>0.16860741820680664</v>
      </c>
      <c r="I359">
        <f t="shared" si="23"/>
        <v>444.19471053695298</v>
      </c>
    </row>
    <row r="360" spans="1:9" x14ac:dyDescent="0.25">
      <c r="A360" s="1">
        <v>44920</v>
      </c>
      <c r="B360" s="2">
        <v>38</v>
      </c>
      <c r="C360">
        <f>$J$3*B359+(1-$J$3)*C359</f>
        <v>133.43037091034034</v>
      </c>
      <c r="F360">
        <f t="shared" si="20"/>
        <v>-95.430370910340343</v>
      </c>
      <c r="G360">
        <f t="shared" si="21"/>
        <v>95.430370910340343</v>
      </c>
      <c r="H360" s="18">
        <f t="shared" si="22"/>
        <v>2.5113255502721143</v>
      </c>
      <c r="I360">
        <f t="shared" si="23"/>
        <v>9106.9556920851319</v>
      </c>
    </row>
    <row r="361" spans="1:9" x14ac:dyDescent="0.25">
      <c r="A361" s="1">
        <v>44921</v>
      </c>
      <c r="B361" s="2">
        <v>69</v>
      </c>
      <c r="C361">
        <f>$J$3*B360+(1-$J$3)*C360</f>
        <v>76.172148364136135</v>
      </c>
      <c r="F361">
        <f t="shared" si="20"/>
        <v>-7.1721483641361345</v>
      </c>
      <c r="G361">
        <f t="shared" si="21"/>
        <v>7.1721483641361345</v>
      </c>
      <c r="H361" s="18">
        <f t="shared" si="22"/>
        <v>0.10394417919037877</v>
      </c>
      <c r="I361">
        <f t="shared" si="23"/>
        <v>51.43971215718063</v>
      </c>
    </row>
    <row r="362" spans="1:9" x14ac:dyDescent="0.25">
      <c r="A362" s="1">
        <v>44922</v>
      </c>
      <c r="B362" s="2">
        <v>140</v>
      </c>
      <c r="C362">
        <f>$J$3*B361+(1-$J$3)*C361</f>
        <v>71.868859345654457</v>
      </c>
      <c r="F362">
        <f t="shared" si="20"/>
        <v>68.131140654345543</v>
      </c>
      <c r="G362">
        <f t="shared" si="21"/>
        <v>68.131140654345543</v>
      </c>
      <c r="H362" s="18">
        <f t="shared" si="22"/>
        <v>0.48665100467389671</v>
      </c>
      <c r="I362">
        <f t="shared" si="23"/>
        <v>4641.8523268622157</v>
      </c>
    </row>
    <row r="363" spans="1:9" x14ac:dyDescent="0.25">
      <c r="A363" s="1">
        <v>44923</v>
      </c>
      <c r="B363" s="2">
        <v>140</v>
      </c>
      <c r="C363">
        <f>$J$3*B362+(1-$J$3)*C362</f>
        <v>112.74754373826178</v>
      </c>
      <c r="F363">
        <f t="shared" si="20"/>
        <v>27.252456261738217</v>
      </c>
      <c r="G363">
        <f t="shared" si="21"/>
        <v>27.252456261738217</v>
      </c>
      <c r="H363" s="18">
        <f t="shared" si="22"/>
        <v>0.19466040186955869</v>
      </c>
      <c r="I363">
        <f t="shared" si="23"/>
        <v>742.69637229795455</v>
      </c>
    </row>
    <row r="364" spans="1:9" x14ac:dyDescent="0.25">
      <c r="A364" s="1">
        <v>44924</v>
      </c>
      <c r="B364" s="2">
        <v>111</v>
      </c>
      <c r="C364">
        <f>$J$3*B363+(1-$J$3)*C363</f>
        <v>129.09901749530471</v>
      </c>
      <c r="F364">
        <f t="shared" si="20"/>
        <v>-18.099017495304707</v>
      </c>
      <c r="G364">
        <f t="shared" si="21"/>
        <v>18.099017495304707</v>
      </c>
      <c r="H364" s="18">
        <f t="shared" si="22"/>
        <v>0.16305421166941178</v>
      </c>
      <c r="I364">
        <f t="shared" si="23"/>
        <v>327.5744342953459</v>
      </c>
    </row>
    <row r="365" spans="1:9" x14ac:dyDescent="0.25">
      <c r="A365" s="1">
        <v>44925</v>
      </c>
      <c r="B365" s="2">
        <v>93</v>
      </c>
      <c r="C365">
        <f>$J$3*B364+(1-$J$3)*C364</f>
        <v>118.23960699812187</v>
      </c>
      <c r="F365">
        <f t="shared" si="20"/>
        <v>-25.239606998121872</v>
      </c>
      <c r="G365">
        <f t="shared" si="21"/>
        <v>25.239606998121872</v>
      </c>
      <c r="H365" s="18">
        <f t="shared" si="22"/>
        <v>0.27139362363571906</v>
      </c>
      <c r="I365">
        <f t="shared" si="23"/>
        <v>637.03776141964261</v>
      </c>
    </row>
    <row r="366" spans="1:9" x14ac:dyDescent="0.25">
      <c r="A366" s="1">
        <v>44926</v>
      </c>
      <c r="B366" s="2">
        <v>114</v>
      </c>
      <c r="C366">
        <f>$J$3*B365+(1-$J$3)*C365</f>
        <v>103.09584279924874</v>
      </c>
      <c r="F366">
        <f t="shared" si="20"/>
        <v>10.904157200751257</v>
      </c>
      <c r="G366">
        <f t="shared" si="21"/>
        <v>10.904157200751257</v>
      </c>
      <c r="H366" s="18">
        <f t="shared" si="22"/>
        <v>9.5650501760975934E-2</v>
      </c>
      <c r="I366">
        <f t="shared" si="23"/>
        <v>118.90064425869549</v>
      </c>
    </row>
    <row r="367" spans="1:9" x14ac:dyDescent="0.25">
      <c r="A367" s="1">
        <v>44927</v>
      </c>
      <c r="C367">
        <f>$J$3*B366+(1-$J$3)*C366</f>
        <v>109.63833711969949</v>
      </c>
      <c r="F367" s="19">
        <v>44685</v>
      </c>
      <c r="G367">
        <f>MIN(G3:G366)</f>
        <v>3.8001580210789143E-2</v>
      </c>
    </row>
    <row r="368" spans="1:9" x14ac:dyDescent="0.25">
      <c r="A368" s="1">
        <v>44928</v>
      </c>
      <c r="C368">
        <f>$C$367</f>
        <v>109.63833711969949</v>
      </c>
    </row>
    <row r="369" spans="1:10" x14ac:dyDescent="0.25">
      <c r="A369" s="1">
        <v>44929</v>
      </c>
      <c r="C369">
        <f t="shared" ref="C369:C373" si="24">$C$367</f>
        <v>109.63833711969949</v>
      </c>
      <c r="F369" t="s">
        <v>1280</v>
      </c>
      <c r="G369" t="s">
        <v>1281</v>
      </c>
      <c r="H369" t="s">
        <v>1177</v>
      </c>
      <c r="I369" t="s">
        <v>1282</v>
      </c>
      <c r="J369" t="s">
        <v>1178</v>
      </c>
    </row>
    <row r="370" spans="1:10" x14ac:dyDescent="0.25">
      <c r="A370" s="1">
        <v>44930</v>
      </c>
      <c r="C370">
        <f t="shared" si="24"/>
        <v>109.63833711969949</v>
      </c>
      <c r="F370">
        <f>AVERAGE(F360:F366)</f>
        <v>-5.6647699501525768</v>
      </c>
      <c r="G370">
        <f t="shared" ref="G370:H370" si="25">AVERAGE(G360:G366)</f>
        <v>36.032699697819723</v>
      </c>
      <c r="H370">
        <f t="shared" si="25"/>
        <v>0.54666849615315072</v>
      </c>
      <c r="I370">
        <f>SUMXMY2(B360:B366,C360:C366)/(COUNT(B360:B366)-1)</f>
        <v>2604.4094905626944</v>
      </c>
      <c r="J370">
        <f>SQRT(I370)</f>
        <v>51.033415431094696</v>
      </c>
    </row>
    <row r="371" spans="1:10" x14ac:dyDescent="0.25">
      <c r="A371" s="1">
        <v>44931</v>
      </c>
      <c r="C371">
        <f t="shared" si="24"/>
        <v>109.63833711969949</v>
      </c>
    </row>
    <row r="372" spans="1:10" x14ac:dyDescent="0.25">
      <c r="A372" s="1">
        <v>44932</v>
      </c>
      <c r="C372">
        <f t="shared" si="24"/>
        <v>109.63833711969949</v>
      </c>
    </row>
    <row r="373" spans="1:10" x14ac:dyDescent="0.25">
      <c r="A373" s="1">
        <v>44933</v>
      </c>
      <c r="C373">
        <f t="shared" si="24"/>
        <v>109.63833711969949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7"/>
  <sheetViews>
    <sheetView workbookViewId="0">
      <pane ySplit="4200" topLeftCell="A1078" activePane="bottomLeft"/>
      <selection activeCell="B734" sqref="B734:B795"/>
      <selection pane="bottomLeft" activeCell="D1096" sqref="D1096"/>
    </sheetView>
  </sheetViews>
  <sheetFormatPr defaultRowHeight="15" x14ac:dyDescent="0.25"/>
  <cols>
    <col min="1" max="1" width="18.140625" bestFit="1" customWidth="1"/>
    <col min="2" max="2" width="15" customWidth="1"/>
    <col min="3" max="3" width="18" bestFit="1" customWidth="1"/>
    <col min="4" max="4" width="16.7109375" customWidth="1"/>
    <col min="5" max="5" width="36.28515625" bestFit="1" customWidth="1"/>
    <col min="6" max="6" width="45.42578125" bestFit="1" customWidth="1"/>
    <col min="8" max="8" width="18.85546875" bestFit="1" customWidth="1"/>
    <col min="10" max="10" width="9.5703125" bestFit="1" customWidth="1"/>
  </cols>
  <sheetData>
    <row r="1" spans="1:8" x14ac:dyDescent="0.25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</row>
    <row r="2" spans="1:8" x14ac:dyDescent="0.25">
      <c r="A2">
        <v>401488282</v>
      </c>
      <c r="B2" s="1">
        <v>44382</v>
      </c>
      <c r="C2" t="s">
        <v>1</v>
      </c>
      <c r="D2" t="s">
        <v>2</v>
      </c>
      <c r="E2" t="s">
        <v>3</v>
      </c>
      <c r="F2" t="s">
        <v>5</v>
      </c>
      <c r="G2">
        <v>3</v>
      </c>
      <c r="H2" t="s">
        <v>6</v>
      </c>
    </row>
    <row r="3" spans="1:8" x14ac:dyDescent="0.25">
      <c r="A3">
        <v>402072863</v>
      </c>
      <c r="B3" s="1">
        <v>44387</v>
      </c>
      <c r="C3" t="s">
        <v>1</v>
      </c>
      <c r="D3" t="s">
        <v>2</v>
      </c>
      <c r="E3" t="s">
        <v>3</v>
      </c>
      <c r="F3" t="s">
        <v>7</v>
      </c>
      <c r="G3">
        <v>5</v>
      </c>
      <c r="H3" t="s">
        <v>8</v>
      </c>
    </row>
    <row r="4" spans="1:8" x14ac:dyDescent="0.25">
      <c r="A4">
        <v>8022527743</v>
      </c>
      <c r="B4" s="1">
        <v>44341</v>
      </c>
      <c r="C4" t="s">
        <v>9</v>
      </c>
      <c r="D4" t="s">
        <v>2</v>
      </c>
      <c r="E4" t="s">
        <v>10</v>
      </c>
      <c r="F4" t="s">
        <v>11</v>
      </c>
      <c r="G4">
        <v>6</v>
      </c>
      <c r="H4" t="s">
        <v>6</v>
      </c>
    </row>
    <row r="5" spans="1:8" x14ac:dyDescent="0.25">
      <c r="A5">
        <v>8022763978</v>
      </c>
      <c r="B5" s="1">
        <v>44392</v>
      </c>
      <c r="C5" t="s">
        <v>12</v>
      </c>
      <c r="D5" t="s">
        <v>2</v>
      </c>
      <c r="E5" t="s">
        <v>13</v>
      </c>
      <c r="F5" t="s">
        <v>14</v>
      </c>
      <c r="G5">
        <v>8</v>
      </c>
      <c r="H5" t="s">
        <v>8</v>
      </c>
    </row>
    <row r="6" spans="1:8" x14ac:dyDescent="0.25">
      <c r="A6">
        <v>402668816</v>
      </c>
      <c r="B6" s="1">
        <v>44393</v>
      </c>
      <c r="C6" t="s">
        <v>15</v>
      </c>
      <c r="D6" t="s">
        <v>2</v>
      </c>
      <c r="E6" t="s">
        <v>3</v>
      </c>
      <c r="F6" t="s">
        <v>16</v>
      </c>
      <c r="G6">
        <v>3</v>
      </c>
      <c r="H6" t="s">
        <v>6</v>
      </c>
    </row>
    <row r="7" spans="1:8" x14ac:dyDescent="0.25">
      <c r="A7">
        <v>8022322995</v>
      </c>
      <c r="B7" s="1">
        <v>44278</v>
      </c>
      <c r="C7" t="s">
        <v>17</v>
      </c>
      <c r="D7" t="s">
        <v>2</v>
      </c>
      <c r="E7" t="s">
        <v>18</v>
      </c>
      <c r="F7" t="s">
        <v>19</v>
      </c>
      <c r="G7">
        <v>8</v>
      </c>
      <c r="H7" t="s">
        <v>8</v>
      </c>
    </row>
    <row r="8" spans="1:8" x14ac:dyDescent="0.25">
      <c r="A8">
        <v>8022772156</v>
      </c>
      <c r="B8" s="1">
        <v>44394</v>
      </c>
      <c r="C8" t="s">
        <v>20</v>
      </c>
      <c r="D8" t="s">
        <v>2</v>
      </c>
      <c r="E8" t="s">
        <v>10</v>
      </c>
      <c r="F8" t="s">
        <v>21</v>
      </c>
      <c r="G8">
        <v>10</v>
      </c>
      <c r="H8" t="s">
        <v>6</v>
      </c>
    </row>
    <row r="9" spans="1:8" x14ac:dyDescent="0.25">
      <c r="A9">
        <v>8022767644</v>
      </c>
      <c r="B9" s="1">
        <v>44393</v>
      </c>
      <c r="C9" t="s">
        <v>15</v>
      </c>
      <c r="D9" t="s">
        <v>2</v>
      </c>
      <c r="E9" t="s">
        <v>22</v>
      </c>
      <c r="F9" t="s">
        <v>24</v>
      </c>
      <c r="G9">
        <v>9</v>
      </c>
      <c r="H9" t="s">
        <v>8</v>
      </c>
    </row>
    <row r="10" spans="1:8" x14ac:dyDescent="0.25">
      <c r="A10">
        <v>8022788920</v>
      </c>
      <c r="B10" s="1">
        <v>44398</v>
      </c>
      <c r="C10" t="s">
        <v>25</v>
      </c>
      <c r="D10" t="s">
        <v>2</v>
      </c>
      <c r="E10" t="s">
        <v>26</v>
      </c>
      <c r="F10" t="s">
        <v>27</v>
      </c>
      <c r="G10">
        <v>2</v>
      </c>
      <c r="H10" t="s">
        <v>28</v>
      </c>
    </row>
    <row r="11" spans="1:8" x14ac:dyDescent="0.25">
      <c r="A11">
        <v>403488500</v>
      </c>
      <c r="B11" s="1">
        <v>44401</v>
      </c>
      <c r="C11" t="s">
        <v>29</v>
      </c>
      <c r="D11" t="s">
        <v>2</v>
      </c>
      <c r="E11" t="s">
        <v>3</v>
      </c>
      <c r="F11" t="s">
        <v>30</v>
      </c>
      <c r="G11">
        <v>6</v>
      </c>
      <c r="H11" t="s">
        <v>6</v>
      </c>
    </row>
    <row r="12" spans="1:8" x14ac:dyDescent="0.25">
      <c r="A12">
        <v>8022814498</v>
      </c>
      <c r="B12" s="1">
        <v>44404</v>
      </c>
      <c r="C12" t="s">
        <v>31</v>
      </c>
      <c r="D12" t="s">
        <v>2</v>
      </c>
      <c r="E12" t="s">
        <v>32</v>
      </c>
      <c r="F12" t="s">
        <v>33</v>
      </c>
      <c r="G12">
        <v>12</v>
      </c>
      <c r="H12" t="s">
        <v>34</v>
      </c>
    </row>
    <row r="13" spans="1:8" x14ac:dyDescent="0.25">
      <c r="A13">
        <v>8022821843</v>
      </c>
      <c r="B13" s="1">
        <v>44406</v>
      </c>
      <c r="C13" t="s">
        <v>35</v>
      </c>
      <c r="D13" t="s">
        <v>2</v>
      </c>
      <c r="E13" t="s">
        <v>26</v>
      </c>
      <c r="F13" t="s">
        <v>36</v>
      </c>
      <c r="G13">
        <v>11</v>
      </c>
      <c r="H13" t="s">
        <v>6</v>
      </c>
    </row>
    <row r="14" spans="1:8" x14ac:dyDescent="0.25">
      <c r="A14">
        <v>405117715</v>
      </c>
      <c r="B14" s="1">
        <v>44419</v>
      </c>
      <c r="C14" t="s">
        <v>37</v>
      </c>
      <c r="D14" t="s">
        <v>2</v>
      </c>
      <c r="E14" t="s">
        <v>3</v>
      </c>
      <c r="F14" t="s">
        <v>38</v>
      </c>
      <c r="G14">
        <v>9</v>
      </c>
      <c r="H14" t="s">
        <v>8</v>
      </c>
    </row>
    <row r="15" spans="1:8" x14ac:dyDescent="0.25">
      <c r="A15">
        <v>8022872725</v>
      </c>
      <c r="B15" s="1">
        <v>44419</v>
      </c>
      <c r="C15" t="s">
        <v>39</v>
      </c>
      <c r="D15" t="s">
        <v>2</v>
      </c>
      <c r="E15" t="s">
        <v>40</v>
      </c>
      <c r="F15" t="s">
        <v>41</v>
      </c>
      <c r="G15">
        <v>1</v>
      </c>
      <c r="H15" t="s">
        <v>8</v>
      </c>
    </row>
    <row r="16" spans="1:8" x14ac:dyDescent="0.25">
      <c r="A16">
        <v>8022877712</v>
      </c>
      <c r="B16" s="1">
        <v>44420</v>
      </c>
      <c r="C16" t="s">
        <v>39</v>
      </c>
      <c r="D16" t="s">
        <v>2</v>
      </c>
      <c r="E16" t="s">
        <v>22</v>
      </c>
      <c r="F16" t="s">
        <v>42</v>
      </c>
      <c r="G16">
        <v>4</v>
      </c>
      <c r="H16" t="s">
        <v>8</v>
      </c>
    </row>
    <row r="17" spans="1:8" x14ac:dyDescent="0.25">
      <c r="A17">
        <v>8022886260</v>
      </c>
      <c r="B17" s="1">
        <v>44421</v>
      </c>
      <c r="C17" t="s">
        <v>43</v>
      </c>
      <c r="D17" t="s">
        <v>2</v>
      </c>
      <c r="E17" t="s">
        <v>32</v>
      </c>
      <c r="F17" t="s">
        <v>44</v>
      </c>
      <c r="G17">
        <v>6</v>
      </c>
      <c r="H17" t="s">
        <v>6</v>
      </c>
    </row>
    <row r="18" spans="1:8" x14ac:dyDescent="0.25">
      <c r="A18">
        <v>8022909917</v>
      </c>
      <c r="B18" s="1">
        <v>44427</v>
      </c>
      <c r="C18" t="s">
        <v>45</v>
      </c>
      <c r="D18" t="s">
        <v>2</v>
      </c>
      <c r="E18" t="s">
        <v>46</v>
      </c>
      <c r="F18" t="s">
        <v>47</v>
      </c>
      <c r="G18">
        <v>2</v>
      </c>
      <c r="H18" t="s">
        <v>8</v>
      </c>
    </row>
    <row r="19" spans="1:8" x14ac:dyDescent="0.25">
      <c r="A19">
        <v>8022906466</v>
      </c>
      <c r="B19" s="1">
        <v>44427</v>
      </c>
      <c r="C19" t="s">
        <v>45</v>
      </c>
      <c r="D19" t="s">
        <v>2</v>
      </c>
      <c r="E19" t="s">
        <v>13</v>
      </c>
      <c r="F19" t="s">
        <v>48</v>
      </c>
      <c r="G19">
        <v>2</v>
      </c>
      <c r="H19" t="s">
        <v>8</v>
      </c>
    </row>
    <row r="20" spans="1:8" x14ac:dyDescent="0.25">
      <c r="A20">
        <v>8022921024</v>
      </c>
      <c r="B20" s="1">
        <v>44431</v>
      </c>
      <c r="C20" t="s">
        <v>49</v>
      </c>
      <c r="D20" t="s">
        <v>2</v>
      </c>
      <c r="E20" t="s">
        <v>50</v>
      </c>
      <c r="F20" t="s">
        <v>51</v>
      </c>
      <c r="G20">
        <v>7</v>
      </c>
      <c r="H20" t="s">
        <v>8</v>
      </c>
    </row>
    <row r="21" spans="1:8" x14ac:dyDescent="0.25">
      <c r="A21">
        <v>8022558628</v>
      </c>
      <c r="B21" s="1">
        <v>44348</v>
      </c>
      <c r="C21" t="s">
        <v>52</v>
      </c>
      <c r="D21" t="s">
        <v>2</v>
      </c>
      <c r="E21" t="s">
        <v>40</v>
      </c>
      <c r="F21" t="s">
        <v>53</v>
      </c>
      <c r="G21">
        <v>12</v>
      </c>
      <c r="H21" t="s">
        <v>8</v>
      </c>
    </row>
    <row r="22" spans="1:8" x14ac:dyDescent="0.25">
      <c r="A22">
        <v>8022697136</v>
      </c>
      <c r="B22" s="1">
        <v>44378</v>
      </c>
      <c r="C22" t="s">
        <v>54</v>
      </c>
      <c r="D22" t="s">
        <v>2</v>
      </c>
      <c r="E22" t="s">
        <v>10</v>
      </c>
      <c r="F22" t="s">
        <v>55</v>
      </c>
      <c r="G22">
        <v>11</v>
      </c>
      <c r="H22" t="s">
        <v>6</v>
      </c>
    </row>
    <row r="23" spans="1:8" x14ac:dyDescent="0.25">
      <c r="A23">
        <v>399303744</v>
      </c>
      <c r="B23" s="1">
        <v>44358</v>
      </c>
      <c r="C23" t="s">
        <v>9</v>
      </c>
      <c r="D23" t="s">
        <v>2</v>
      </c>
      <c r="E23" t="s">
        <v>3</v>
      </c>
      <c r="F23" t="s">
        <v>56</v>
      </c>
      <c r="G23">
        <v>12</v>
      </c>
      <c r="H23" t="s">
        <v>6</v>
      </c>
    </row>
    <row r="24" spans="1:8" x14ac:dyDescent="0.25">
      <c r="A24">
        <v>8022150600</v>
      </c>
      <c r="B24" s="1">
        <v>44209</v>
      </c>
      <c r="C24" t="s">
        <v>57</v>
      </c>
      <c r="D24" t="s">
        <v>2</v>
      </c>
      <c r="E24" t="s">
        <v>26</v>
      </c>
      <c r="F24" t="s">
        <v>58</v>
      </c>
      <c r="G24">
        <v>3</v>
      </c>
      <c r="H24" t="s">
        <v>28</v>
      </c>
    </row>
    <row r="25" spans="1:8" x14ac:dyDescent="0.25">
      <c r="A25">
        <v>401208937</v>
      </c>
      <c r="B25" s="1">
        <v>44378</v>
      </c>
      <c r="C25" t="s">
        <v>59</v>
      </c>
      <c r="D25" t="s">
        <v>2</v>
      </c>
      <c r="E25" t="s">
        <v>3</v>
      </c>
      <c r="F25" t="s">
        <v>60</v>
      </c>
      <c r="G25">
        <v>2</v>
      </c>
      <c r="H25" t="s">
        <v>6</v>
      </c>
    </row>
    <row r="26" spans="1:8" x14ac:dyDescent="0.25">
      <c r="A26">
        <v>8022581337</v>
      </c>
      <c r="B26" s="1">
        <v>44353</v>
      </c>
      <c r="C26" t="s">
        <v>61</v>
      </c>
      <c r="D26" t="s">
        <v>2</v>
      </c>
      <c r="E26" t="s">
        <v>62</v>
      </c>
      <c r="F26" t="s">
        <v>63</v>
      </c>
      <c r="G26">
        <v>12</v>
      </c>
      <c r="H26" t="s">
        <v>6</v>
      </c>
    </row>
    <row r="27" spans="1:8" x14ac:dyDescent="0.25">
      <c r="A27">
        <v>344855116</v>
      </c>
      <c r="B27" s="1">
        <v>43764</v>
      </c>
      <c r="C27" t="s">
        <v>64</v>
      </c>
      <c r="D27" t="s">
        <v>2</v>
      </c>
      <c r="E27" t="s">
        <v>4</v>
      </c>
      <c r="F27" t="s">
        <v>65</v>
      </c>
      <c r="G27">
        <v>8</v>
      </c>
      <c r="H27" t="s">
        <v>6</v>
      </c>
    </row>
    <row r="28" spans="1:8" x14ac:dyDescent="0.25">
      <c r="A28">
        <v>397089397</v>
      </c>
      <c r="B28" s="1">
        <v>44340</v>
      </c>
      <c r="C28" t="s">
        <v>66</v>
      </c>
      <c r="D28" t="s">
        <v>2</v>
      </c>
      <c r="E28" t="s">
        <v>3</v>
      </c>
      <c r="F28" t="s">
        <v>67</v>
      </c>
      <c r="G28">
        <v>3</v>
      </c>
      <c r="H28" t="s">
        <v>6</v>
      </c>
    </row>
    <row r="29" spans="1:8" x14ac:dyDescent="0.25">
      <c r="A29">
        <v>8022625885</v>
      </c>
      <c r="B29" s="1">
        <v>44363</v>
      </c>
      <c r="C29" t="s">
        <v>68</v>
      </c>
      <c r="D29" t="s">
        <v>2</v>
      </c>
      <c r="E29" t="s">
        <v>26</v>
      </c>
      <c r="F29" t="s">
        <v>69</v>
      </c>
      <c r="G29">
        <v>9</v>
      </c>
      <c r="H29" t="s">
        <v>28</v>
      </c>
    </row>
    <row r="30" spans="1:8" x14ac:dyDescent="0.25">
      <c r="A30">
        <v>353377501</v>
      </c>
      <c r="B30" s="1">
        <v>43858</v>
      </c>
      <c r="C30" t="s">
        <v>70</v>
      </c>
      <c r="D30" t="s">
        <v>2</v>
      </c>
      <c r="E30" t="s">
        <v>3</v>
      </c>
      <c r="F30" t="s">
        <v>71</v>
      </c>
      <c r="G30">
        <v>11</v>
      </c>
      <c r="H30" t="s">
        <v>6</v>
      </c>
    </row>
    <row r="31" spans="1:8" x14ac:dyDescent="0.25">
      <c r="A31">
        <v>399305987</v>
      </c>
      <c r="B31" s="1">
        <v>44358</v>
      </c>
      <c r="C31" t="s">
        <v>72</v>
      </c>
      <c r="D31" t="s">
        <v>2</v>
      </c>
      <c r="E31" t="s">
        <v>3</v>
      </c>
      <c r="F31" t="s">
        <v>73</v>
      </c>
      <c r="G31">
        <v>3</v>
      </c>
      <c r="H31" t="s">
        <v>6</v>
      </c>
    </row>
    <row r="32" spans="1:8" x14ac:dyDescent="0.25">
      <c r="A32">
        <v>8022513947</v>
      </c>
      <c r="B32" s="1">
        <v>44335</v>
      </c>
      <c r="C32" t="s">
        <v>74</v>
      </c>
      <c r="D32" t="s">
        <v>2</v>
      </c>
      <c r="E32" t="s">
        <v>26</v>
      </c>
      <c r="F32" t="s">
        <v>65</v>
      </c>
      <c r="G32">
        <v>8</v>
      </c>
      <c r="H32" t="s">
        <v>28</v>
      </c>
    </row>
    <row r="33" spans="1:8" x14ac:dyDescent="0.25">
      <c r="A33">
        <v>8022579069</v>
      </c>
      <c r="B33" s="1">
        <v>44352</v>
      </c>
      <c r="C33" t="s">
        <v>61</v>
      </c>
      <c r="D33" t="s">
        <v>2</v>
      </c>
      <c r="E33" t="s">
        <v>10</v>
      </c>
      <c r="F33" t="s">
        <v>75</v>
      </c>
      <c r="G33">
        <v>7</v>
      </c>
      <c r="H33" t="s">
        <v>6</v>
      </c>
    </row>
    <row r="34" spans="1:8" x14ac:dyDescent="0.25">
      <c r="A34">
        <v>8022530893</v>
      </c>
      <c r="B34" s="1">
        <v>44341</v>
      </c>
      <c r="C34" t="s">
        <v>66</v>
      </c>
      <c r="D34" t="s">
        <v>2</v>
      </c>
      <c r="E34" t="s">
        <v>18</v>
      </c>
      <c r="F34" t="s">
        <v>76</v>
      </c>
      <c r="G34">
        <v>5</v>
      </c>
      <c r="H34" t="s">
        <v>8</v>
      </c>
    </row>
    <row r="35" spans="1:8" x14ac:dyDescent="0.25">
      <c r="A35">
        <v>8022554884</v>
      </c>
      <c r="B35" s="1">
        <v>44347</v>
      </c>
      <c r="C35" t="s">
        <v>77</v>
      </c>
      <c r="D35" t="s">
        <v>2</v>
      </c>
      <c r="E35" t="s">
        <v>78</v>
      </c>
      <c r="F35" t="s">
        <v>11</v>
      </c>
      <c r="G35">
        <v>6</v>
      </c>
      <c r="H35" t="s">
        <v>8</v>
      </c>
    </row>
    <row r="36" spans="1:8" x14ac:dyDescent="0.25">
      <c r="A36">
        <v>8020882093</v>
      </c>
      <c r="B36" s="1">
        <v>43835</v>
      </c>
      <c r="C36" t="s">
        <v>79</v>
      </c>
      <c r="D36" t="s">
        <v>2</v>
      </c>
      <c r="E36" t="s">
        <v>46</v>
      </c>
      <c r="F36" t="s">
        <v>80</v>
      </c>
      <c r="G36">
        <v>4</v>
      </c>
      <c r="H36" t="s">
        <v>8</v>
      </c>
    </row>
    <row r="37" spans="1:8" x14ac:dyDescent="0.25">
      <c r="A37">
        <v>401314482</v>
      </c>
      <c r="B37" s="1">
        <v>44379</v>
      </c>
      <c r="C37" t="s">
        <v>81</v>
      </c>
      <c r="D37" t="s">
        <v>2</v>
      </c>
      <c r="E37" t="s">
        <v>3</v>
      </c>
      <c r="F37" t="s">
        <v>82</v>
      </c>
      <c r="G37">
        <v>6</v>
      </c>
      <c r="H37" t="s">
        <v>6</v>
      </c>
    </row>
    <row r="38" spans="1:8" x14ac:dyDescent="0.25">
      <c r="A38">
        <v>8022590092</v>
      </c>
      <c r="B38" s="1">
        <v>44355</v>
      </c>
      <c r="C38" t="s">
        <v>83</v>
      </c>
      <c r="D38" t="s">
        <v>2</v>
      </c>
      <c r="E38" t="s">
        <v>26</v>
      </c>
      <c r="F38" t="s">
        <v>84</v>
      </c>
      <c r="G38">
        <v>9</v>
      </c>
      <c r="H38" t="s">
        <v>28</v>
      </c>
    </row>
    <row r="39" spans="1:8" x14ac:dyDescent="0.25">
      <c r="A39">
        <v>8022637569</v>
      </c>
      <c r="B39" s="1">
        <v>44366</v>
      </c>
      <c r="C39" t="s">
        <v>85</v>
      </c>
      <c r="D39" t="s">
        <v>2</v>
      </c>
      <c r="E39" t="s">
        <v>32</v>
      </c>
      <c r="F39" t="s">
        <v>86</v>
      </c>
      <c r="G39">
        <v>7</v>
      </c>
      <c r="H39" t="s">
        <v>6</v>
      </c>
    </row>
    <row r="40" spans="1:8" x14ac:dyDescent="0.25">
      <c r="A40">
        <v>399294904</v>
      </c>
      <c r="B40" s="1">
        <v>44358</v>
      </c>
      <c r="C40" t="s">
        <v>72</v>
      </c>
      <c r="D40" t="s">
        <v>2</v>
      </c>
      <c r="E40" t="s">
        <v>3</v>
      </c>
      <c r="F40" t="s">
        <v>87</v>
      </c>
      <c r="G40">
        <v>10</v>
      </c>
      <c r="H40" t="s">
        <v>8</v>
      </c>
    </row>
    <row r="41" spans="1:8" x14ac:dyDescent="0.25">
      <c r="A41">
        <v>8022668350</v>
      </c>
      <c r="B41" s="1">
        <v>44372</v>
      </c>
      <c r="C41" t="s">
        <v>88</v>
      </c>
      <c r="D41" t="s">
        <v>2</v>
      </c>
      <c r="E41" t="s">
        <v>46</v>
      </c>
      <c r="F41" t="s">
        <v>5</v>
      </c>
      <c r="G41">
        <v>3</v>
      </c>
      <c r="H41" t="s">
        <v>8</v>
      </c>
    </row>
    <row r="42" spans="1:8" x14ac:dyDescent="0.25">
      <c r="A42">
        <v>8020984932</v>
      </c>
      <c r="B42" s="1">
        <v>43859</v>
      </c>
      <c r="C42" t="s">
        <v>89</v>
      </c>
      <c r="D42" t="s">
        <v>2</v>
      </c>
      <c r="E42" t="s">
        <v>13</v>
      </c>
      <c r="F42" t="s">
        <v>90</v>
      </c>
      <c r="G42">
        <v>6</v>
      </c>
      <c r="H42" t="s">
        <v>6</v>
      </c>
    </row>
    <row r="43" spans="1:8" x14ac:dyDescent="0.25">
      <c r="A43">
        <v>8022582745</v>
      </c>
      <c r="B43" s="1">
        <v>44354</v>
      </c>
      <c r="C43" t="s">
        <v>61</v>
      </c>
      <c r="D43" t="s">
        <v>2</v>
      </c>
      <c r="E43" t="s">
        <v>91</v>
      </c>
      <c r="F43" t="s">
        <v>92</v>
      </c>
      <c r="G43">
        <v>10</v>
      </c>
      <c r="H43" t="s">
        <v>6</v>
      </c>
    </row>
    <row r="44" spans="1:8" x14ac:dyDescent="0.25">
      <c r="A44">
        <v>8022587033</v>
      </c>
      <c r="B44" s="1">
        <v>44355</v>
      </c>
      <c r="C44" t="s">
        <v>93</v>
      </c>
      <c r="D44" t="s">
        <v>2</v>
      </c>
      <c r="E44" t="s">
        <v>10</v>
      </c>
      <c r="F44" t="s">
        <v>94</v>
      </c>
      <c r="G44">
        <v>7</v>
      </c>
      <c r="H44" t="s">
        <v>6</v>
      </c>
    </row>
    <row r="45" spans="1:8" x14ac:dyDescent="0.25">
      <c r="A45">
        <v>8022627857</v>
      </c>
      <c r="B45" s="1">
        <v>44364</v>
      </c>
      <c r="C45" t="s">
        <v>95</v>
      </c>
      <c r="D45" t="s">
        <v>2</v>
      </c>
      <c r="E45" t="s">
        <v>46</v>
      </c>
      <c r="F45" t="s">
        <v>96</v>
      </c>
      <c r="G45">
        <v>2</v>
      </c>
      <c r="H45" t="s">
        <v>8</v>
      </c>
    </row>
    <row r="46" spans="1:8" x14ac:dyDescent="0.25">
      <c r="A46">
        <v>8022454156</v>
      </c>
      <c r="B46" s="1">
        <v>44319</v>
      </c>
      <c r="C46" t="s">
        <v>35</v>
      </c>
      <c r="D46" t="s">
        <v>2</v>
      </c>
      <c r="E46" t="s">
        <v>10</v>
      </c>
      <c r="F46" t="s">
        <v>97</v>
      </c>
      <c r="G46">
        <v>1</v>
      </c>
      <c r="H46" t="s">
        <v>6</v>
      </c>
    </row>
    <row r="47" spans="1:8" x14ac:dyDescent="0.25">
      <c r="A47">
        <v>8021951199</v>
      </c>
      <c r="B47" s="1">
        <v>44132</v>
      </c>
      <c r="C47" t="s">
        <v>9</v>
      </c>
      <c r="D47" t="s">
        <v>2</v>
      </c>
      <c r="E47" t="s">
        <v>10</v>
      </c>
      <c r="F47" t="s">
        <v>98</v>
      </c>
      <c r="G47">
        <v>2</v>
      </c>
      <c r="H47" t="s">
        <v>8</v>
      </c>
    </row>
    <row r="48" spans="1:8" x14ac:dyDescent="0.25">
      <c r="A48">
        <v>400865742</v>
      </c>
      <c r="B48" s="1">
        <v>44375</v>
      </c>
      <c r="C48" t="s">
        <v>99</v>
      </c>
      <c r="D48" t="s">
        <v>2</v>
      </c>
      <c r="E48" t="s">
        <v>3</v>
      </c>
      <c r="F48" t="s">
        <v>100</v>
      </c>
      <c r="G48">
        <v>11</v>
      </c>
      <c r="H48" t="s">
        <v>8</v>
      </c>
    </row>
    <row r="49" spans="1:8" x14ac:dyDescent="0.25">
      <c r="A49">
        <v>8020609611</v>
      </c>
      <c r="B49" s="1">
        <v>43766</v>
      </c>
      <c r="C49" t="s">
        <v>101</v>
      </c>
      <c r="D49" t="s">
        <v>2</v>
      </c>
      <c r="E49" t="s">
        <v>102</v>
      </c>
      <c r="F49" t="s">
        <v>103</v>
      </c>
      <c r="G49">
        <v>12</v>
      </c>
      <c r="H49" t="s">
        <v>6</v>
      </c>
    </row>
    <row r="50" spans="1:8" x14ac:dyDescent="0.25">
      <c r="A50">
        <v>8022562595</v>
      </c>
      <c r="B50" s="1">
        <v>44349</v>
      </c>
      <c r="C50" t="s">
        <v>104</v>
      </c>
      <c r="D50" t="s">
        <v>2</v>
      </c>
      <c r="E50" t="s">
        <v>105</v>
      </c>
      <c r="F50" t="s">
        <v>106</v>
      </c>
      <c r="G50">
        <v>6</v>
      </c>
      <c r="H50" t="s">
        <v>6</v>
      </c>
    </row>
    <row r="51" spans="1:8" x14ac:dyDescent="0.25">
      <c r="A51">
        <v>8022587793</v>
      </c>
      <c r="B51" s="1">
        <v>44355</v>
      </c>
      <c r="C51" t="s">
        <v>52</v>
      </c>
      <c r="D51" t="s">
        <v>2</v>
      </c>
      <c r="E51" t="s">
        <v>107</v>
      </c>
      <c r="F51" t="s">
        <v>108</v>
      </c>
      <c r="G51">
        <v>2</v>
      </c>
      <c r="H51" t="s">
        <v>34</v>
      </c>
    </row>
    <row r="52" spans="1:8" x14ac:dyDescent="0.25">
      <c r="A52">
        <v>8022497066</v>
      </c>
      <c r="B52" s="1">
        <v>44330</v>
      </c>
      <c r="D52" t="s">
        <v>109</v>
      </c>
      <c r="E52" t="s">
        <v>78</v>
      </c>
      <c r="F52" t="s">
        <v>110</v>
      </c>
      <c r="G52">
        <v>9</v>
      </c>
      <c r="H52" t="s">
        <v>34</v>
      </c>
    </row>
    <row r="53" spans="1:8" x14ac:dyDescent="0.25">
      <c r="A53">
        <v>8022150109</v>
      </c>
      <c r="B53" s="1">
        <v>44208</v>
      </c>
      <c r="C53" t="s">
        <v>111</v>
      </c>
      <c r="D53" t="s">
        <v>2</v>
      </c>
      <c r="E53" t="s">
        <v>26</v>
      </c>
      <c r="F53" t="s">
        <v>106</v>
      </c>
      <c r="G53">
        <v>6</v>
      </c>
      <c r="H53" t="s">
        <v>28</v>
      </c>
    </row>
    <row r="54" spans="1:8" x14ac:dyDescent="0.25">
      <c r="A54">
        <v>8022159029</v>
      </c>
      <c r="B54" s="1">
        <v>44212</v>
      </c>
      <c r="C54" t="s">
        <v>112</v>
      </c>
      <c r="D54" t="s">
        <v>2</v>
      </c>
      <c r="E54" t="s">
        <v>26</v>
      </c>
      <c r="F54" t="s">
        <v>113</v>
      </c>
      <c r="G54">
        <v>6</v>
      </c>
      <c r="H54" t="s">
        <v>28</v>
      </c>
    </row>
    <row r="55" spans="1:8" x14ac:dyDescent="0.25">
      <c r="A55">
        <v>345918071</v>
      </c>
      <c r="B55" s="1">
        <v>43773</v>
      </c>
      <c r="C55" t="s">
        <v>114</v>
      </c>
      <c r="D55" t="s">
        <v>2</v>
      </c>
      <c r="E55" t="s">
        <v>4</v>
      </c>
      <c r="F55" t="s">
        <v>33</v>
      </c>
      <c r="G55">
        <v>12</v>
      </c>
      <c r="H55" t="s">
        <v>6</v>
      </c>
    </row>
    <row r="56" spans="1:8" x14ac:dyDescent="0.25">
      <c r="A56">
        <v>352563632</v>
      </c>
      <c r="B56" s="1">
        <v>43848</v>
      </c>
      <c r="C56" t="s">
        <v>115</v>
      </c>
      <c r="D56" t="s">
        <v>2</v>
      </c>
      <c r="E56" t="s">
        <v>3</v>
      </c>
      <c r="F56" t="s">
        <v>116</v>
      </c>
      <c r="G56">
        <v>5</v>
      </c>
      <c r="H56" t="s">
        <v>6</v>
      </c>
    </row>
    <row r="57" spans="1:8" x14ac:dyDescent="0.25">
      <c r="A57">
        <v>8020902240</v>
      </c>
      <c r="B57" s="1">
        <v>43839</v>
      </c>
      <c r="C57" t="s">
        <v>117</v>
      </c>
      <c r="D57" t="s">
        <v>2</v>
      </c>
      <c r="E57" t="s">
        <v>118</v>
      </c>
      <c r="F57" t="s">
        <v>119</v>
      </c>
      <c r="G57">
        <v>2</v>
      </c>
      <c r="H57" t="s">
        <v>8</v>
      </c>
    </row>
    <row r="58" spans="1:8" x14ac:dyDescent="0.25">
      <c r="A58">
        <v>396160116</v>
      </c>
      <c r="B58" s="1">
        <v>44332</v>
      </c>
      <c r="C58" t="s">
        <v>120</v>
      </c>
      <c r="D58" t="s">
        <v>2</v>
      </c>
      <c r="E58" t="s">
        <v>3</v>
      </c>
      <c r="F58" t="s">
        <v>121</v>
      </c>
      <c r="G58">
        <v>4</v>
      </c>
      <c r="H58" t="s">
        <v>8</v>
      </c>
    </row>
    <row r="59" spans="1:8" x14ac:dyDescent="0.25">
      <c r="A59">
        <v>8020993947</v>
      </c>
      <c r="B59" s="1">
        <v>43861</v>
      </c>
      <c r="C59" t="s">
        <v>122</v>
      </c>
      <c r="D59" t="s">
        <v>2</v>
      </c>
      <c r="E59" t="s">
        <v>118</v>
      </c>
      <c r="F59" t="s">
        <v>123</v>
      </c>
      <c r="G59">
        <v>10</v>
      </c>
      <c r="H59" t="s">
        <v>8</v>
      </c>
    </row>
    <row r="60" spans="1:8" x14ac:dyDescent="0.25">
      <c r="A60">
        <v>8020903380</v>
      </c>
      <c r="B60" s="1">
        <v>43839</v>
      </c>
      <c r="C60" t="s">
        <v>124</v>
      </c>
      <c r="D60" t="s">
        <v>2</v>
      </c>
      <c r="E60" t="s">
        <v>118</v>
      </c>
      <c r="F60" t="s">
        <v>65</v>
      </c>
      <c r="G60">
        <v>8</v>
      </c>
      <c r="H60" t="s">
        <v>6</v>
      </c>
    </row>
    <row r="61" spans="1:8" x14ac:dyDescent="0.25">
      <c r="A61">
        <v>353273997</v>
      </c>
      <c r="B61" s="1">
        <v>43857</v>
      </c>
      <c r="C61" t="s">
        <v>125</v>
      </c>
      <c r="D61" t="s">
        <v>2</v>
      </c>
      <c r="E61" t="s">
        <v>3</v>
      </c>
      <c r="F61" t="s">
        <v>126</v>
      </c>
      <c r="G61">
        <v>12</v>
      </c>
      <c r="H61" t="s">
        <v>8</v>
      </c>
    </row>
    <row r="62" spans="1:8" x14ac:dyDescent="0.25">
      <c r="A62">
        <v>8020583974</v>
      </c>
      <c r="B62" s="1">
        <v>43759</v>
      </c>
      <c r="C62" t="s">
        <v>127</v>
      </c>
      <c r="D62" t="s">
        <v>2</v>
      </c>
      <c r="E62" t="s">
        <v>128</v>
      </c>
      <c r="F62" t="s">
        <v>129</v>
      </c>
      <c r="G62">
        <v>7</v>
      </c>
      <c r="H62" t="s">
        <v>8</v>
      </c>
    </row>
    <row r="63" spans="1:8" x14ac:dyDescent="0.25">
      <c r="A63">
        <v>352809226</v>
      </c>
      <c r="B63" s="1">
        <v>43851</v>
      </c>
      <c r="C63" t="s">
        <v>130</v>
      </c>
      <c r="D63" t="s">
        <v>2</v>
      </c>
      <c r="E63" t="s">
        <v>3</v>
      </c>
      <c r="F63" t="s">
        <v>131</v>
      </c>
      <c r="G63">
        <v>5</v>
      </c>
      <c r="H63" t="s">
        <v>6</v>
      </c>
    </row>
    <row r="64" spans="1:8" x14ac:dyDescent="0.25">
      <c r="A64">
        <v>396132199</v>
      </c>
      <c r="B64" s="1">
        <v>44331</v>
      </c>
      <c r="C64" t="s">
        <v>132</v>
      </c>
      <c r="D64" t="s">
        <v>2</v>
      </c>
      <c r="E64" t="s">
        <v>3</v>
      </c>
      <c r="F64" t="s">
        <v>113</v>
      </c>
      <c r="G64">
        <v>7</v>
      </c>
      <c r="H64" t="s">
        <v>6</v>
      </c>
    </row>
    <row r="65" spans="1:8" x14ac:dyDescent="0.25">
      <c r="A65">
        <v>353257511</v>
      </c>
      <c r="B65" s="1">
        <v>43857</v>
      </c>
      <c r="C65" t="s">
        <v>133</v>
      </c>
      <c r="D65" t="s">
        <v>2</v>
      </c>
      <c r="E65" t="s">
        <v>3</v>
      </c>
      <c r="F65" t="s">
        <v>134</v>
      </c>
      <c r="G65">
        <v>12</v>
      </c>
      <c r="H65" t="s">
        <v>6</v>
      </c>
    </row>
    <row r="66" spans="1:8" x14ac:dyDescent="0.25">
      <c r="A66">
        <v>385787676</v>
      </c>
      <c r="B66" s="1">
        <v>44231</v>
      </c>
      <c r="C66" t="s">
        <v>135</v>
      </c>
      <c r="D66" t="s">
        <v>2</v>
      </c>
      <c r="E66" t="s">
        <v>3</v>
      </c>
      <c r="F66" t="s">
        <v>65</v>
      </c>
      <c r="G66">
        <v>8</v>
      </c>
      <c r="H66" t="s">
        <v>6</v>
      </c>
    </row>
    <row r="67" spans="1:8" x14ac:dyDescent="0.25">
      <c r="A67">
        <v>383488605</v>
      </c>
      <c r="B67" s="1">
        <v>44208</v>
      </c>
      <c r="C67" t="s">
        <v>136</v>
      </c>
      <c r="D67" t="s">
        <v>2</v>
      </c>
      <c r="E67" t="s">
        <v>3</v>
      </c>
      <c r="F67" t="s">
        <v>137</v>
      </c>
      <c r="G67">
        <v>11</v>
      </c>
      <c r="H67" t="s">
        <v>6</v>
      </c>
    </row>
    <row r="68" spans="1:8" x14ac:dyDescent="0.25">
      <c r="A68">
        <v>348823434</v>
      </c>
      <c r="B68" s="1">
        <v>43801</v>
      </c>
      <c r="C68" t="s">
        <v>138</v>
      </c>
      <c r="D68" t="s">
        <v>2</v>
      </c>
      <c r="E68" t="s">
        <v>4</v>
      </c>
      <c r="F68" t="s">
        <v>131</v>
      </c>
      <c r="G68">
        <v>5</v>
      </c>
      <c r="H68" t="s">
        <v>6</v>
      </c>
    </row>
    <row r="69" spans="1:8" x14ac:dyDescent="0.25">
      <c r="A69">
        <v>8020479893</v>
      </c>
      <c r="B69" s="1">
        <v>43734</v>
      </c>
      <c r="C69" t="s">
        <v>139</v>
      </c>
      <c r="D69" t="s">
        <v>2</v>
      </c>
      <c r="E69" t="s">
        <v>140</v>
      </c>
      <c r="F69" t="s">
        <v>141</v>
      </c>
      <c r="G69">
        <v>5</v>
      </c>
      <c r="H69" t="s">
        <v>6</v>
      </c>
    </row>
    <row r="70" spans="1:8" x14ac:dyDescent="0.25">
      <c r="A70">
        <v>351919510</v>
      </c>
      <c r="B70" s="1">
        <v>43840</v>
      </c>
      <c r="C70" t="s">
        <v>142</v>
      </c>
      <c r="D70" t="s">
        <v>2</v>
      </c>
      <c r="E70" t="s">
        <v>3</v>
      </c>
      <c r="F70" t="s">
        <v>143</v>
      </c>
      <c r="G70">
        <v>11</v>
      </c>
      <c r="H70" t="s">
        <v>6</v>
      </c>
    </row>
    <row r="71" spans="1:8" x14ac:dyDescent="0.25">
      <c r="A71">
        <v>344342260</v>
      </c>
      <c r="B71" s="1">
        <v>43759</v>
      </c>
      <c r="C71" t="s">
        <v>144</v>
      </c>
      <c r="D71" t="s">
        <v>2</v>
      </c>
      <c r="E71" t="s">
        <v>4</v>
      </c>
      <c r="F71" t="s">
        <v>110</v>
      </c>
      <c r="G71">
        <v>9</v>
      </c>
      <c r="H71" t="s">
        <v>6</v>
      </c>
    </row>
    <row r="72" spans="1:8" x14ac:dyDescent="0.25">
      <c r="A72">
        <v>8022502145</v>
      </c>
      <c r="B72" s="1">
        <v>44333</v>
      </c>
      <c r="C72" t="s">
        <v>145</v>
      </c>
      <c r="D72" t="s">
        <v>2</v>
      </c>
      <c r="E72" t="s">
        <v>78</v>
      </c>
      <c r="F72" t="s">
        <v>146</v>
      </c>
      <c r="G72">
        <v>6</v>
      </c>
      <c r="H72" t="s">
        <v>8</v>
      </c>
    </row>
    <row r="73" spans="1:8" x14ac:dyDescent="0.25">
      <c r="A73">
        <v>8022501169</v>
      </c>
      <c r="B73" s="1">
        <v>44332</v>
      </c>
      <c r="C73" t="s">
        <v>120</v>
      </c>
      <c r="D73" t="s">
        <v>2</v>
      </c>
      <c r="E73" t="s">
        <v>46</v>
      </c>
      <c r="F73" t="s">
        <v>14</v>
      </c>
      <c r="G73">
        <v>8</v>
      </c>
      <c r="H73" t="s">
        <v>8</v>
      </c>
    </row>
    <row r="74" spans="1:8" x14ac:dyDescent="0.25">
      <c r="A74">
        <v>386689974</v>
      </c>
      <c r="B74" s="1">
        <v>44243</v>
      </c>
      <c r="C74" t="s">
        <v>147</v>
      </c>
      <c r="D74" t="s">
        <v>2</v>
      </c>
      <c r="E74" t="s">
        <v>3</v>
      </c>
      <c r="F74" t="s">
        <v>148</v>
      </c>
      <c r="G74">
        <v>9</v>
      </c>
      <c r="H74" t="s">
        <v>8</v>
      </c>
    </row>
    <row r="75" spans="1:8" x14ac:dyDescent="0.25">
      <c r="A75">
        <v>8022191146</v>
      </c>
      <c r="B75" s="1">
        <v>44227</v>
      </c>
      <c r="C75" t="s">
        <v>149</v>
      </c>
      <c r="D75" t="s">
        <v>2</v>
      </c>
      <c r="E75" t="s">
        <v>118</v>
      </c>
      <c r="F75" t="s">
        <v>150</v>
      </c>
      <c r="G75">
        <v>9</v>
      </c>
      <c r="H75" t="s">
        <v>6</v>
      </c>
    </row>
    <row r="76" spans="1:8" x14ac:dyDescent="0.25">
      <c r="A76">
        <v>354081314</v>
      </c>
      <c r="B76" s="1">
        <v>43865</v>
      </c>
      <c r="C76" t="s">
        <v>151</v>
      </c>
      <c r="D76" t="s">
        <v>2</v>
      </c>
      <c r="E76" t="s">
        <v>3</v>
      </c>
      <c r="F76" t="s">
        <v>90</v>
      </c>
      <c r="G76">
        <v>6</v>
      </c>
      <c r="H76" t="s">
        <v>6</v>
      </c>
    </row>
    <row r="77" spans="1:8" x14ac:dyDescent="0.25">
      <c r="A77">
        <v>347546256</v>
      </c>
      <c r="B77" s="1">
        <v>43791</v>
      </c>
      <c r="C77" t="s">
        <v>152</v>
      </c>
      <c r="D77" t="s">
        <v>2</v>
      </c>
      <c r="E77" t="s">
        <v>4</v>
      </c>
      <c r="F77" t="s">
        <v>60</v>
      </c>
      <c r="G77">
        <v>2</v>
      </c>
      <c r="H77" t="s">
        <v>8</v>
      </c>
    </row>
    <row r="78" spans="1:8" x14ac:dyDescent="0.25">
      <c r="A78">
        <v>8020646448</v>
      </c>
      <c r="B78" s="1">
        <v>43774</v>
      </c>
      <c r="C78" t="s">
        <v>153</v>
      </c>
      <c r="D78" t="s">
        <v>2</v>
      </c>
      <c r="E78" t="s">
        <v>154</v>
      </c>
      <c r="F78" t="s">
        <v>155</v>
      </c>
      <c r="G78">
        <v>11</v>
      </c>
      <c r="H78" t="s">
        <v>8</v>
      </c>
    </row>
    <row r="79" spans="1:8" x14ac:dyDescent="0.25">
      <c r="A79">
        <v>8022221447</v>
      </c>
      <c r="B79" s="1">
        <v>44240</v>
      </c>
      <c r="C79" t="s">
        <v>156</v>
      </c>
      <c r="D79" t="s">
        <v>2</v>
      </c>
      <c r="E79" t="s">
        <v>107</v>
      </c>
      <c r="F79" t="s">
        <v>30</v>
      </c>
      <c r="G79">
        <v>6</v>
      </c>
      <c r="H79" t="s">
        <v>34</v>
      </c>
    </row>
    <row r="80" spans="1:8" x14ac:dyDescent="0.25">
      <c r="A80">
        <v>8020675635</v>
      </c>
      <c r="B80" s="1">
        <v>43781</v>
      </c>
      <c r="D80" t="s">
        <v>109</v>
      </c>
      <c r="E80" t="s">
        <v>154</v>
      </c>
      <c r="F80" t="s">
        <v>65</v>
      </c>
      <c r="G80">
        <v>8</v>
      </c>
      <c r="H80" t="s">
        <v>8</v>
      </c>
    </row>
    <row r="81" spans="1:8" x14ac:dyDescent="0.25">
      <c r="A81">
        <v>386184152</v>
      </c>
      <c r="B81" s="1">
        <v>44236</v>
      </c>
      <c r="D81" t="s">
        <v>109</v>
      </c>
      <c r="E81" t="s">
        <v>3</v>
      </c>
      <c r="F81" t="s">
        <v>157</v>
      </c>
      <c r="G81">
        <v>5</v>
      </c>
      <c r="H81" t="s">
        <v>6</v>
      </c>
    </row>
    <row r="82" spans="1:8" x14ac:dyDescent="0.25">
      <c r="A82">
        <v>8020724805</v>
      </c>
      <c r="B82" s="1">
        <v>43793</v>
      </c>
      <c r="C82" t="s">
        <v>158</v>
      </c>
      <c r="D82" t="s">
        <v>2</v>
      </c>
      <c r="E82" t="s">
        <v>140</v>
      </c>
      <c r="G82">
        <v>11</v>
      </c>
      <c r="H82" t="s">
        <v>6</v>
      </c>
    </row>
    <row r="83" spans="1:8" x14ac:dyDescent="0.25">
      <c r="A83">
        <v>8020690174</v>
      </c>
      <c r="B83" s="1">
        <v>43784</v>
      </c>
      <c r="C83" t="s">
        <v>159</v>
      </c>
      <c r="D83" t="s">
        <v>2</v>
      </c>
      <c r="E83" t="s">
        <v>154</v>
      </c>
      <c r="F83" t="s">
        <v>7</v>
      </c>
      <c r="G83">
        <v>5</v>
      </c>
      <c r="H83" t="s">
        <v>6</v>
      </c>
    </row>
    <row r="84" spans="1:8" x14ac:dyDescent="0.25">
      <c r="A84">
        <v>8020719480</v>
      </c>
      <c r="B84" s="1">
        <v>43791</v>
      </c>
      <c r="C84" t="s">
        <v>152</v>
      </c>
      <c r="D84" t="s">
        <v>2</v>
      </c>
      <c r="E84" t="s">
        <v>102</v>
      </c>
      <c r="F84" t="s">
        <v>160</v>
      </c>
      <c r="G84">
        <v>4</v>
      </c>
      <c r="H84" t="s">
        <v>6</v>
      </c>
    </row>
    <row r="85" spans="1:8" x14ac:dyDescent="0.25">
      <c r="A85">
        <v>8020684568</v>
      </c>
      <c r="B85" s="1">
        <v>43783</v>
      </c>
      <c r="C85" t="s">
        <v>161</v>
      </c>
      <c r="D85" t="s">
        <v>2</v>
      </c>
      <c r="E85" t="s">
        <v>128</v>
      </c>
      <c r="F85" t="s">
        <v>162</v>
      </c>
      <c r="G85">
        <v>10</v>
      </c>
      <c r="H85" t="s">
        <v>6</v>
      </c>
    </row>
    <row r="86" spans="1:8" x14ac:dyDescent="0.25">
      <c r="A86">
        <v>8022221786</v>
      </c>
      <c r="B86" s="1">
        <v>44240</v>
      </c>
      <c r="C86" t="s">
        <v>156</v>
      </c>
      <c r="D86" t="s">
        <v>2</v>
      </c>
      <c r="E86" t="s">
        <v>118</v>
      </c>
      <c r="F86" t="s">
        <v>163</v>
      </c>
      <c r="G86">
        <v>12</v>
      </c>
      <c r="H86" t="s">
        <v>8</v>
      </c>
    </row>
    <row r="87" spans="1:8" x14ac:dyDescent="0.25">
      <c r="A87">
        <v>385949706</v>
      </c>
      <c r="B87" s="1">
        <v>44235</v>
      </c>
      <c r="C87" t="s">
        <v>164</v>
      </c>
      <c r="D87" t="s">
        <v>2</v>
      </c>
      <c r="E87" t="s">
        <v>3</v>
      </c>
      <c r="F87" t="s">
        <v>165</v>
      </c>
      <c r="G87">
        <v>4</v>
      </c>
      <c r="H87" t="s">
        <v>6</v>
      </c>
    </row>
    <row r="88" spans="1:8" x14ac:dyDescent="0.25">
      <c r="A88">
        <v>385837029</v>
      </c>
      <c r="B88" s="1">
        <v>44232</v>
      </c>
      <c r="C88" t="s">
        <v>166</v>
      </c>
      <c r="D88" t="s">
        <v>2</v>
      </c>
      <c r="E88" t="s">
        <v>3</v>
      </c>
      <c r="F88" t="s">
        <v>5</v>
      </c>
      <c r="G88">
        <v>3</v>
      </c>
      <c r="H88" t="s">
        <v>6</v>
      </c>
    </row>
    <row r="89" spans="1:8" x14ac:dyDescent="0.25">
      <c r="A89">
        <v>8022275238</v>
      </c>
      <c r="B89" s="1">
        <v>44262</v>
      </c>
      <c r="C89" t="s">
        <v>167</v>
      </c>
      <c r="D89" t="s">
        <v>2</v>
      </c>
      <c r="E89" t="s">
        <v>26</v>
      </c>
      <c r="G89">
        <v>8</v>
      </c>
      <c r="H89" t="s">
        <v>28</v>
      </c>
    </row>
    <row r="90" spans="1:8" x14ac:dyDescent="0.25">
      <c r="A90">
        <v>8022166560</v>
      </c>
      <c r="B90" s="1">
        <v>44216</v>
      </c>
      <c r="C90" t="s">
        <v>168</v>
      </c>
      <c r="D90" t="s">
        <v>2</v>
      </c>
      <c r="E90" t="s">
        <v>169</v>
      </c>
      <c r="F90" t="s">
        <v>170</v>
      </c>
      <c r="G90">
        <v>11</v>
      </c>
      <c r="H90" t="s">
        <v>8</v>
      </c>
    </row>
    <row r="91" spans="1:8" x14ac:dyDescent="0.25">
      <c r="A91">
        <v>346957724</v>
      </c>
      <c r="B91" s="1">
        <v>43786</v>
      </c>
      <c r="C91" t="s">
        <v>171</v>
      </c>
      <c r="D91" t="s">
        <v>2</v>
      </c>
      <c r="E91" t="s">
        <v>4</v>
      </c>
      <c r="F91" t="s">
        <v>63</v>
      </c>
      <c r="G91">
        <v>12</v>
      </c>
      <c r="H91" t="s">
        <v>6</v>
      </c>
    </row>
    <row r="92" spans="1:8" x14ac:dyDescent="0.25">
      <c r="A92">
        <v>8020666062</v>
      </c>
      <c r="B92" s="1">
        <v>43779</v>
      </c>
      <c r="C92" t="s">
        <v>172</v>
      </c>
      <c r="D92" t="s">
        <v>2</v>
      </c>
      <c r="E92" t="s">
        <v>140</v>
      </c>
      <c r="F92" t="s">
        <v>173</v>
      </c>
      <c r="G92">
        <v>9</v>
      </c>
      <c r="H92" t="s">
        <v>6</v>
      </c>
    </row>
    <row r="93" spans="1:8" x14ac:dyDescent="0.25">
      <c r="A93">
        <v>8020753522</v>
      </c>
      <c r="B93" s="1">
        <v>43800</v>
      </c>
      <c r="C93" t="s">
        <v>174</v>
      </c>
      <c r="D93" t="s">
        <v>2</v>
      </c>
      <c r="E93" t="s">
        <v>175</v>
      </c>
      <c r="F93" t="s">
        <v>176</v>
      </c>
      <c r="G93">
        <v>8</v>
      </c>
      <c r="H93" t="s">
        <v>8</v>
      </c>
    </row>
    <row r="94" spans="1:8" x14ac:dyDescent="0.25">
      <c r="A94">
        <v>8020729215</v>
      </c>
      <c r="B94" s="1">
        <v>43794</v>
      </c>
      <c r="C94" t="s">
        <v>138</v>
      </c>
      <c r="D94" t="s">
        <v>2</v>
      </c>
      <c r="E94" t="s">
        <v>154</v>
      </c>
      <c r="F94" t="s">
        <v>177</v>
      </c>
      <c r="G94">
        <v>10</v>
      </c>
      <c r="H94" t="s">
        <v>6</v>
      </c>
    </row>
    <row r="95" spans="1:8" x14ac:dyDescent="0.25">
      <c r="A95">
        <v>8021040028</v>
      </c>
      <c r="B95" s="1">
        <v>43873</v>
      </c>
      <c r="C95" t="s">
        <v>178</v>
      </c>
      <c r="D95" t="s">
        <v>2</v>
      </c>
      <c r="E95" t="s">
        <v>13</v>
      </c>
      <c r="F95" t="s">
        <v>179</v>
      </c>
      <c r="G95">
        <v>11</v>
      </c>
      <c r="H95" t="s">
        <v>6</v>
      </c>
    </row>
    <row r="96" spans="1:8" x14ac:dyDescent="0.25">
      <c r="A96">
        <v>8022168496</v>
      </c>
      <c r="B96" s="1">
        <v>44216</v>
      </c>
      <c r="C96" t="s">
        <v>180</v>
      </c>
      <c r="D96" t="s">
        <v>2</v>
      </c>
      <c r="E96" t="s">
        <v>118</v>
      </c>
      <c r="F96" t="s">
        <v>181</v>
      </c>
      <c r="G96">
        <v>8</v>
      </c>
      <c r="H96" t="s">
        <v>8</v>
      </c>
    </row>
    <row r="97" spans="1:8" x14ac:dyDescent="0.25">
      <c r="A97">
        <v>8020470344</v>
      </c>
      <c r="B97" s="1">
        <v>43732</v>
      </c>
      <c r="C97" t="s">
        <v>182</v>
      </c>
      <c r="D97" t="s">
        <v>2</v>
      </c>
      <c r="E97" t="s">
        <v>140</v>
      </c>
      <c r="F97" t="s">
        <v>90</v>
      </c>
      <c r="G97">
        <v>6</v>
      </c>
      <c r="H97" t="s">
        <v>8</v>
      </c>
    </row>
    <row r="98" spans="1:8" x14ac:dyDescent="0.25">
      <c r="A98">
        <v>8022185473</v>
      </c>
      <c r="B98" s="1">
        <v>44224</v>
      </c>
      <c r="C98" t="s">
        <v>149</v>
      </c>
      <c r="D98" t="s">
        <v>2</v>
      </c>
      <c r="E98" t="s">
        <v>13</v>
      </c>
      <c r="F98" t="s">
        <v>183</v>
      </c>
      <c r="G98">
        <v>6</v>
      </c>
      <c r="H98" t="s">
        <v>6</v>
      </c>
    </row>
    <row r="99" spans="1:8" x14ac:dyDescent="0.25">
      <c r="A99">
        <v>8021101650</v>
      </c>
      <c r="B99" s="1">
        <v>43888</v>
      </c>
      <c r="C99" t="s">
        <v>184</v>
      </c>
      <c r="D99" t="s">
        <v>2</v>
      </c>
      <c r="E99" t="s">
        <v>10</v>
      </c>
      <c r="F99" t="s">
        <v>71</v>
      </c>
      <c r="G99">
        <v>11</v>
      </c>
      <c r="H99" t="s">
        <v>8</v>
      </c>
    </row>
    <row r="100" spans="1:8" x14ac:dyDescent="0.25">
      <c r="A100">
        <v>8021042164</v>
      </c>
      <c r="B100" s="1">
        <v>43873</v>
      </c>
      <c r="C100" t="s">
        <v>185</v>
      </c>
      <c r="D100" t="s">
        <v>2</v>
      </c>
      <c r="E100" t="s">
        <v>118</v>
      </c>
      <c r="F100" t="s">
        <v>21</v>
      </c>
      <c r="G100">
        <v>10</v>
      </c>
      <c r="H100" t="s">
        <v>8</v>
      </c>
    </row>
    <row r="101" spans="1:8" x14ac:dyDescent="0.25">
      <c r="A101">
        <v>8020957159</v>
      </c>
      <c r="B101" s="1">
        <v>43852</v>
      </c>
      <c r="C101" t="s">
        <v>130</v>
      </c>
      <c r="D101" t="s">
        <v>2</v>
      </c>
      <c r="E101" t="s">
        <v>118</v>
      </c>
      <c r="F101" t="s">
        <v>186</v>
      </c>
      <c r="G101">
        <v>1</v>
      </c>
      <c r="H101" t="s">
        <v>8</v>
      </c>
    </row>
    <row r="102" spans="1:8" x14ac:dyDescent="0.25">
      <c r="A102">
        <v>8021028140</v>
      </c>
      <c r="B102" s="1">
        <v>43870</v>
      </c>
      <c r="C102" t="s">
        <v>187</v>
      </c>
      <c r="D102" t="s">
        <v>2</v>
      </c>
      <c r="E102" t="s">
        <v>118</v>
      </c>
      <c r="F102" t="s">
        <v>188</v>
      </c>
      <c r="G102">
        <v>9</v>
      </c>
      <c r="H102" t="s">
        <v>34</v>
      </c>
    </row>
    <row r="103" spans="1:8" x14ac:dyDescent="0.25">
      <c r="A103">
        <v>8018380685</v>
      </c>
      <c r="B103" s="1">
        <v>43325</v>
      </c>
      <c r="C103" t="s">
        <v>189</v>
      </c>
      <c r="D103" t="s">
        <v>2</v>
      </c>
      <c r="E103" t="s">
        <v>190</v>
      </c>
      <c r="F103" t="s">
        <v>191</v>
      </c>
      <c r="G103">
        <v>8</v>
      </c>
      <c r="H103" t="s">
        <v>6</v>
      </c>
    </row>
    <row r="104" spans="1:8" x14ac:dyDescent="0.25">
      <c r="A104">
        <v>8020785567</v>
      </c>
      <c r="B104" s="1">
        <v>43809</v>
      </c>
      <c r="C104" t="s">
        <v>174</v>
      </c>
      <c r="D104" t="s">
        <v>2</v>
      </c>
      <c r="E104" t="s">
        <v>192</v>
      </c>
      <c r="F104" t="s">
        <v>16</v>
      </c>
      <c r="G104">
        <v>3</v>
      </c>
      <c r="H104" t="s">
        <v>34</v>
      </c>
    </row>
    <row r="105" spans="1:8" x14ac:dyDescent="0.25">
      <c r="A105">
        <v>8021055066</v>
      </c>
      <c r="B105" s="1">
        <v>43876</v>
      </c>
      <c r="C105" t="s">
        <v>193</v>
      </c>
      <c r="D105" t="s">
        <v>2</v>
      </c>
      <c r="E105" t="s">
        <v>118</v>
      </c>
      <c r="F105" t="s">
        <v>194</v>
      </c>
      <c r="G105">
        <v>3</v>
      </c>
      <c r="H105" t="s">
        <v>8</v>
      </c>
    </row>
    <row r="106" spans="1:8" x14ac:dyDescent="0.25">
      <c r="A106">
        <v>356294342</v>
      </c>
      <c r="B106" s="1">
        <v>43890</v>
      </c>
      <c r="C106" t="s">
        <v>195</v>
      </c>
      <c r="D106" t="s">
        <v>2</v>
      </c>
      <c r="E106" t="s">
        <v>3</v>
      </c>
      <c r="F106" t="s">
        <v>196</v>
      </c>
      <c r="G106">
        <v>3</v>
      </c>
      <c r="H106" t="s">
        <v>8</v>
      </c>
    </row>
    <row r="107" spans="1:8" x14ac:dyDescent="0.25">
      <c r="A107">
        <v>354389935</v>
      </c>
      <c r="B107" s="1">
        <v>43868</v>
      </c>
      <c r="C107" t="s">
        <v>197</v>
      </c>
      <c r="D107" t="s">
        <v>2</v>
      </c>
      <c r="E107" t="s">
        <v>3</v>
      </c>
      <c r="F107" t="s">
        <v>198</v>
      </c>
      <c r="G107">
        <v>1</v>
      </c>
      <c r="H107" t="s">
        <v>6</v>
      </c>
    </row>
    <row r="108" spans="1:8" x14ac:dyDescent="0.25">
      <c r="A108">
        <v>349465645</v>
      </c>
      <c r="B108" s="1">
        <v>43808</v>
      </c>
      <c r="C108" t="s">
        <v>199</v>
      </c>
      <c r="D108" t="s">
        <v>2</v>
      </c>
      <c r="E108" t="s">
        <v>4</v>
      </c>
      <c r="F108" t="s">
        <v>200</v>
      </c>
      <c r="G108">
        <v>9</v>
      </c>
      <c r="H108" t="s">
        <v>8</v>
      </c>
    </row>
    <row r="109" spans="1:8" x14ac:dyDescent="0.25">
      <c r="A109">
        <v>8021022049</v>
      </c>
      <c r="B109" s="1">
        <v>43868</v>
      </c>
      <c r="C109" t="s">
        <v>197</v>
      </c>
      <c r="D109" t="s">
        <v>2</v>
      </c>
      <c r="E109" t="s">
        <v>10</v>
      </c>
      <c r="F109" t="s">
        <v>201</v>
      </c>
      <c r="G109">
        <v>11</v>
      </c>
      <c r="H109" t="s">
        <v>202</v>
      </c>
    </row>
    <row r="110" spans="1:8" x14ac:dyDescent="0.25">
      <c r="A110">
        <v>350100563</v>
      </c>
      <c r="B110" s="1">
        <v>43815</v>
      </c>
      <c r="C110" t="s">
        <v>203</v>
      </c>
      <c r="D110" t="s">
        <v>2</v>
      </c>
      <c r="E110" t="s">
        <v>4</v>
      </c>
      <c r="F110" t="s">
        <v>204</v>
      </c>
      <c r="G110">
        <v>7</v>
      </c>
      <c r="H110" t="s">
        <v>8</v>
      </c>
    </row>
    <row r="111" spans="1:8" x14ac:dyDescent="0.25">
      <c r="A111">
        <v>8021051070</v>
      </c>
      <c r="B111" s="1">
        <v>43875</v>
      </c>
      <c r="C111" t="s">
        <v>205</v>
      </c>
      <c r="D111" t="s">
        <v>2</v>
      </c>
      <c r="E111" t="s">
        <v>13</v>
      </c>
      <c r="F111" t="s">
        <v>206</v>
      </c>
      <c r="G111">
        <v>12</v>
      </c>
      <c r="H111" t="s">
        <v>8</v>
      </c>
    </row>
    <row r="112" spans="1:8" x14ac:dyDescent="0.25">
      <c r="A112">
        <v>8021010526</v>
      </c>
      <c r="B112" s="1">
        <v>43865</v>
      </c>
      <c r="C112" t="s">
        <v>207</v>
      </c>
      <c r="D112" t="s">
        <v>2</v>
      </c>
      <c r="E112" t="s">
        <v>118</v>
      </c>
      <c r="F112" t="s">
        <v>208</v>
      </c>
      <c r="G112">
        <v>4</v>
      </c>
      <c r="H112" t="s">
        <v>8</v>
      </c>
    </row>
    <row r="113" spans="1:8" x14ac:dyDescent="0.25">
      <c r="A113">
        <v>349900398</v>
      </c>
      <c r="B113" s="1">
        <v>43812</v>
      </c>
      <c r="C113" t="s">
        <v>209</v>
      </c>
      <c r="D113" t="s">
        <v>2</v>
      </c>
      <c r="E113" t="s">
        <v>4</v>
      </c>
      <c r="F113" t="s">
        <v>38</v>
      </c>
      <c r="G113">
        <v>9</v>
      </c>
      <c r="H113" t="s">
        <v>6</v>
      </c>
    </row>
    <row r="114" spans="1:8" x14ac:dyDescent="0.25">
      <c r="A114">
        <v>357019762</v>
      </c>
      <c r="B114" s="1">
        <v>43898</v>
      </c>
      <c r="C114" t="s">
        <v>210</v>
      </c>
      <c r="D114" t="s">
        <v>2</v>
      </c>
      <c r="E114" t="s">
        <v>3</v>
      </c>
      <c r="F114" t="s">
        <v>211</v>
      </c>
      <c r="G114">
        <v>2</v>
      </c>
      <c r="H114" t="s">
        <v>6</v>
      </c>
    </row>
    <row r="115" spans="1:8" x14ac:dyDescent="0.25">
      <c r="A115">
        <v>8021067402</v>
      </c>
      <c r="B115" s="1">
        <v>43880</v>
      </c>
      <c r="C115" t="s">
        <v>212</v>
      </c>
      <c r="D115" t="s">
        <v>2</v>
      </c>
      <c r="E115" t="s">
        <v>118</v>
      </c>
      <c r="F115" t="s">
        <v>213</v>
      </c>
      <c r="G115">
        <v>10</v>
      </c>
      <c r="H115" t="s">
        <v>214</v>
      </c>
    </row>
    <row r="116" spans="1:8" x14ac:dyDescent="0.25">
      <c r="A116">
        <v>356981098</v>
      </c>
      <c r="B116" s="1">
        <v>43896</v>
      </c>
      <c r="C116" t="s">
        <v>215</v>
      </c>
      <c r="D116" t="s">
        <v>2</v>
      </c>
      <c r="E116" t="s">
        <v>3</v>
      </c>
      <c r="F116" t="s">
        <v>216</v>
      </c>
      <c r="G116">
        <v>9</v>
      </c>
      <c r="H116" t="s">
        <v>6</v>
      </c>
    </row>
    <row r="117" spans="1:8" x14ac:dyDescent="0.25">
      <c r="A117">
        <v>8020167783</v>
      </c>
      <c r="B117" s="1">
        <v>43675</v>
      </c>
      <c r="C117" t="s">
        <v>189</v>
      </c>
      <c r="D117" t="s">
        <v>2</v>
      </c>
      <c r="E117" t="s">
        <v>190</v>
      </c>
      <c r="F117" t="s">
        <v>217</v>
      </c>
      <c r="G117">
        <v>8</v>
      </c>
      <c r="H117" t="s">
        <v>8</v>
      </c>
    </row>
    <row r="118" spans="1:8" x14ac:dyDescent="0.25">
      <c r="A118">
        <v>8020788809</v>
      </c>
      <c r="B118" s="1">
        <v>43810</v>
      </c>
      <c r="D118" t="s">
        <v>109</v>
      </c>
      <c r="E118" t="s">
        <v>140</v>
      </c>
      <c r="F118" t="s">
        <v>65</v>
      </c>
      <c r="G118">
        <v>8</v>
      </c>
      <c r="H118" t="s">
        <v>6</v>
      </c>
    </row>
    <row r="119" spans="1:8" x14ac:dyDescent="0.25">
      <c r="A119">
        <v>8018020642</v>
      </c>
      <c r="B119" s="1">
        <v>43261</v>
      </c>
      <c r="C119" t="s">
        <v>189</v>
      </c>
      <c r="D119" t="s">
        <v>2</v>
      </c>
      <c r="E119" t="s">
        <v>190</v>
      </c>
      <c r="F119" t="s">
        <v>218</v>
      </c>
      <c r="G119">
        <v>1</v>
      </c>
      <c r="H119" t="s">
        <v>8</v>
      </c>
    </row>
    <row r="120" spans="1:8" x14ac:dyDescent="0.25">
      <c r="A120">
        <v>8021031664</v>
      </c>
      <c r="B120" s="1">
        <v>43871</v>
      </c>
      <c r="C120" t="s">
        <v>207</v>
      </c>
      <c r="D120" t="s">
        <v>2</v>
      </c>
      <c r="E120" t="s">
        <v>10</v>
      </c>
      <c r="F120" t="s">
        <v>219</v>
      </c>
      <c r="G120">
        <v>2</v>
      </c>
      <c r="H120" t="s">
        <v>8</v>
      </c>
    </row>
    <row r="121" spans="1:8" x14ac:dyDescent="0.25">
      <c r="A121">
        <v>8021020229</v>
      </c>
      <c r="B121" s="1">
        <v>43867</v>
      </c>
      <c r="C121" t="s">
        <v>185</v>
      </c>
      <c r="D121" t="s">
        <v>2</v>
      </c>
      <c r="E121" t="s">
        <v>118</v>
      </c>
      <c r="F121" t="s">
        <v>220</v>
      </c>
      <c r="G121">
        <v>3</v>
      </c>
      <c r="H121" t="s">
        <v>8</v>
      </c>
    </row>
    <row r="122" spans="1:8" x14ac:dyDescent="0.25">
      <c r="A122">
        <v>356391284</v>
      </c>
      <c r="B122" s="1">
        <v>43892</v>
      </c>
      <c r="C122" t="s">
        <v>221</v>
      </c>
      <c r="D122" t="s">
        <v>2</v>
      </c>
      <c r="E122" t="s">
        <v>3</v>
      </c>
      <c r="F122" t="s">
        <v>30</v>
      </c>
      <c r="G122">
        <v>6</v>
      </c>
      <c r="H122" t="s">
        <v>6</v>
      </c>
    </row>
    <row r="123" spans="1:8" x14ac:dyDescent="0.25">
      <c r="A123">
        <v>8021075348</v>
      </c>
      <c r="B123" s="1">
        <v>43882</v>
      </c>
      <c r="C123" t="s">
        <v>222</v>
      </c>
      <c r="D123" t="s">
        <v>2</v>
      </c>
      <c r="E123" t="s">
        <v>118</v>
      </c>
      <c r="F123" t="s">
        <v>30</v>
      </c>
      <c r="G123">
        <v>6</v>
      </c>
      <c r="H123" t="s">
        <v>8</v>
      </c>
    </row>
    <row r="124" spans="1:8" x14ac:dyDescent="0.25">
      <c r="A124">
        <v>353863892</v>
      </c>
      <c r="B124" s="1">
        <v>43864</v>
      </c>
      <c r="C124" t="s">
        <v>223</v>
      </c>
      <c r="D124" t="s">
        <v>2</v>
      </c>
      <c r="E124" t="s">
        <v>3</v>
      </c>
      <c r="F124" t="s">
        <v>224</v>
      </c>
      <c r="G124">
        <v>12</v>
      </c>
      <c r="H124" t="s">
        <v>6</v>
      </c>
    </row>
    <row r="125" spans="1:8" x14ac:dyDescent="0.25">
      <c r="A125">
        <v>354644468</v>
      </c>
      <c r="B125" s="1">
        <v>43872</v>
      </c>
      <c r="C125" t="s">
        <v>225</v>
      </c>
      <c r="D125" t="s">
        <v>2</v>
      </c>
      <c r="E125" t="s">
        <v>3</v>
      </c>
      <c r="F125" t="s">
        <v>226</v>
      </c>
      <c r="G125">
        <v>5</v>
      </c>
      <c r="H125" t="s">
        <v>8</v>
      </c>
    </row>
    <row r="126" spans="1:8" x14ac:dyDescent="0.25">
      <c r="A126">
        <v>351775140</v>
      </c>
      <c r="B126" s="1">
        <v>43839</v>
      </c>
      <c r="C126" t="s">
        <v>207</v>
      </c>
      <c r="D126" t="s">
        <v>2</v>
      </c>
      <c r="E126" t="s">
        <v>3</v>
      </c>
      <c r="F126" t="s">
        <v>227</v>
      </c>
      <c r="G126">
        <v>2</v>
      </c>
      <c r="H126" t="s">
        <v>6</v>
      </c>
    </row>
    <row r="127" spans="1:8" x14ac:dyDescent="0.25">
      <c r="A127">
        <v>8021160629</v>
      </c>
      <c r="B127" s="1">
        <v>43904</v>
      </c>
      <c r="C127" t="s">
        <v>228</v>
      </c>
      <c r="D127" t="s">
        <v>2</v>
      </c>
      <c r="E127" t="s">
        <v>10</v>
      </c>
      <c r="F127" t="s">
        <v>162</v>
      </c>
      <c r="G127">
        <v>10</v>
      </c>
      <c r="H127" t="s">
        <v>6</v>
      </c>
    </row>
    <row r="128" spans="1:8" x14ac:dyDescent="0.25">
      <c r="A128">
        <v>8021211736</v>
      </c>
      <c r="B128" s="1">
        <v>43917</v>
      </c>
      <c r="C128" t="s">
        <v>229</v>
      </c>
      <c r="D128" t="s">
        <v>2</v>
      </c>
      <c r="E128" t="s">
        <v>10</v>
      </c>
      <c r="F128" t="s">
        <v>131</v>
      </c>
      <c r="G128">
        <v>5</v>
      </c>
      <c r="H128" t="s">
        <v>6</v>
      </c>
    </row>
    <row r="129" spans="1:8" x14ac:dyDescent="0.25">
      <c r="A129">
        <v>350624413</v>
      </c>
      <c r="B129" s="1">
        <v>43819</v>
      </c>
      <c r="C129" t="s">
        <v>230</v>
      </c>
      <c r="D129" t="s">
        <v>2</v>
      </c>
      <c r="E129" t="s">
        <v>4</v>
      </c>
      <c r="F129" t="s">
        <v>231</v>
      </c>
      <c r="G129">
        <v>12</v>
      </c>
      <c r="H129" t="s">
        <v>8</v>
      </c>
    </row>
    <row r="130" spans="1:8" x14ac:dyDescent="0.25">
      <c r="A130">
        <v>8021001259</v>
      </c>
      <c r="B130" s="1">
        <v>43863</v>
      </c>
      <c r="C130" t="s">
        <v>223</v>
      </c>
      <c r="D130" t="s">
        <v>2</v>
      </c>
      <c r="E130" t="s">
        <v>118</v>
      </c>
      <c r="F130" t="s">
        <v>76</v>
      </c>
      <c r="G130">
        <v>5</v>
      </c>
      <c r="H130" t="s">
        <v>34</v>
      </c>
    </row>
    <row r="131" spans="1:8" x14ac:dyDescent="0.25">
      <c r="A131">
        <v>8021052329</v>
      </c>
      <c r="B131" s="1">
        <v>43875</v>
      </c>
      <c r="C131" t="s">
        <v>193</v>
      </c>
      <c r="D131" t="s">
        <v>2</v>
      </c>
      <c r="E131" t="s">
        <v>118</v>
      </c>
      <c r="F131" t="s">
        <v>194</v>
      </c>
      <c r="G131">
        <v>3</v>
      </c>
      <c r="H131" t="s">
        <v>8</v>
      </c>
    </row>
    <row r="132" spans="1:8" x14ac:dyDescent="0.25">
      <c r="A132">
        <v>8021193945</v>
      </c>
      <c r="B132" s="1">
        <v>43913</v>
      </c>
      <c r="C132" t="s">
        <v>228</v>
      </c>
      <c r="D132" t="s">
        <v>2</v>
      </c>
      <c r="E132" t="s">
        <v>105</v>
      </c>
      <c r="F132" t="s">
        <v>150</v>
      </c>
      <c r="G132">
        <v>9</v>
      </c>
      <c r="H132" t="s">
        <v>8</v>
      </c>
    </row>
    <row r="133" spans="1:8" x14ac:dyDescent="0.25">
      <c r="A133">
        <v>8021022785</v>
      </c>
      <c r="B133" s="1">
        <v>43868</v>
      </c>
      <c r="C133" t="s">
        <v>197</v>
      </c>
      <c r="D133" t="s">
        <v>2</v>
      </c>
      <c r="E133" t="s">
        <v>118</v>
      </c>
      <c r="F133" t="s">
        <v>232</v>
      </c>
      <c r="G133">
        <v>7</v>
      </c>
      <c r="H133" t="s">
        <v>8</v>
      </c>
    </row>
    <row r="134" spans="1:8" x14ac:dyDescent="0.25">
      <c r="A134">
        <v>8020913416</v>
      </c>
      <c r="B134" s="1">
        <v>43842</v>
      </c>
      <c r="C134" t="s">
        <v>233</v>
      </c>
      <c r="D134" t="s">
        <v>2</v>
      </c>
      <c r="E134" t="s">
        <v>118</v>
      </c>
      <c r="F134" t="s">
        <v>234</v>
      </c>
      <c r="G134">
        <v>3</v>
      </c>
      <c r="H134" t="s">
        <v>8</v>
      </c>
    </row>
    <row r="135" spans="1:8" x14ac:dyDescent="0.25">
      <c r="A135">
        <v>8021081687</v>
      </c>
      <c r="B135" s="1">
        <v>43883</v>
      </c>
      <c r="C135" t="s">
        <v>235</v>
      </c>
      <c r="D135" t="s">
        <v>2</v>
      </c>
      <c r="E135" t="s">
        <v>46</v>
      </c>
      <c r="F135" t="s">
        <v>236</v>
      </c>
      <c r="G135">
        <v>11</v>
      </c>
      <c r="H135" t="s">
        <v>6</v>
      </c>
    </row>
    <row r="136" spans="1:8" x14ac:dyDescent="0.25">
      <c r="A136">
        <v>8021119876</v>
      </c>
      <c r="B136" s="1">
        <v>43893</v>
      </c>
      <c r="C136" t="s">
        <v>237</v>
      </c>
      <c r="D136" t="s">
        <v>2</v>
      </c>
      <c r="E136" t="s">
        <v>118</v>
      </c>
      <c r="F136" t="s">
        <v>238</v>
      </c>
      <c r="G136">
        <v>12</v>
      </c>
      <c r="H136" t="s">
        <v>8</v>
      </c>
    </row>
    <row r="137" spans="1:8" x14ac:dyDescent="0.25">
      <c r="A137">
        <v>8022469017</v>
      </c>
      <c r="B137" s="1">
        <v>44323</v>
      </c>
      <c r="C137" t="s">
        <v>239</v>
      </c>
      <c r="D137" t="s">
        <v>2</v>
      </c>
      <c r="E137" t="s">
        <v>10</v>
      </c>
      <c r="F137" t="s">
        <v>108</v>
      </c>
      <c r="G137">
        <v>2</v>
      </c>
      <c r="H137" t="s">
        <v>8</v>
      </c>
    </row>
    <row r="138" spans="1:8" x14ac:dyDescent="0.25">
      <c r="A138">
        <v>8020932126</v>
      </c>
      <c r="B138" s="1">
        <v>43846</v>
      </c>
      <c r="C138" t="s">
        <v>240</v>
      </c>
      <c r="D138" t="s">
        <v>2</v>
      </c>
      <c r="E138" t="s">
        <v>46</v>
      </c>
      <c r="F138" t="s">
        <v>224</v>
      </c>
      <c r="G138">
        <v>12</v>
      </c>
      <c r="H138" t="s">
        <v>6</v>
      </c>
    </row>
    <row r="139" spans="1:8" x14ac:dyDescent="0.25">
      <c r="A139">
        <v>8021100582</v>
      </c>
      <c r="B139" s="1">
        <v>43888</v>
      </c>
      <c r="C139" t="s">
        <v>241</v>
      </c>
      <c r="D139" t="s">
        <v>2</v>
      </c>
      <c r="E139" t="s">
        <v>10</v>
      </c>
      <c r="F139" t="s">
        <v>242</v>
      </c>
      <c r="G139">
        <v>4</v>
      </c>
      <c r="H139" t="s">
        <v>8</v>
      </c>
    </row>
    <row r="140" spans="1:8" x14ac:dyDescent="0.25">
      <c r="A140">
        <v>8021144333</v>
      </c>
      <c r="B140" s="1">
        <v>43900</v>
      </c>
      <c r="C140" t="s">
        <v>243</v>
      </c>
      <c r="D140" t="s">
        <v>2</v>
      </c>
      <c r="E140" t="s">
        <v>10</v>
      </c>
      <c r="F140" t="s">
        <v>200</v>
      </c>
      <c r="G140">
        <v>9</v>
      </c>
      <c r="H140" t="s">
        <v>8</v>
      </c>
    </row>
    <row r="141" spans="1:8" x14ac:dyDescent="0.25">
      <c r="A141">
        <v>8022328505</v>
      </c>
      <c r="B141" s="1">
        <v>44280</v>
      </c>
      <c r="C141" t="s">
        <v>244</v>
      </c>
      <c r="D141" t="s">
        <v>2</v>
      </c>
      <c r="E141" t="s">
        <v>10</v>
      </c>
      <c r="F141" t="s">
        <v>98</v>
      </c>
      <c r="G141">
        <v>2</v>
      </c>
      <c r="H141" t="s">
        <v>8</v>
      </c>
    </row>
    <row r="142" spans="1:8" x14ac:dyDescent="0.25">
      <c r="A142">
        <v>8020920473</v>
      </c>
      <c r="B142" s="1">
        <v>43844</v>
      </c>
      <c r="C142" t="s">
        <v>245</v>
      </c>
      <c r="D142" t="s">
        <v>2</v>
      </c>
      <c r="E142" t="s">
        <v>46</v>
      </c>
      <c r="F142" t="s">
        <v>103</v>
      </c>
      <c r="G142">
        <v>12</v>
      </c>
      <c r="H142" t="s">
        <v>214</v>
      </c>
    </row>
    <row r="143" spans="1:8" x14ac:dyDescent="0.25">
      <c r="A143">
        <v>8022302723</v>
      </c>
      <c r="B143" s="1">
        <v>44271</v>
      </c>
      <c r="C143" t="s">
        <v>246</v>
      </c>
      <c r="D143" t="s">
        <v>2</v>
      </c>
      <c r="E143" t="s">
        <v>91</v>
      </c>
      <c r="F143" t="s">
        <v>200</v>
      </c>
      <c r="G143">
        <v>9</v>
      </c>
      <c r="H143" t="s">
        <v>8</v>
      </c>
    </row>
    <row r="144" spans="1:8" x14ac:dyDescent="0.25">
      <c r="A144">
        <v>8021093583</v>
      </c>
      <c r="B144" s="1">
        <v>43887</v>
      </c>
      <c r="C144" t="s">
        <v>247</v>
      </c>
      <c r="D144" t="s">
        <v>2</v>
      </c>
      <c r="E144" t="s">
        <v>118</v>
      </c>
      <c r="F144" t="s">
        <v>248</v>
      </c>
      <c r="G144">
        <v>7</v>
      </c>
      <c r="H144" t="s">
        <v>34</v>
      </c>
    </row>
    <row r="145" spans="1:8" x14ac:dyDescent="0.25">
      <c r="A145">
        <v>8021106151</v>
      </c>
      <c r="B145" s="1">
        <v>43889</v>
      </c>
      <c r="C145" t="s">
        <v>212</v>
      </c>
      <c r="D145" t="s">
        <v>2</v>
      </c>
      <c r="E145" t="s">
        <v>10</v>
      </c>
      <c r="F145" t="s">
        <v>249</v>
      </c>
      <c r="G145">
        <v>8</v>
      </c>
      <c r="H145" t="s">
        <v>202</v>
      </c>
    </row>
    <row r="146" spans="1:8" x14ac:dyDescent="0.25">
      <c r="A146">
        <v>8021109923</v>
      </c>
      <c r="B146" s="1">
        <v>43891</v>
      </c>
      <c r="C146" t="s">
        <v>221</v>
      </c>
      <c r="D146" t="s">
        <v>2</v>
      </c>
      <c r="E146" t="s">
        <v>118</v>
      </c>
      <c r="F146" t="s">
        <v>250</v>
      </c>
      <c r="G146">
        <v>8</v>
      </c>
      <c r="H146" t="s">
        <v>8</v>
      </c>
    </row>
    <row r="147" spans="1:8" x14ac:dyDescent="0.25">
      <c r="A147">
        <v>8022258101</v>
      </c>
      <c r="B147" s="1">
        <v>44256</v>
      </c>
      <c r="C147" t="s">
        <v>251</v>
      </c>
      <c r="D147" t="s">
        <v>2</v>
      </c>
      <c r="E147" t="s">
        <v>26</v>
      </c>
      <c r="F147" t="s">
        <v>188</v>
      </c>
      <c r="G147">
        <v>9</v>
      </c>
      <c r="H147" t="s">
        <v>28</v>
      </c>
    </row>
    <row r="148" spans="1:8" x14ac:dyDescent="0.25">
      <c r="A148">
        <v>8021121829</v>
      </c>
      <c r="B148" s="1">
        <v>43894</v>
      </c>
      <c r="C148" t="s">
        <v>212</v>
      </c>
      <c r="D148" t="s">
        <v>2</v>
      </c>
      <c r="E148" t="s">
        <v>118</v>
      </c>
      <c r="F148" t="s">
        <v>252</v>
      </c>
      <c r="G148">
        <v>8</v>
      </c>
      <c r="H148" t="s">
        <v>8</v>
      </c>
    </row>
    <row r="149" spans="1:8" x14ac:dyDescent="0.25">
      <c r="A149">
        <v>8022323604</v>
      </c>
      <c r="B149" s="1">
        <v>44278</v>
      </c>
      <c r="C149" t="s">
        <v>17</v>
      </c>
      <c r="D149" t="s">
        <v>2</v>
      </c>
      <c r="E149" t="s">
        <v>10</v>
      </c>
      <c r="F149" t="s">
        <v>253</v>
      </c>
      <c r="G149">
        <v>2</v>
      </c>
      <c r="H149" t="s">
        <v>8</v>
      </c>
    </row>
    <row r="150" spans="1:8" x14ac:dyDescent="0.25">
      <c r="A150">
        <v>8022302705</v>
      </c>
      <c r="B150" s="1">
        <v>44271</v>
      </c>
      <c r="C150" t="s">
        <v>254</v>
      </c>
      <c r="D150" t="s">
        <v>2</v>
      </c>
      <c r="E150" t="s">
        <v>46</v>
      </c>
      <c r="F150" t="s">
        <v>14</v>
      </c>
      <c r="G150">
        <v>8</v>
      </c>
      <c r="H150" t="s">
        <v>8</v>
      </c>
    </row>
    <row r="151" spans="1:8" x14ac:dyDescent="0.25">
      <c r="A151">
        <v>352574232</v>
      </c>
      <c r="B151" s="1">
        <v>43849</v>
      </c>
      <c r="C151" t="s">
        <v>255</v>
      </c>
      <c r="D151" t="s">
        <v>2</v>
      </c>
      <c r="E151" t="s">
        <v>3</v>
      </c>
      <c r="F151" t="s">
        <v>256</v>
      </c>
      <c r="G151">
        <v>8</v>
      </c>
      <c r="H151" t="s">
        <v>6</v>
      </c>
    </row>
    <row r="152" spans="1:8" x14ac:dyDescent="0.25">
      <c r="A152">
        <v>8021089068</v>
      </c>
      <c r="B152" s="1">
        <v>43886</v>
      </c>
      <c r="C152" t="s">
        <v>257</v>
      </c>
      <c r="D152" t="s">
        <v>2</v>
      </c>
      <c r="E152" t="s">
        <v>10</v>
      </c>
      <c r="F152" t="s">
        <v>258</v>
      </c>
      <c r="G152">
        <v>1</v>
      </c>
      <c r="H152" t="s">
        <v>8</v>
      </c>
    </row>
    <row r="153" spans="1:8" x14ac:dyDescent="0.25">
      <c r="A153">
        <v>8021164166</v>
      </c>
      <c r="B153" s="1">
        <v>43905</v>
      </c>
      <c r="C153" t="s">
        <v>259</v>
      </c>
      <c r="D153" t="s">
        <v>2</v>
      </c>
      <c r="E153" t="s">
        <v>169</v>
      </c>
      <c r="F153" t="s">
        <v>206</v>
      </c>
      <c r="G153">
        <v>12</v>
      </c>
      <c r="H153" t="s">
        <v>8</v>
      </c>
    </row>
    <row r="154" spans="1:8" x14ac:dyDescent="0.25">
      <c r="A154">
        <v>8021145236</v>
      </c>
      <c r="B154" s="1">
        <v>43900</v>
      </c>
      <c r="C154" t="s">
        <v>260</v>
      </c>
      <c r="D154" t="s">
        <v>2</v>
      </c>
      <c r="E154" t="s">
        <v>91</v>
      </c>
      <c r="F154" t="s">
        <v>30</v>
      </c>
      <c r="G154">
        <v>6</v>
      </c>
      <c r="H154" t="s">
        <v>6</v>
      </c>
    </row>
    <row r="155" spans="1:8" x14ac:dyDescent="0.25">
      <c r="A155">
        <v>8020942409</v>
      </c>
      <c r="B155" s="1">
        <v>43849</v>
      </c>
      <c r="C155" t="s">
        <v>255</v>
      </c>
      <c r="D155" t="s">
        <v>2</v>
      </c>
      <c r="E155" t="s">
        <v>118</v>
      </c>
      <c r="F155" t="s">
        <v>71</v>
      </c>
      <c r="G155">
        <v>11</v>
      </c>
      <c r="H155" t="s">
        <v>8</v>
      </c>
    </row>
    <row r="156" spans="1:8" x14ac:dyDescent="0.25">
      <c r="A156">
        <v>8022290442</v>
      </c>
      <c r="B156" s="1">
        <v>44267</v>
      </c>
      <c r="C156" t="s">
        <v>261</v>
      </c>
      <c r="D156" t="s">
        <v>2</v>
      </c>
      <c r="E156" t="s">
        <v>46</v>
      </c>
      <c r="F156" t="s">
        <v>51</v>
      </c>
      <c r="G156">
        <v>7</v>
      </c>
      <c r="H156" t="s">
        <v>8</v>
      </c>
    </row>
    <row r="157" spans="1:8" x14ac:dyDescent="0.25">
      <c r="A157">
        <v>8022293528</v>
      </c>
      <c r="B157" s="1">
        <v>44268</v>
      </c>
      <c r="C157" t="s">
        <v>167</v>
      </c>
      <c r="D157" t="s">
        <v>2</v>
      </c>
      <c r="E157" t="s">
        <v>262</v>
      </c>
      <c r="F157" t="s">
        <v>256</v>
      </c>
      <c r="G157">
        <v>8</v>
      </c>
      <c r="H157" t="s">
        <v>6</v>
      </c>
    </row>
    <row r="158" spans="1:8" x14ac:dyDescent="0.25">
      <c r="A158">
        <v>8021115831</v>
      </c>
      <c r="B158" s="1">
        <v>43892</v>
      </c>
      <c r="C158" t="s">
        <v>259</v>
      </c>
      <c r="D158" t="s">
        <v>2</v>
      </c>
      <c r="E158" t="s">
        <v>10</v>
      </c>
      <c r="F158" t="s">
        <v>157</v>
      </c>
      <c r="G158">
        <v>5</v>
      </c>
      <c r="H158" t="s">
        <v>8</v>
      </c>
    </row>
    <row r="159" spans="1:8" x14ac:dyDescent="0.25">
      <c r="A159">
        <v>8022279267</v>
      </c>
      <c r="B159" s="1">
        <v>44263</v>
      </c>
      <c r="C159" t="s">
        <v>167</v>
      </c>
      <c r="D159" t="s">
        <v>2</v>
      </c>
      <c r="E159" t="s">
        <v>10</v>
      </c>
      <c r="F159" t="s">
        <v>236</v>
      </c>
      <c r="G159">
        <v>11</v>
      </c>
      <c r="H159" t="s">
        <v>8</v>
      </c>
    </row>
    <row r="160" spans="1:8" x14ac:dyDescent="0.25">
      <c r="A160">
        <v>8021119165</v>
      </c>
      <c r="B160" s="1">
        <v>43893</v>
      </c>
      <c r="C160" t="s">
        <v>237</v>
      </c>
      <c r="D160" t="s">
        <v>2</v>
      </c>
      <c r="E160" t="s">
        <v>91</v>
      </c>
      <c r="F160" t="s">
        <v>263</v>
      </c>
      <c r="G160">
        <v>8</v>
      </c>
      <c r="H160" t="s">
        <v>6</v>
      </c>
    </row>
    <row r="161" spans="1:8" x14ac:dyDescent="0.25">
      <c r="A161">
        <v>8021150260</v>
      </c>
      <c r="B161" s="1">
        <v>43902</v>
      </c>
      <c r="C161" t="s">
        <v>264</v>
      </c>
      <c r="D161" t="s">
        <v>2</v>
      </c>
      <c r="E161" t="s">
        <v>10</v>
      </c>
      <c r="F161" t="s">
        <v>263</v>
      </c>
      <c r="G161">
        <v>8</v>
      </c>
      <c r="H161" t="s">
        <v>6</v>
      </c>
    </row>
    <row r="162" spans="1:8" x14ac:dyDescent="0.25">
      <c r="A162">
        <v>8021129169</v>
      </c>
      <c r="B162" s="1">
        <v>43895</v>
      </c>
      <c r="C162" t="s">
        <v>265</v>
      </c>
      <c r="D162" t="s">
        <v>2</v>
      </c>
      <c r="E162" t="s">
        <v>10</v>
      </c>
      <c r="F162" t="s">
        <v>213</v>
      </c>
      <c r="G162">
        <v>10</v>
      </c>
      <c r="H162" t="s">
        <v>6</v>
      </c>
    </row>
    <row r="163" spans="1:8" x14ac:dyDescent="0.25">
      <c r="A163">
        <v>8022297352</v>
      </c>
      <c r="B163" s="1">
        <v>44270</v>
      </c>
      <c r="C163" t="s">
        <v>254</v>
      </c>
      <c r="D163" t="s">
        <v>2</v>
      </c>
      <c r="E163" t="s">
        <v>10</v>
      </c>
      <c r="F163" t="s">
        <v>98</v>
      </c>
      <c r="G163">
        <v>2</v>
      </c>
      <c r="H163" t="s">
        <v>6</v>
      </c>
    </row>
    <row r="164" spans="1:8" x14ac:dyDescent="0.25">
      <c r="A164">
        <v>8022327538</v>
      </c>
      <c r="B164" s="1">
        <v>44280</v>
      </c>
      <c r="C164" t="s">
        <v>266</v>
      </c>
      <c r="D164" t="s">
        <v>2</v>
      </c>
      <c r="E164" t="s">
        <v>105</v>
      </c>
      <c r="F164" t="s">
        <v>103</v>
      </c>
      <c r="G164">
        <v>12</v>
      </c>
      <c r="H164" t="s">
        <v>6</v>
      </c>
    </row>
    <row r="165" spans="1:8" x14ac:dyDescent="0.25">
      <c r="A165">
        <v>8021221166</v>
      </c>
      <c r="B165" s="1">
        <v>43921</v>
      </c>
      <c r="C165" t="s">
        <v>267</v>
      </c>
      <c r="D165" t="s">
        <v>2</v>
      </c>
      <c r="E165" t="s">
        <v>118</v>
      </c>
      <c r="F165" t="s">
        <v>268</v>
      </c>
      <c r="G165">
        <v>11</v>
      </c>
      <c r="H165" t="s">
        <v>8</v>
      </c>
    </row>
    <row r="166" spans="1:8" x14ac:dyDescent="0.25">
      <c r="A166">
        <v>8022326066</v>
      </c>
      <c r="B166" s="1">
        <v>44279</v>
      </c>
      <c r="C166" t="s">
        <v>244</v>
      </c>
      <c r="D166" t="s">
        <v>2</v>
      </c>
      <c r="E166" t="s">
        <v>269</v>
      </c>
      <c r="F166" t="s">
        <v>84</v>
      </c>
      <c r="G166">
        <v>9</v>
      </c>
      <c r="H166" t="s">
        <v>8</v>
      </c>
    </row>
    <row r="167" spans="1:8" x14ac:dyDescent="0.25">
      <c r="A167">
        <v>8021353310</v>
      </c>
      <c r="B167" s="1">
        <v>43968</v>
      </c>
      <c r="C167" t="s">
        <v>270</v>
      </c>
      <c r="D167" t="s">
        <v>2</v>
      </c>
      <c r="E167" t="s">
        <v>13</v>
      </c>
      <c r="F167" t="s">
        <v>67</v>
      </c>
      <c r="G167">
        <v>3</v>
      </c>
      <c r="H167" t="s">
        <v>6</v>
      </c>
    </row>
    <row r="168" spans="1:8" x14ac:dyDescent="0.25">
      <c r="A168">
        <v>8021240531</v>
      </c>
      <c r="B168" s="1">
        <v>43929</v>
      </c>
      <c r="C168" t="s">
        <v>271</v>
      </c>
      <c r="D168" t="s">
        <v>2</v>
      </c>
      <c r="E168" t="s">
        <v>10</v>
      </c>
      <c r="F168" t="s">
        <v>272</v>
      </c>
      <c r="G168">
        <v>9</v>
      </c>
      <c r="H168" t="s">
        <v>6</v>
      </c>
    </row>
    <row r="169" spans="1:8" x14ac:dyDescent="0.25">
      <c r="A169">
        <v>361448126</v>
      </c>
      <c r="B169" s="1">
        <v>43955</v>
      </c>
      <c r="C169" t="s">
        <v>273</v>
      </c>
      <c r="D169" t="s">
        <v>2</v>
      </c>
      <c r="E169" t="s">
        <v>3</v>
      </c>
      <c r="F169" t="s">
        <v>200</v>
      </c>
      <c r="G169">
        <v>9</v>
      </c>
      <c r="H169" t="s">
        <v>6</v>
      </c>
    </row>
    <row r="170" spans="1:8" x14ac:dyDescent="0.25">
      <c r="A170">
        <v>359620149</v>
      </c>
      <c r="B170" s="1">
        <v>43930</v>
      </c>
      <c r="C170" t="s">
        <v>274</v>
      </c>
      <c r="D170" t="s">
        <v>2</v>
      </c>
      <c r="E170" t="s">
        <v>3</v>
      </c>
      <c r="F170" t="s">
        <v>275</v>
      </c>
      <c r="G170">
        <v>3</v>
      </c>
      <c r="H170" t="s">
        <v>6</v>
      </c>
    </row>
    <row r="171" spans="1:8" x14ac:dyDescent="0.25">
      <c r="A171">
        <v>8021400779</v>
      </c>
      <c r="B171" s="1">
        <v>43982</v>
      </c>
      <c r="C171" t="s">
        <v>276</v>
      </c>
      <c r="D171" t="s">
        <v>2</v>
      </c>
      <c r="E171" t="s">
        <v>13</v>
      </c>
      <c r="G171">
        <v>12</v>
      </c>
      <c r="H171" t="s">
        <v>8</v>
      </c>
    </row>
    <row r="172" spans="1:8" x14ac:dyDescent="0.25">
      <c r="A172">
        <v>8022282541</v>
      </c>
      <c r="B172" s="1">
        <v>44264</v>
      </c>
      <c r="C172" t="s">
        <v>167</v>
      </c>
      <c r="D172" t="s">
        <v>2</v>
      </c>
      <c r="E172" t="s">
        <v>13</v>
      </c>
      <c r="F172" t="s">
        <v>238</v>
      </c>
      <c r="G172">
        <v>12</v>
      </c>
      <c r="H172" t="s">
        <v>6</v>
      </c>
    </row>
    <row r="173" spans="1:8" x14ac:dyDescent="0.25">
      <c r="A173">
        <v>8021252644</v>
      </c>
      <c r="B173" s="1">
        <v>43936</v>
      </c>
      <c r="C173" t="s">
        <v>277</v>
      </c>
      <c r="D173" t="s">
        <v>2</v>
      </c>
      <c r="E173" t="s">
        <v>26</v>
      </c>
      <c r="F173" t="s">
        <v>224</v>
      </c>
      <c r="G173">
        <v>12</v>
      </c>
      <c r="H173" t="s">
        <v>28</v>
      </c>
    </row>
    <row r="174" spans="1:8" x14ac:dyDescent="0.25">
      <c r="A174">
        <v>8021291780</v>
      </c>
      <c r="B174" s="1">
        <v>43949</v>
      </c>
      <c r="C174" t="s">
        <v>278</v>
      </c>
      <c r="D174" t="s">
        <v>2</v>
      </c>
      <c r="E174" t="s">
        <v>10</v>
      </c>
      <c r="F174" t="s">
        <v>220</v>
      </c>
      <c r="G174">
        <v>3</v>
      </c>
      <c r="H174" t="s">
        <v>8</v>
      </c>
    </row>
    <row r="175" spans="1:8" x14ac:dyDescent="0.25">
      <c r="A175">
        <v>8021298312</v>
      </c>
      <c r="B175" s="1">
        <v>43950</v>
      </c>
      <c r="C175" t="s">
        <v>279</v>
      </c>
      <c r="D175" t="s">
        <v>2</v>
      </c>
      <c r="E175" t="s">
        <v>13</v>
      </c>
      <c r="F175" t="s">
        <v>280</v>
      </c>
      <c r="G175">
        <v>5</v>
      </c>
      <c r="H175" t="s">
        <v>8</v>
      </c>
    </row>
    <row r="176" spans="1:8" x14ac:dyDescent="0.25">
      <c r="A176">
        <v>8021281947</v>
      </c>
      <c r="B176" s="1">
        <v>43945</v>
      </c>
      <c r="C176" t="s">
        <v>281</v>
      </c>
      <c r="D176" t="s">
        <v>2</v>
      </c>
      <c r="E176" t="s">
        <v>169</v>
      </c>
      <c r="F176" t="s">
        <v>282</v>
      </c>
      <c r="G176">
        <v>8</v>
      </c>
      <c r="H176" t="s">
        <v>8</v>
      </c>
    </row>
    <row r="177" spans="1:8" x14ac:dyDescent="0.25">
      <c r="A177">
        <v>362859924</v>
      </c>
      <c r="B177" s="1">
        <v>43972</v>
      </c>
      <c r="C177" t="s">
        <v>283</v>
      </c>
      <c r="D177" t="s">
        <v>2</v>
      </c>
      <c r="E177" t="s">
        <v>3</v>
      </c>
      <c r="F177" t="s">
        <v>284</v>
      </c>
      <c r="G177">
        <v>9</v>
      </c>
      <c r="H177" t="s">
        <v>6</v>
      </c>
    </row>
    <row r="178" spans="1:8" x14ac:dyDescent="0.25">
      <c r="A178">
        <v>8021347168</v>
      </c>
      <c r="B178" s="1">
        <v>43965</v>
      </c>
      <c r="C178" t="s">
        <v>285</v>
      </c>
      <c r="D178" t="s">
        <v>2</v>
      </c>
      <c r="E178" t="s">
        <v>10</v>
      </c>
      <c r="F178" t="s">
        <v>286</v>
      </c>
      <c r="G178">
        <v>5</v>
      </c>
      <c r="H178" t="s">
        <v>6</v>
      </c>
    </row>
    <row r="179" spans="1:8" x14ac:dyDescent="0.25">
      <c r="A179">
        <v>8021250247</v>
      </c>
      <c r="B179" s="1">
        <v>43935</v>
      </c>
      <c r="C179" t="s">
        <v>287</v>
      </c>
      <c r="D179" t="s">
        <v>2</v>
      </c>
      <c r="E179" t="s">
        <v>10</v>
      </c>
      <c r="F179" t="s">
        <v>288</v>
      </c>
      <c r="G179">
        <v>10</v>
      </c>
      <c r="H179" t="s">
        <v>6</v>
      </c>
    </row>
    <row r="180" spans="1:8" x14ac:dyDescent="0.25">
      <c r="A180">
        <v>8021310333</v>
      </c>
      <c r="B180" s="1">
        <v>43954</v>
      </c>
      <c r="C180" t="s">
        <v>289</v>
      </c>
      <c r="D180" t="s">
        <v>2</v>
      </c>
      <c r="E180" t="s">
        <v>10</v>
      </c>
      <c r="F180" t="s">
        <v>53</v>
      </c>
      <c r="G180">
        <v>12</v>
      </c>
      <c r="H180" t="s">
        <v>6</v>
      </c>
    </row>
    <row r="181" spans="1:8" x14ac:dyDescent="0.25">
      <c r="A181">
        <v>363696179</v>
      </c>
      <c r="B181" s="1">
        <v>43981</v>
      </c>
      <c r="C181" t="s">
        <v>290</v>
      </c>
      <c r="D181" t="s">
        <v>2</v>
      </c>
      <c r="E181" t="s">
        <v>3</v>
      </c>
      <c r="F181" t="s">
        <v>291</v>
      </c>
      <c r="G181">
        <v>6</v>
      </c>
      <c r="H181" t="s">
        <v>8</v>
      </c>
    </row>
    <row r="182" spans="1:8" x14ac:dyDescent="0.25">
      <c r="A182">
        <v>360756422</v>
      </c>
      <c r="B182" s="1">
        <v>43945</v>
      </c>
      <c r="C182" t="s">
        <v>292</v>
      </c>
      <c r="D182" t="s">
        <v>2</v>
      </c>
      <c r="E182" t="s">
        <v>3</v>
      </c>
      <c r="F182" t="s">
        <v>293</v>
      </c>
      <c r="G182">
        <v>1</v>
      </c>
      <c r="H182" t="s">
        <v>6</v>
      </c>
    </row>
    <row r="183" spans="1:8" x14ac:dyDescent="0.25">
      <c r="A183">
        <v>361217207</v>
      </c>
      <c r="B183" s="1">
        <v>43951</v>
      </c>
      <c r="C183" t="s">
        <v>279</v>
      </c>
      <c r="D183" t="s">
        <v>2</v>
      </c>
      <c r="E183" t="s">
        <v>3</v>
      </c>
      <c r="F183" t="s">
        <v>294</v>
      </c>
      <c r="G183">
        <v>5</v>
      </c>
      <c r="H183" t="s">
        <v>6</v>
      </c>
    </row>
    <row r="184" spans="1:8" x14ac:dyDescent="0.25">
      <c r="A184">
        <v>8021305757</v>
      </c>
      <c r="B184" s="1">
        <v>43952</v>
      </c>
      <c r="C184" t="s">
        <v>295</v>
      </c>
      <c r="D184" t="s">
        <v>2</v>
      </c>
      <c r="E184" t="s">
        <v>169</v>
      </c>
      <c r="F184" t="s">
        <v>110</v>
      </c>
      <c r="G184">
        <v>9</v>
      </c>
      <c r="H184" t="s">
        <v>34</v>
      </c>
    </row>
    <row r="185" spans="1:8" x14ac:dyDescent="0.25">
      <c r="A185">
        <v>8021237939</v>
      </c>
      <c r="B185" s="1">
        <v>43928</v>
      </c>
      <c r="C185" t="s">
        <v>296</v>
      </c>
      <c r="D185" t="s">
        <v>2</v>
      </c>
      <c r="E185" t="s">
        <v>10</v>
      </c>
      <c r="F185" t="s">
        <v>297</v>
      </c>
      <c r="G185">
        <v>10</v>
      </c>
      <c r="H185" t="s">
        <v>6</v>
      </c>
    </row>
    <row r="186" spans="1:8" x14ac:dyDescent="0.25">
      <c r="A186">
        <v>8021349883</v>
      </c>
      <c r="B186" s="1">
        <v>43966</v>
      </c>
      <c r="C186" t="s">
        <v>298</v>
      </c>
      <c r="D186" t="s">
        <v>2</v>
      </c>
      <c r="E186" t="s">
        <v>13</v>
      </c>
      <c r="F186" t="s">
        <v>299</v>
      </c>
      <c r="G186">
        <v>11</v>
      </c>
      <c r="H186" t="s">
        <v>8</v>
      </c>
    </row>
    <row r="187" spans="1:8" x14ac:dyDescent="0.25">
      <c r="A187">
        <v>8021357527</v>
      </c>
      <c r="B187" s="1">
        <v>43970</v>
      </c>
      <c r="C187" t="s">
        <v>283</v>
      </c>
      <c r="D187" t="s">
        <v>2</v>
      </c>
      <c r="E187" t="s">
        <v>169</v>
      </c>
      <c r="F187" t="s">
        <v>106</v>
      </c>
      <c r="G187">
        <v>6</v>
      </c>
      <c r="H187" t="s">
        <v>8</v>
      </c>
    </row>
    <row r="188" spans="1:8" x14ac:dyDescent="0.25">
      <c r="A188">
        <v>360210368</v>
      </c>
      <c r="B188" s="1">
        <v>43940</v>
      </c>
      <c r="C188" t="s">
        <v>300</v>
      </c>
      <c r="D188" t="s">
        <v>2</v>
      </c>
      <c r="E188" t="s">
        <v>3</v>
      </c>
      <c r="F188" t="s">
        <v>38</v>
      </c>
      <c r="G188">
        <v>9</v>
      </c>
      <c r="H188" t="s">
        <v>6</v>
      </c>
    </row>
    <row r="189" spans="1:8" x14ac:dyDescent="0.25">
      <c r="A189">
        <v>8021243299</v>
      </c>
      <c r="B189" s="1">
        <v>43930</v>
      </c>
      <c r="C189" t="s">
        <v>271</v>
      </c>
      <c r="D189" t="s">
        <v>2</v>
      </c>
      <c r="E189" t="s">
        <v>301</v>
      </c>
      <c r="F189" t="s">
        <v>76</v>
      </c>
      <c r="G189">
        <v>5</v>
      </c>
      <c r="H189" t="s">
        <v>6</v>
      </c>
    </row>
    <row r="190" spans="1:8" x14ac:dyDescent="0.25">
      <c r="A190">
        <v>8021275933</v>
      </c>
      <c r="B190" s="1">
        <v>43943</v>
      </c>
      <c r="C190" t="s">
        <v>281</v>
      </c>
      <c r="D190" t="s">
        <v>2</v>
      </c>
      <c r="E190" t="s">
        <v>105</v>
      </c>
      <c r="F190" t="s">
        <v>302</v>
      </c>
      <c r="G190">
        <v>1</v>
      </c>
      <c r="H190" t="s">
        <v>8</v>
      </c>
    </row>
    <row r="191" spans="1:8" x14ac:dyDescent="0.25">
      <c r="A191">
        <v>8021304661</v>
      </c>
      <c r="B191" s="1">
        <v>43952</v>
      </c>
      <c r="C191" t="s">
        <v>303</v>
      </c>
      <c r="D191" t="s">
        <v>2</v>
      </c>
      <c r="E191" t="s">
        <v>10</v>
      </c>
      <c r="F191" t="s">
        <v>297</v>
      </c>
      <c r="G191">
        <v>10</v>
      </c>
      <c r="H191" t="s">
        <v>8</v>
      </c>
    </row>
    <row r="192" spans="1:8" x14ac:dyDescent="0.25">
      <c r="A192">
        <v>8021321101</v>
      </c>
      <c r="B192" s="1">
        <v>43957</v>
      </c>
      <c r="C192" t="s">
        <v>289</v>
      </c>
      <c r="D192" t="s">
        <v>2</v>
      </c>
      <c r="E192" t="s">
        <v>169</v>
      </c>
      <c r="F192" t="s">
        <v>196</v>
      </c>
      <c r="G192">
        <v>3</v>
      </c>
      <c r="H192" t="s">
        <v>34</v>
      </c>
    </row>
    <row r="193" spans="1:8" x14ac:dyDescent="0.25">
      <c r="A193">
        <v>8022371968</v>
      </c>
      <c r="B193" s="1">
        <v>44295</v>
      </c>
      <c r="C193" t="s">
        <v>304</v>
      </c>
      <c r="D193" t="s">
        <v>2</v>
      </c>
      <c r="E193" t="s">
        <v>169</v>
      </c>
      <c r="F193" t="s">
        <v>305</v>
      </c>
      <c r="G193">
        <v>4</v>
      </c>
      <c r="H193" t="s">
        <v>34</v>
      </c>
    </row>
    <row r="194" spans="1:8" x14ac:dyDescent="0.25">
      <c r="A194">
        <v>8022394578</v>
      </c>
      <c r="B194" s="1">
        <v>44303</v>
      </c>
      <c r="C194" t="s">
        <v>306</v>
      </c>
      <c r="D194" t="s">
        <v>2</v>
      </c>
      <c r="E194" t="s">
        <v>46</v>
      </c>
      <c r="F194" t="s">
        <v>146</v>
      </c>
      <c r="G194">
        <v>6</v>
      </c>
      <c r="H194" t="s">
        <v>34</v>
      </c>
    </row>
    <row r="195" spans="1:8" x14ac:dyDescent="0.25">
      <c r="A195">
        <v>8021390061</v>
      </c>
      <c r="B195" s="1">
        <v>43979</v>
      </c>
      <c r="C195" t="s">
        <v>307</v>
      </c>
      <c r="D195" t="s">
        <v>2</v>
      </c>
      <c r="E195" t="s">
        <v>26</v>
      </c>
      <c r="F195" t="s">
        <v>308</v>
      </c>
      <c r="G195">
        <v>1</v>
      </c>
      <c r="H195" t="s">
        <v>28</v>
      </c>
    </row>
    <row r="196" spans="1:8" x14ac:dyDescent="0.25">
      <c r="A196">
        <v>8022387513</v>
      </c>
      <c r="B196" s="1">
        <v>44301</v>
      </c>
      <c r="C196" t="s">
        <v>52</v>
      </c>
      <c r="D196" t="s">
        <v>2</v>
      </c>
      <c r="E196" t="s">
        <v>91</v>
      </c>
      <c r="F196" t="s">
        <v>30</v>
      </c>
      <c r="G196">
        <v>6</v>
      </c>
      <c r="H196" t="s">
        <v>8</v>
      </c>
    </row>
    <row r="197" spans="1:8" x14ac:dyDescent="0.25">
      <c r="A197">
        <v>8021385510</v>
      </c>
      <c r="B197" s="1">
        <v>43978</v>
      </c>
      <c r="C197" t="s">
        <v>309</v>
      </c>
      <c r="D197" t="s">
        <v>2</v>
      </c>
      <c r="E197" t="s">
        <v>91</v>
      </c>
      <c r="F197" t="s">
        <v>67</v>
      </c>
      <c r="G197">
        <v>3</v>
      </c>
      <c r="H197" t="s">
        <v>6</v>
      </c>
    </row>
    <row r="198" spans="1:8" x14ac:dyDescent="0.25">
      <c r="A198">
        <v>8021331869</v>
      </c>
      <c r="B198" s="1">
        <v>43961</v>
      </c>
      <c r="C198" t="s">
        <v>310</v>
      </c>
      <c r="D198" t="s">
        <v>2</v>
      </c>
      <c r="E198" t="s">
        <v>10</v>
      </c>
      <c r="F198" t="s">
        <v>217</v>
      </c>
      <c r="G198">
        <v>8</v>
      </c>
      <c r="H198" t="s">
        <v>6</v>
      </c>
    </row>
    <row r="199" spans="1:8" x14ac:dyDescent="0.25">
      <c r="A199">
        <v>8021424007</v>
      </c>
      <c r="B199" s="1">
        <v>43987</v>
      </c>
      <c r="C199" t="s">
        <v>311</v>
      </c>
      <c r="D199" t="s">
        <v>2</v>
      </c>
      <c r="E199" t="s">
        <v>312</v>
      </c>
      <c r="F199" t="s">
        <v>313</v>
      </c>
      <c r="G199">
        <v>4</v>
      </c>
      <c r="H199" t="s">
        <v>8</v>
      </c>
    </row>
    <row r="200" spans="1:8" x14ac:dyDescent="0.25">
      <c r="A200">
        <v>8021450536</v>
      </c>
      <c r="B200" s="1">
        <v>43994</v>
      </c>
      <c r="C200" t="s">
        <v>314</v>
      </c>
      <c r="D200" t="s">
        <v>2</v>
      </c>
      <c r="E200" t="s">
        <v>10</v>
      </c>
      <c r="F200" t="s">
        <v>315</v>
      </c>
      <c r="G200">
        <v>11</v>
      </c>
      <c r="H200" t="s">
        <v>8</v>
      </c>
    </row>
    <row r="201" spans="1:8" x14ac:dyDescent="0.25">
      <c r="A201">
        <v>368317337</v>
      </c>
      <c r="B201" s="1">
        <v>44033</v>
      </c>
      <c r="C201" t="s">
        <v>316</v>
      </c>
      <c r="D201" t="s">
        <v>2</v>
      </c>
      <c r="E201" t="s">
        <v>3</v>
      </c>
      <c r="F201" t="s">
        <v>188</v>
      </c>
      <c r="G201">
        <v>9</v>
      </c>
      <c r="H201" t="s">
        <v>8</v>
      </c>
    </row>
    <row r="202" spans="1:8" x14ac:dyDescent="0.25">
      <c r="A202">
        <v>365545782</v>
      </c>
      <c r="B202" s="1">
        <v>44002</v>
      </c>
      <c r="C202" t="s">
        <v>317</v>
      </c>
      <c r="D202" t="s">
        <v>2</v>
      </c>
      <c r="E202" t="s">
        <v>3</v>
      </c>
      <c r="F202" t="s">
        <v>146</v>
      </c>
      <c r="G202">
        <v>6</v>
      </c>
      <c r="H202" t="s">
        <v>6</v>
      </c>
    </row>
    <row r="203" spans="1:8" x14ac:dyDescent="0.25">
      <c r="A203">
        <v>8021427101</v>
      </c>
      <c r="B203" s="1">
        <v>43988</v>
      </c>
      <c r="C203" t="s">
        <v>318</v>
      </c>
      <c r="D203" t="s">
        <v>2</v>
      </c>
      <c r="E203" t="s">
        <v>46</v>
      </c>
      <c r="F203" t="s">
        <v>319</v>
      </c>
      <c r="G203">
        <v>6</v>
      </c>
      <c r="H203" t="s">
        <v>6</v>
      </c>
    </row>
    <row r="204" spans="1:8" x14ac:dyDescent="0.25">
      <c r="A204">
        <v>367537523</v>
      </c>
      <c r="B204" s="1">
        <v>44023</v>
      </c>
      <c r="C204" t="s">
        <v>320</v>
      </c>
      <c r="D204" t="s">
        <v>2</v>
      </c>
      <c r="E204" t="s">
        <v>3</v>
      </c>
      <c r="F204" t="s">
        <v>294</v>
      </c>
      <c r="G204">
        <v>5</v>
      </c>
      <c r="H204" t="s">
        <v>6</v>
      </c>
    </row>
    <row r="205" spans="1:8" x14ac:dyDescent="0.25">
      <c r="A205">
        <v>8021402518</v>
      </c>
      <c r="B205" s="1">
        <v>43983</v>
      </c>
      <c r="C205" t="s">
        <v>321</v>
      </c>
      <c r="D205" t="s">
        <v>2</v>
      </c>
      <c r="E205" t="s">
        <v>322</v>
      </c>
      <c r="F205" t="s">
        <v>323</v>
      </c>
      <c r="G205">
        <v>8</v>
      </c>
      <c r="H205" t="s">
        <v>8</v>
      </c>
    </row>
    <row r="206" spans="1:8" x14ac:dyDescent="0.25">
      <c r="A206">
        <v>8022336042</v>
      </c>
      <c r="B206" s="1">
        <v>44283</v>
      </c>
      <c r="C206" t="s">
        <v>324</v>
      </c>
      <c r="D206" t="s">
        <v>2</v>
      </c>
      <c r="E206" t="s">
        <v>13</v>
      </c>
      <c r="F206" t="s">
        <v>80</v>
      </c>
      <c r="G206">
        <v>4</v>
      </c>
      <c r="H206" t="s">
        <v>6</v>
      </c>
    </row>
    <row r="207" spans="1:8" x14ac:dyDescent="0.25">
      <c r="A207">
        <v>8022356124</v>
      </c>
      <c r="B207" s="1">
        <v>44291</v>
      </c>
      <c r="C207" t="s">
        <v>325</v>
      </c>
      <c r="D207" t="s">
        <v>2</v>
      </c>
      <c r="E207" t="s">
        <v>13</v>
      </c>
      <c r="F207" t="s">
        <v>30</v>
      </c>
      <c r="G207">
        <v>6</v>
      </c>
      <c r="H207" t="s">
        <v>8</v>
      </c>
    </row>
    <row r="208" spans="1:8" x14ac:dyDescent="0.25">
      <c r="A208">
        <v>390684593</v>
      </c>
      <c r="B208" s="1">
        <v>44284</v>
      </c>
      <c r="C208" t="s">
        <v>326</v>
      </c>
      <c r="D208" t="s">
        <v>2</v>
      </c>
      <c r="E208" t="s">
        <v>3</v>
      </c>
      <c r="F208" t="s">
        <v>90</v>
      </c>
      <c r="G208">
        <v>6</v>
      </c>
      <c r="H208" t="s">
        <v>8</v>
      </c>
    </row>
    <row r="209" spans="1:8" x14ac:dyDescent="0.25">
      <c r="A209">
        <v>369077534</v>
      </c>
      <c r="B209" s="1">
        <v>44041</v>
      </c>
      <c r="C209" t="s">
        <v>327</v>
      </c>
      <c r="D209" t="s">
        <v>2</v>
      </c>
      <c r="E209" t="s">
        <v>3</v>
      </c>
      <c r="F209" t="s">
        <v>196</v>
      </c>
      <c r="G209">
        <v>3</v>
      </c>
      <c r="H209" t="s">
        <v>6</v>
      </c>
    </row>
    <row r="210" spans="1:8" x14ac:dyDescent="0.25">
      <c r="A210">
        <v>364652231</v>
      </c>
      <c r="B210" s="1">
        <v>43992</v>
      </c>
      <c r="C210" t="s">
        <v>276</v>
      </c>
      <c r="D210" t="s">
        <v>2</v>
      </c>
      <c r="E210" t="s">
        <v>3</v>
      </c>
      <c r="F210" t="s">
        <v>328</v>
      </c>
      <c r="G210">
        <v>9</v>
      </c>
      <c r="H210" t="s">
        <v>6</v>
      </c>
    </row>
    <row r="211" spans="1:8" x14ac:dyDescent="0.25">
      <c r="A211">
        <v>8021407799</v>
      </c>
      <c r="B211" s="1">
        <v>43983</v>
      </c>
      <c r="C211" t="s">
        <v>285</v>
      </c>
      <c r="D211" t="s">
        <v>2</v>
      </c>
      <c r="E211" t="s">
        <v>10</v>
      </c>
      <c r="F211" t="s">
        <v>329</v>
      </c>
      <c r="G211">
        <v>8</v>
      </c>
      <c r="H211" t="s">
        <v>6</v>
      </c>
    </row>
    <row r="212" spans="1:8" x14ac:dyDescent="0.25">
      <c r="A212">
        <v>8021500888</v>
      </c>
      <c r="B212" s="1">
        <v>44007</v>
      </c>
      <c r="C212" t="s">
        <v>330</v>
      </c>
      <c r="D212" t="s">
        <v>2</v>
      </c>
      <c r="E212" t="s">
        <v>62</v>
      </c>
      <c r="F212" t="s">
        <v>331</v>
      </c>
      <c r="G212">
        <v>1</v>
      </c>
      <c r="H212" t="s">
        <v>6</v>
      </c>
    </row>
    <row r="213" spans="1:8" x14ac:dyDescent="0.25">
      <c r="A213">
        <v>8022363234</v>
      </c>
      <c r="B213" s="1">
        <v>44293</v>
      </c>
      <c r="C213" t="s">
        <v>332</v>
      </c>
      <c r="D213" t="s">
        <v>2</v>
      </c>
      <c r="E213" t="s">
        <v>91</v>
      </c>
      <c r="F213" t="s">
        <v>55</v>
      </c>
      <c r="G213">
        <v>11</v>
      </c>
      <c r="H213" t="s">
        <v>8</v>
      </c>
    </row>
    <row r="214" spans="1:8" x14ac:dyDescent="0.25">
      <c r="A214">
        <v>392046427</v>
      </c>
      <c r="B214" s="1">
        <v>44298</v>
      </c>
      <c r="C214" t="s">
        <v>333</v>
      </c>
      <c r="D214" t="s">
        <v>2</v>
      </c>
      <c r="E214" t="s">
        <v>3</v>
      </c>
      <c r="F214" t="s">
        <v>334</v>
      </c>
      <c r="G214">
        <v>5</v>
      </c>
      <c r="H214" t="s">
        <v>6</v>
      </c>
    </row>
    <row r="215" spans="1:8" x14ac:dyDescent="0.25">
      <c r="A215">
        <v>392334047</v>
      </c>
      <c r="B215" s="1">
        <v>44301</v>
      </c>
      <c r="C215" t="s">
        <v>335</v>
      </c>
      <c r="D215" t="s">
        <v>2</v>
      </c>
      <c r="E215" t="s">
        <v>3</v>
      </c>
      <c r="F215" t="s">
        <v>134</v>
      </c>
      <c r="G215">
        <v>12</v>
      </c>
      <c r="H215" t="s">
        <v>8</v>
      </c>
    </row>
    <row r="216" spans="1:8" x14ac:dyDescent="0.25">
      <c r="A216">
        <v>391790533</v>
      </c>
      <c r="B216" s="1">
        <v>44295</v>
      </c>
      <c r="C216" t="s">
        <v>333</v>
      </c>
      <c r="D216" t="s">
        <v>2</v>
      </c>
      <c r="E216" t="s">
        <v>3</v>
      </c>
      <c r="F216" t="s">
        <v>336</v>
      </c>
      <c r="G216">
        <v>9</v>
      </c>
      <c r="H216" t="s">
        <v>6</v>
      </c>
    </row>
    <row r="217" spans="1:8" x14ac:dyDescent="0.25">
      <c r="A217">
        <v>365193625</v>
      </c>
      <c r="B217" s="1">
        <v>43998</v>
      </c>
      <c r="C217" t="s">
        <v>314</v>
      </c>
      <c r="D217" t="s">
        <v>2</v>
      </c>
      <c r="E217" t="s">
        <v>3</v>
      </c>
      <c r="F217" t="s">
        <v>253</v>
      </c>
      <c r="G217">
        <v>2</v>
      </c>
      <c r="H217" t="s">
        <v>6</v>
      </c>
    </row>
    <row r="218" spans="1:8" x14ac:dyDescent="0.25">
      <c r="A218">
        <v>8021570723</v>
      </c>
      <c r="B218" s="1">
        <v>44025</v>
      </c>
      <c r="C218" t="s">
        <v>337</v>
      </c>
      <c r="D218" t="s">
        <v>2</v>
      </c>
      <c r="E218" t="s">
        <v>26</v>
      </c>
      <c r="F218" t="s">
        <v>338</v>
      </c>
      <c r="G218">
        <v>12</v>
      </c>
      <c r="H218" t="s">
        <v>28</v>
      </c>
    </row>
    <row r="219" spans="1:8" x14ac:dyDescent="0.25">
      <c r="A219">
        <v>8021550501</v>
      </c>
      <c r="B219" s="1">
        <v>44020</v>
      </c>
      <c r="C219" t="s">
        <v>307</v>
      </c>
      <c r="D219" t="s">
        <v>2</v>
      </c>
      <c r="E219" t="s">
        <v>10</v>
      </c>
      <c r="F219" t="s">
        <v>106</v>
      </c>
      <c r="G219">
        <v>6</v>
      </c>
      <c r="H219" t="s">
        <v>8</v>
      </c>
    </row>
    <row r="220" spans="1:8" x14ac:dyDescent="0.25">
      <c r="A220">
        <v>8021483193</v>
      </c>
      <c r="B220" s="1">
        <v>44002</v>
      </c>
      <c r="C220" t="s">
        <v>339</v>
      </c>
      <c r="D220" t="s">
        <v>2</v>
      </c>
      <c r="E220" t="s">
        <v>26</v>
      </c>
      <c r="F220" t="s">
        <v>53</v>
      </c>
      <c r="G220">
        <v>12</v>
      </c>
      <c r="H220" t="s">
        <v>8</v>
      </c>
    </row>
    <row r="221" spans="1:8" x14ac:dyDescent="0.25">
      <c r="A221">
        <v>8021589004</v>
      </c>
      <c r="B221" s="1">
        <v>44029</v>
      </c>
      <c r="C221" t="s">
        <v>340</v>
      </c>
      <c r="D221" t="s">
        <v>2</v>
      </c>
      <c r="E221" t="s">
        <v>10</v>
      </c>
      <c r="F221" t="s">
        <v>218</v>
      </c>
      <c r="G221">
        <v>1</v>
      </c>
      <c r="H221" t="s">
        <v>6</v>
      </c>
    </row>
    <row r="222" spans="1:8" x14ac:dyDescent="0.25">
      <c r="A222">
        <v>8021528213</v>
      </c>
      <c r="B222" s="1">
        <v>44014</v>
      </c>
      <c r="C222" t="s">
        <v>341</v>
      </c>
      <c r="D222" t="s">
        <v>2</v>
      </c>
      <c r="E222" t="s">
        <v>10</v>
      </c>
      <c r="F222" t="s">
        <v>97</v>
      </c>
      <c r="G222">
        <v>1</v>
      </c>
      <c r="H222" t="s">
        <v>8</v>
      </c>
    </row>
    <row r="223" spans="1:8" x14ac:dyDescent="0.25">
      <c r="A223">
        <v>8021457481</v>
      </c>
      <c r="B223" s="1">
        <v>43995</v>
      </c>
      <c r="C223" t="s">
        <v>314</v>
      </c>
      <c r="D223" t="s">
        <v>2</v>
      </c>
      <c r="E223" t="s">
        <v>26</v>
      </c>
      <c r="G223">
        <v>9</v>
      </c>
      <c r="H223" t="s">
        <v>28</v>
      </c>
    </row>
    <row r="224" spans="1:8" x14ac:dyDescent="0.25">
      <c r="A224">
        <v>8021513440</v>
      </c>
      <c r="B224" s="1">
        <v>44010</v>
      </c>
      <c r="C224" t="s">
        <v>342</v>
      </c>
      <c r="D224" t="s">
        <v>2</v>
      </c>
      <c r="E224" t="s">
        <v>50</v>
      </c>
      <c r="F224" t="s">
        <v>343</v>
      </c>
      <c r="G224">
        <v>7</v>
      </c>
      <c r="H224" t="s">
        <v>8</v>
      </c>
    </row>
    <row r="225" spans="1:8" x14ac:dyDescent="0.25">
      <c r="A225">
        <v>8021495376</v>
      </c>
      <c r="B225" s="1">
        <v>44005</v>
      </c>
      <c r="C225" t="s">
        <v>344</v>
      </c>
      <c r="D225" t="s">
        <v>2</v>
      </c>
      <c r="E225" t="s">
        <v>105</v>
      </c>
      <c r="F225" t="s">
        <v>345</v>
      </c>
      <c r="G225">
        <v>5</v>
      </c>
      <c r="H225" t="s">
        <v>8</v>
      </c>
    </row>
    <row r="226" spans="1:8" x14ac:dyDescent="0.25">
      <c r="A226">
        <v>8021414836</v>
      </c>
      <c r="B226" s="1">
        <v>43985</v>
      </c>
      <c r="C226" t="s">
        <v>346</v>
      </c>
      <c r="D226" t="s">
        <v>2</v>
      </c>
      <c r="E226" t="s">
        <v>26</v>
      </c>
      <c r="F226" t="s">
        <v>220</v>
      </c>
      <c r="G226">
        <v>3</v>
      </c>
      <c r="H226" t="s">
        <v>28</v>
      </c>
    </row>
    <row r="227" spans="1:8" x14ac:dyDescent="0.25">
      <c r="A227">
        <v>366121842</v>
      </c>
      <c r="B227" s="1">
        <v>44008</v>
      </c>
      <c r="C227" t="s">
        <v>347</v>
      </c>
      <c r="D227" t="s">
        <v>2</v>
      </c>
      <c r="E227" t="s">
        <v>3</v>
      </c>
      <c r="F227" t="s">
        <v>348</v>
      </c>
      <c r="G227">
        <v>12</v>
      </c>
      <c r="H227" t="s">
        <v>8</v>
      </c>
    </row>
    <row r="228" spans="1:8" x14ac:dyDescent="0.25">
      <c r="A228">
        <v>364073843</v>
      </c>
      <c r="B228" s="1">
        <v>43985</v>
      </c>
      <c r="C228" t="s">
        <v>346</v>
      </c>
      <c r="D228" t="s">
        <v>2</v>
      </c>
      <c r="E228" t="s">
        <v>3</v>
      </c>
      <c r="F228" t="s">
        <v>65</v>
      </c>
      <c r="G228">
        <v>8</v>
      </c>
      <c r="H228" t="s">
        <v>8</v>
      </c>
    </row>
    <row r="229" spans="1:8" x14ac:dyDescent="0.25">
      <c r="A229">
        <v>8021629658</v>
      </c>
      <c r="B229" s="1">
        <v>44040</v>
      </c>
      <c r="C229" t="s">
        <v>349</v>
      </c>
      <c r="D229" t="s">
        <v>2</v>
      </c>
      <c r="E229" t="s">
        <v>91</v>
      </c>
      <c r="F229" t="s">
        <v>30</v>
      </c>
      <c r="G229">
        <v>6</v>
      </c>
      <c r="H229" t="s">
        <v>8</v>
      </c>
    </row>
    <row r="230" spans="1:8" x14ac:dyDescent="0.25">
      <c r="A230">
        <v>8021468831</v>
      </c>
      <c r="B230" s="1">
        <v>43998</v>
      </c>
      <c r="C230" t="s">
        <v>350</v>
      </c>
      <c r="D230" t="s">
        <v>2</v>
      </c>
      <c r="E230" t="s">
        <v>32</v>
      </c>
      <c r="F230" t="s">
        <v>351</v>
      </c>
      <c r="G230">
        <v>3</v>
      </c>
      <c r="H230" t="s">
        <v>8</v>
      </c>
    </row>
    <row r="231" spans="1:8" x14ac:dyDescent="0.25">
      <c r="A231">
        <v>8021545164</v>
      </c>
      <c r="B231" s="1">
        <v>44019</v>
      </c>
      <c r="C231" t="s">
        <v>352</v>
      </c>
      <c r="D231" t="s">
        <v>2</v>
      </c>
      <c r="E231" t="s">
        <v>10</v>
      </c>
      <c r="F231" t="s">
        <v>60</v>
      </c>
      <c r="G231">
        <v>2</v>
      </c>
      <c r="H231" t="s">
        <v>8</v>
      </c>
    </row>
    <row r="232" spans="1:8" x14ac:dyDescent="0.25">
      <c r="A232">
        <v>8021491157</v>
      </c>
      <c r="B232" s="1">
        <v>44004</v>
      </c>
      <c r="C232" t="s">
        <v>339</v>
      </c>
      <c r="D232" t="s">
        <v>2</v>
      </c>
      <c r="E232" t="s">
        <v>10</v>
      </c>
      <c r="F232" t="s">
        <v>353</v>
      </c>
      <c r="G232">
        <v>10</v>
      </c>
      <c r="H232" t="s">
        <v>6</v>
      </c>
    </row>
    <row r="233" spans="1:8" x14ac:dyDescent="0.25">
      <c r="A233">
        <v>8021549011</v>
      </c>
      <c r="B233" s="1">
        <v>44020</v>
      </c>
      <c r="C233" t="s">
        <v>352</v>
      </c>
      <c r="D233" t="s">
        <v>2</v>
      </c>
      <c r="E233" t="s">
        <v>18</v>
      </c>
      <c r="F233" t="s">
        <v>14</v>
      </c>
      <c r="G233">
        <v>8</v>
      </c>
      <c r="H233" t="s">
        <v>8</v>
      </c>
    </row>
    <row r="234" spans="1:8" x14ac:dyDescent="0.25">
      <c r="A234">
        <v>8021504960</v>
      </c>
      <c r="B234" s="1">
        <v>44007</v>
      </c>
      <c r="C234" t="s">
        <v>311</v>
      </c>
      <c r="D234" t="s">
        <v>2</v>
      </c>
      <c r="E234" t="s">
        <v>26</v>
      </c>
      <c r="F234" t="s">
        <v>354</v>
      </c>
      <c r="G234">
        <v>9</v>
      </c>
      <c r="H234" t="s">
        <v>28</v>
      </c>
    </row>
    <row r="235" spans="1:8" x14ac:dyDescent="0.25">
      <c r="A235">
        <v>8021496620</v>
      </c>
      <c r="B235" s="1">
        <v>44006</v>
      </c>
      <c r="C235" t="s">
        <v>355</v>
      </c>
      <c r="D235" t="s">
        <v>2</v>
      </c>
      <c r="E235" t="s">
        <v>50</v>
      </c>
      <c r="F235" t="s">
        <v>268</v>
      </c>
      <c r="G235">
        <v>11</v>
      </c>
      <c r="H235" t="s">
        <v>8</v>
      </c>
    </row>
    <row r="236" spans="1:8" x14ac:dyDescent="0.25">
      <c r="A236">
        <v>8021472754</v>
      </c>
      <c r="B236" s="1">
        <v>43999</v>
      </c>
      <c r="C236" t="s">
        <v>339</v>
      </c>
      <c r="D236" t="s">
        <v>2</v>
      </c>
      <c r="E236" t="s">
        <v>26</v>
      </c>
      <c r="F236" t="s">
        <v>204</v>
      </c>
      <c r="G236">
        <v>7</v>
      </c>
      <c r="H236" t="s">
        <v>28</v>
      </c>
    </row>
    <row r="237" spans="1:8" x14ac:dyDescent="0.25">
      <c r="A237">
        <v>8021496446</v>
      </c>
      <c r="B237" s="1">
        <v>44006</v>
      </c>
      <c r="C237" t="s">
        <v>355</v>
      </c>
      <c r="D237" t="s">
        <v>2</v>
      </c>
      <c r="E237" t="s">
        <v>269</v>
      </c>
      <c r="F237" t="s">
        <v>275</v>
      </c>
      <c r="G237">
        <v>3</v>
      </c>
      <c r="H237" t="s">
        <v>8</v>
      </c>
    </row>
    <row r="238" spans="1:8" x14ac:dyDescent="0.25">
      <c r="A238">
        <v>8021602795</v>
      </c>
      <c r="B238" s="1">
        <v>44033</v>
      </c>
      <c r="C238" t="s">
        <v>356</v>
      </c>
      <c r="D238" t="s">
        <v>2</v>
      </c>
      <c r="E238" t="s">
        <v>10</v>
      </c>
      <c r="F238" t="s">
        <v>357</v>
      </c>
      <c r="G238">
        <v>2</v>
      </c>
      <c r="H238" t="s">
        <v>8</v>
      </c>
    </row>
    <row r="239" spans="1:8" x14ac:dyDescent="0.25">
      <c r="A239">
        <v>8021694073</v>
      </c>
      <c r="B239" s="1">
        <v>44058</v>
      </c>
      <c r="C239" t="s">
        <v>358</v>
      </c>
      <c r="D239" t="s">
        <v>2</v>
      </c>
      <c r="E239" t="s">
        <v>46</v>
      </c>
      <c r="F239" t="s">
        <v>106</v>
      </c>
      <c r="G239">
        <v>6</v>
      </c>
      <c r="H239" t="s">
        <v>6</v>
      </c>
    </row>
    <row r="240" spans="1:8" x14ac:dyDescent="0.25">
      <c r="A240">
        <v>8021782121</v>
      </c>
      <c r="B240" s="1">
        <v>44082</v>
      </c>
      <c r="C240" t="s">
        <v>359</v>
      </c>
      <c r="D240" t="s">
        <v>2</v>
      </c>
      <c r="E240" t="s">
        <v>10</v>
      </c>
      <c r="F240" t="s">
        <v>71</v>
      </c>
      <c r="G240">
        <v>11</v>
      </c>
      <c r="H240" t="s">
        <v>6</v>
      </c>
    </row>
    <row r="241" spans="1:8" x14ac:dyDescent="0.25">
      <c r="A241">
        <v>8022427096</v>
      </c>
      <c r="B241" s="1">
        <v>44313</v>
      </c>
      <c r="C241" t="s">
        <v>360</v>
      </c>
      <c r="D241" t="s">
        <v>2</v>
      </c>
      <c r="E241" t="s">
        <v>26</v>
      </c>
      <c r="F241" t="s">
        <v>361</v>
      </c>
      <c r="G241">
        <v>1</v>
      </c>
      <c r="H241" t="s">
        <v>28</v>
      </c>
    </row>
    <row r="242" spans="1:8" x14ac:dyDescent="0.25">
      <c r="A242">
        <v>371277519</v>
      </c>
      <c r="B242" s="1">
        <v>44069</v>
      </c>
      <c r="C242" t="s">
        <v>362</v>
      </c>
      <c r="D242" t="s">
        <v>2</v>
      </c>
      <c r="E242" t="s">
        <v>3</v>
      </c>
      <c r="F242" t="s">
        <v>363</v>
      </c>
      <c r="G242">
        <v>7</v>
      </c>
      <c r="H242" t="s">
        <v>6</v>
      </c>
    </row>
    <row r="243" spans="1:8" x14ac:dyDescent="0.25">
      <c r="A243">
        <v>8022465263</v>
      </c>
      <c r="B243" s="1">
        <v>44322</v>
      </c>
      <c r="C243" t="s">
        <v>104</v>
      </c>
      <c r="D243" t="s">
        <v>2</v>
      </c>
      <c r="E243" t="s">
        <v>91</v>
      </c>
      <c r="F243" t="s">
        <v>129</v>
      </c>
      <c r="G243">
        <v>7</v>
      </c>
      <c r="H243" t="s">
        <v>6</v>
      </c>
    </row>
    <row r="244" spans="1:8" x14ac:dyDescent="0.25">
      <c r="A244">
        <v>8021797883</v>
      </c>
      <c r="B244" s="1">
        <v>44087</v>
      </c>
      <c r="C244" t="s">
        <v>364</v>
      </c>
      <c r="D244" t="s">
        <v>2</v>
      </c>
      <c r="E244" t="s">
        <v>40</v>
      </c>
      <c r="F244" t="s">
        <v>365</v>
      </c>
      <c r="G244">
        <v>9</v>
      </c>
      <c r="H244" t="s">
        <v>6</v>
      </c>
    </row>
    <row r="245" spans="1:8" x14ac:dyDescent="0.25">
      <c r="A245">
        <v>369392141</v>
      </c>
      <c r="B245" s="1">
        <v>44045</v>
      </c>
      <c r="C245" t="s">
        <v>366</v>
      </c>
      <c r="D245" t="s">
        <v>2</v>
      </c>
      <c r="E245" t="s">
        <v>3</v>
      </c>
      <c r="F245" t="s">
        <v>165</v>
      </c>
      <c r="G245">
        <v>4</v>
      </c>
      <c r="H245" t="s">
        <v>6</v>
      </c>
    </row>
    <row r="246" spans="1:8" x14ac:dyDescent="0.25">
      <c r="A246">
        <v>8022435978</v>
      </c>
      <c r="B246" s="1">
        <v>44314</v>
      </c>
      <c r="C246" t="s">
        <v>360</v>
      </c>
      <c r="D246" t="s">
        <v>2</v>
      </c>
      <c r="E246" t="s">
        <v>46</v>
      </c>
      <c r="F246" t="s">
        <v>150</v>
      </c>
      <c r="G246">
        <v>9</v>
      </c>
      <c r="H246" t="s">
        <v>6</v>
      </c>
    </row>
    <row r="247" spans="1:8" x14ac:dyDescent="0.25">
      <c r="A247">
        <v>8021727717</v>
      </c>
      <c r="B247" s="1">
        <v>44067</v>
      </c>
      <c r="C247" t="s">
        <v>367</v>
      </c>
      <c r="D247" t="s">
        <v>2</v>
      </c>
      <c r="E247" t="s">
        <v>26</v>
      </c>
      <c r="F247" t="s">
        <v>224</v>
      </c>
      <c r="G247">
        <v>12</v>
      </c>
      <c r="H247" t="s">
        <v>28</v>
      </c>
    </row>
    <row r="248" spans="1:8" x14ac:dyDescent="0.25">
      <c r="A248">
        <v>371216409</v>
      </c>
      <c r="B248" s="1">
        <v>44068</v>
      </c>
      <c r="C248" t="s">
        <v>362</v>
      </c>
      <c r="D248" t="s">
        <v>2</v>
      </c>
      <c r="E248" t="s">
        <v>3</v>
      </c>
      <c r="F248" t="s">
        <v>336</v>
      </c>
      <c r="G248">
        <v>9</v>
      </c>
      <c r="H248" t="s">
        <v>6</v>
      </c>
    </row>
    <row r="249" spans="1:8" x14ac:dyDescent="0.25">
      <c r="A249">
        <v>8022448188</v>
      </c>
      <c r="B249" s="1">
        <v>44318</v>
      </c>
      <c r="C249" t="s">
        <v>368</v>
      </c>
      <c r="D249" t="s">
        <v>2</v>
      </c>
      <c r="E249" t="s">
        <v>105</v>
      </c>
      <c r="F249" t="s">
        <v>369</v>
      </c>
      <c r="G249">
        <v>8</v>
      </c>
      <c r="H249" t="s">
        <v>6</v>
      </c>
    </row>
    <row r="250" spans="1:8" x14ac:dyDescent="0.25">
      <c r="A250">
        <v>396104539</v>
      </c>
      <c r="B250" s="1">
        <v>44330</v>
      </c>
      <c r="C250" t="s">
        <v>370</v>
      </c>
      <c r="D250" t="s">
        <v>2</v>
      </c>
      <c r="E250" t="s">
        <v>3</v>
      </c>
      <c r="F250" t="s">
        <v>150</v>
      </c>
      <c r="G250">
        <v>9</v>
      </c>
      <c r="H250" t="s">
        <v>6</v>
      </c>
    </row>
    <row r="251" spans="1:8" x14ac:dyDescent="0.25">
      <c r="A251">
        <v>8022493194</v>
      </c>
      <c r="B251" s="1">
        <v>44330</v>
      </c>
      <c r="C251" t="s">
        <v>368</v>
      </c>
      <c r="D251" t="s">
        <v>2</v>
      </c>
      <c r="E251" t="s">
        <v>46</v>
      </c>
      <c r="F251" t="s">
        <v>371</v>
      </c>
      <c r="G251">
        <v>4</v>
      </c>
      <c r="H251" t="s">
        <v>34</v>
      </c>
    </row>
    <row r="252" spans="1:8" x14ac:dyDescent="0.25">
      <c r="A252">
        <v>372512614</v>
      </c>
      <c r="B252" s="1">
        <v>44084</v>
      </c>
      <c r="C252" t="s">
        <v>372</v>
      </c>
      <c r="D252" t="s">
        <v>2</v>
      </c>
      <c r="E252" t="s">
        <v>3</v>
      </c>
      <c r="F252" t="s">
        <v>373</v>
      </c>
      <c r="G252">
        <v>2</v>
      </c>
      <c r="H252" t="s">
        <v>6</v>
      </c>
    </row>
    <row r="253" spans="1:8" x14ac:dyDescent="0.25">
      <c r="A253">
        <v>8022451516</v>
      </c>
      <c r="B253" s="1">
        <v>44319</v>
      </c>
      <c r="C253" t="s">
        <v>306</v>
      </c>
      <c r="D253" t="s">
        <v>2</v>
      </c>
      <c r="E253" t="s">
        <v>78</v>
      </c>
      <c r="F253" t="s">
        <v>82</v>
      </c>
      <c r="G253">
        <v>6</v>
      </c>
      <c r="H253" t="s">
        <v>34</v>
      </c>
    </row>
    <row r="254" spans="1:8" x14ac:dyDescent="0.25">
      <c r="A254">
        <v>8021660160</v>
      </c>
      <c r="B254" s="1">
        <v>44049</v>
      </c>
      <c r="C254" t="s">
        <v>374</v>
      </c>
      <c r="D254" t="s">
        <v>2</v>
      </c>
      <c r="E254" t="s">
        <v>91</v>
      </c>
      <c r="F254" t="s">
        <v>375</v>
      </c>
      <c r="G254">
        <v>7</v>
      </c>
      <c r="H254" t="s">
        <v>6</v>
      </c>
    </row>
    <row r="255" spans="1:8" x14ac:dyDescent="0.25">
      <c r="A255">
        <v>8021645486</v>
      </c>
      <c r="B255" s="1">
        <v>44045</v>
      </c>
      <c r="C255" t="s">
        <v>356</v>
      </c>
      <c r="D255" t="s">
        <v>2</v>
      </c>
      <c r="E255" t="s">
        <v>105</v>
      </c>
      <c r="F255" t="s">
        <v>376</v>
      </c>
      <c r="G255">
        <v>5</v>
      </c>
      <c r="H255" t="s">
        <v>6</v>
      </c>
    </row>
    <row r="256" spans="1:8" x14ac:dyDescent="0.25">
      <c r="A256">
        <v>372186061</v>
      </c>
      <c r="B256" s="1">
        <v>44078</v>
      </c>
      <c r="C256" t="s">
        <v>377</v>
      </c>
      <c r="D256" t="s">
        <v>2</v>
      </c>
      <c r="E256" t="s">
        <v>3</v>
      </c>
      <c r="F256" t="s">
        <v>378</v>
      </c>
      <c r="G256">
        <v>9</v>
      </c>
      <c r="H256" t="s">
        <v>6</v>
      </c>
    </row>
    <row r="257" spans="1:8" x14ac:dyDescent="0.25">
      <c r="A257">
        <v>371012822</v>
      </c>
      <c r="B257" s="1">
        <v>44065</v>
      </c>
      <c r="C257" t="s">
        <v>379</v>
      </c>
      <c r="D257" t="s">
        <v>2</v>
      </c>
      <c r="E257" t="s">
        <v>3</v>
      </c>
      <c r="F257" t="s">
        <v>24</v>
      </c>
      <c r="G257">
        <v>9</v>
      </c>
      <c r="H257" t="s">
        <v>6</v>
      </c>
    </row>
    <row r="258" spans="1:8" x14ac:dyDescent="0.25">
      <c r="A258">
        <v>8021761890</v>
      </c>
      <c r="B258" s="1">
        <v>44076</v>
      </c>
      <c r="C258" t="s">
        <v>380</v>
      </c>
      <c r="D258" t="s">
        <v>2</v>
      </c>
      <c r="E258" t="s">
        <v>46</v>
      </c>
      <c r="F258" t="s">
        <v>146</v>
      </c>
      <c r="G258">
        <v>6</v>
      </c>
      <c r="H258" t="s">
        <v>6</v>
      </c>
    </row>
    <row r="259" spans="1:8" x14ac:dyDescent="0.25">
      <c r="A259">
        <v>8022460447</v>
      </c>
      <c r="B259" s="1">
        <v>44321</v>
      </c>
      <c r="C259" t="s">
        <v>306</v>
      </c>
      <c r="D259" t="s">
        <v>2</v>
      </c>
      <c r="E259" t="s">
        <v>10</v>
      </c>
      <c r="F259" t="s">
        <v>381</v>
      </c>
      <c r="G259">
        <v>4</v>
      </c>
      <c r="H259" t="s">
        <v>8</v>
      </c>
    </row>
    <row r="260" spans="1:8" x14ac:dyDescent="0.25">
      <c r="A260">
        <v>8021690117</v>
      </c>
      <c r="B260" s="1">
        <v>44057</v>
      </c>
      <c r="C260" t="s">
        <v>382</v>
      </c>
      <c r="D260" t="s">
        <v>2</v>
      </c>
      <c r="E260" t="s">
        <v>10</v>
      </c>
      <c r="F260" t="s">
        <v>383</v>
      </c>
      <c r="H260" t="s">
        <v>8</v>
      </c>
    </row>
    <row r="261" spans="1:8" x14ac:dyDescent="0.25">
      <c r="A261">
        <v>8021822672</v>
      </c>
      <c r="B261" s="1">
        <v>44093</v>
      </c>
      <c r="C261" t="s">
        <v>384</v>
      </c>
      <c r="D261" t="s">
        <v>2</v>
      </c>
      <c r="E261" t="s">
        <v>10</v>
      </c>
      <c r="F261" t="s">
        <v>308</v>
      </c>
      <c r="G261">
        <v>1</v>
      </c>
      <c r="H261" t="s">
        <v>8</v>
      </c>
    </row>
    <row r="262" spans="1:8" x14ac:dyDescent="0.25">
      <c r="A262">
        <v>8021657225</v>
      </c>
      <c r="B262" s="1">
        <v>44048</v>
      </c>
      <c r="D262" t="s">
        <v>109</v>
      </c>
      <c r="E262" t="s">
        <v>105</v>
      </c>
      <c r="F262" t="s">
        <v>129</v>
      </c>
      <c r="G262">
        <v>7</v>
      </c>
      <c r="H262" t="s">
        <v>6</v>
      </c>
    </row>
    <row r="263" spans="1:8" x14ac:dyDescent="0.25">
      <c r="A263">
        <v>8022015046</v>
      </c>
      <c r="B263" s="1">
        <v>44153</v>
      </c>
      <c r="C263" t="s">
        <v>385</v>
      </c>
      <c r="D263" t="s">
        <v>2</v>
      </c>
      <c r="E263" t="s">
        <v>118</v>
      </c>
      <c r="F263" t="s">
        <v>134</v>
      </c>
      <c r="G263">
        <v>12</v>
      </c>
      <c r="H263" t="s">
        <v>8</v>
      </c>
    </row>
    <row r="264" spans="1:8" x14ac:dyDescent="0.25">
      <c r="A264">
        <v>8021709174</v>
      </c>
      <c r="B264" s="1">
        <v>44062</v>
      </c>
      <c r="C264" t="s">
        <v>386</v>
      </c>
      <c r="D264" t="s">
        <v>2</v>
      </c>
      <c r="E264" t="s">
        <v>10</v>
      </c>
      <c r="F264" t="s">
        <v>19</v>
      </c>
      <c r="G264">
        <v>8</v>
      </c>
      <c r="H264" t="s">
        <v>6</v>
      </c>
    </row>
    <row r="265" spans="1:8" x14ac:dyDescent="0.25">
      <c r="A265">
        <v>8022041048</v>
      </c>
      <c r="B265" s="1">
        <v>44161</v>
      </c>
      <c r="C265" t="s">
        <v>387</v>
      </c>
      <c r="D265" t="s">
        <v>2</v>
      </c>
      <c r="E265" t="s">
        <v>118</v>
      </c>
      <c r="F265" t="s">
        <v>201</v>
      </c>
      <c r="G265">
        <v>11</v>
      </c>
      <c r="H265" t="s">
        <v>8</v>
      </c>
    </row>
    <row r="266" spans="1:8" x14ac:dyDescent="0.25">
      <c r="A266">
        <v>8021877355</v>
      </c>
      <c r="B266" s="1">
        <v>44109</v>
      </c>
      <c r="C266" t="s">
        <v>388</v>
      </c>
      <c r="D266" t="s">
        <v>2</v>
      </c>
      <c r="E266" t="s">
        <v>389</v>
      </c>
      <c r="F266" t="s">
        <v>390</v>
      </c>
      <c r="G266">
        <v>9</v>
      </c>
      <c r="H266" t="s">
        <v>8</v>
      </c>
    </row>
    <row r="267" spans="1:8" x14ac:dyDescent="0.25">
      <c r="A267">
        <v>8021954644</v>
      </c>
      <c r="B267" s="1">
        <v>44133</v>
      </c>
      <c r="C267" t="s">
        <v>391</v>
      </c>
      <c r="D267" t="s">
        <v>2</v>
      </c>
      <c r="E267" t="s">
        <v>26</v>
      </c>
      <c r="F267" t="s">
        <v>392</v>
      </c>
      <c r="G267">
        <v>9</v>
      </c>
      <c r="H267" t="s">
        <v>28</v>
      </c>
    </row>
    <row r="268" spans="1:8" x14ac:dyDescent="0.25">
      <c r="A268">
        <v>8021696899</v>
      </c>
      <c r="B268" s="1">
        <v>44059</v>
      </c>
      <c r="C268" t="s">
        <v>393</v>
      </c>
      <c r="D268" t="s">
        <v>2</v>
      </c>
      <c r="E268" t="s">
        <v>169</v>
      </c>
      <c r="F268" t="s">
        <v>11</v>
      </c>
      <c r="G268">
        <v>6</v>
      </c>
      <c r="H268" t="s">
        <v>8</v>
      </c>
    </row>
    <row r="269" spans="1:8" x14ac:dyDescent="0.25">
      <c r="A269">
        <v>8021805482</v>
      </c>
      <c r="B269" s="1">
        <v>44089</v>
      </c>
      <c r="C269" t="s">
        <v>394</v>
      </c>
      <c r="D269" t="s">
        <v>2</v>
      </c>
      <c r="E269" t="s">
        <v>301</v>
      </c>
      <c r="F269" t="s">
        <v>395</v>
      </c>
      <c r="G269">
        <v>1</v>
      </c>
      <c r="H269" t="s">
        <v>6</v>
      </c>
    </row>
    <row r="270" spans="1:8" x14ac:dyDescent="0.25">
      <c r="A270">
        <v>8021644860</v>
      </c>
      <c r="B270" s="1">
        <v>44044</v>
      </c>
      <c r="C270" t="s">
        <v>396</v>
      </c>
      <c r="D270" t="s">
        <v>2</v>
      </c>
      <c r="E270" t="s">
        <v>46</v>
      </c>
      <c r="F270" t="s">
        <v>397</v>
      </c>
      <c r="G270">
        <v>10</v>
      </c>
      <c r="H270" t="s">
        <v>8</v>
      </c>
    </row>
    <row r="271" spans="1:8" x14ac:dyDescent="0.25">
      <c r="A271">
        <v>8022014183</v>
      </c>
      <c r="B271" s="1">
        <v>44152</v>
      </c>
      <c r="C271" t="s">
        <v>385</v>
      </c>
      <c r="D271" t="s">
        <v>2</v>
      </c>
      <c r="E271" t="s">
        <v>105</v>
      </c>
      <c r="F271" t="s">
        <v>398</v>
      </c>
      <c r="G271">
        <v>10</v>
      </c>
      <c r="H271" t="s">
        <v>8</v>
      </c>
    </row>
    <row r="272" spans="1:8" x14ac:dyDescent="0.25">
      <c r="A272">
        <v>376921467</v>
      </c>
      <c r="B272" s="1">
        <v>44133</v>
      </c>
      <c r="C272" t="s">
        <v>399</v>
      </c>
      <c r="D272" t="s">
        <v>2</v>
      </c>
      <c r="E272" t="s">
        <v>3</v>
      </c>
      <c r="F272" t="s">
        <v>108</v>
      </c>
      <c r="G272">
        <v>2</v>
      </c>
      <c r="H272" t="s">
        <v>8</v>
      </c>
    </row>
    <row r="273" spans="1:8" x14ac:dyDescent="0.25">
      <c r="A273">
        <v>8021942772</v>
      </c>
      <c r="B273" s="1">
        <v>44130</v>
      </c>
      <c r="C273" t="s">
        <v>400</v>
      </c>
      <c r="D273" t="s">
        <v>2</v>
      </c>
      <c r="E273" t="s">
        <v>401</v>
      </c>
      <c r="F273" t="s">
        <v>402</v>
      </c>
      <c r="G273">
        <v>10</v>
      </c>
      <c r="H273" t="s">
        <v>34</v>
      </c>
    </row>
    <row r="274" spans="1:8" x14ac:dyDescent="0.25">
      <c r="A274">
        <v>374904079</v>
      </c>
      <c r="B274" s="1">
        <v>44111</v>
      </c>
      <c r="C274" t="s">
        <v>403</v>
      </c>
      <c r="D274" t="s">
        <v>2</v>
      </c>
      <c r="E274" t="s">
        <v>3</v>
      </c>
      <c r="F274" t="s">
        <v>19</v>
      </c>
      <c r="G274">
        <v>8</v>
      </c>
      <c r="H274" t="s">
        <v>6</v>
      </c>
    </row>
    <row r="275" spans="1:8" x14ac:dyDescent="0.25">
      <c r="A275">
        <v>8021746487</v>
      </c>
      <c r="B275" s="1">
        <v>44072</v>
      </c>
      <c r="C275" t="s">
        <v>382</v>
      </c>
      <c r="D275" t="s">
        <v>2</v>
      </c>
      <c r="E275" t="s">
        <v>26</v>
      </c>
      <c r="F275" t="s">
        <v>404</v>
      </c>
      <c r="G275">
        <v>4</v>
      </c>
      <c r="H275" t="s">
        <v>28</v>
      </c>
    </row>
    <row r="276" spans="1:8" x14ac:dyDescent="0.25">
      <c r="A276">
        <v>8021921916</v>
      </c>
      <c r="B276" s="1">
        <v>44123</v>
      </c>
      <c r="C276" t="s">
        <v>405</v>
      </c>
      <c r="D276" t="s">
        <v>2</v>
      </c>
      <c r="E276" t="s">
        <v>118</v>
      </c>
      <c r="F276" t="s">
        <v>406</v>
      </c>
      <c r="G276">
        <v>6</v>
      </c>
      <c r="H276" t="s">
        <v>8</v>
      </c>
    </row>
    <row r="277" spans="1:8" x14ac:dyDescent="0.25">
      <c r="A277">
        <v>8021955305</v>
      </c>
      <c r="B277" s="1">
        <v>44133</v>
      </c>
      <c r="C277" t="s">
        <v>391</v>
      </c>
      <c r="D277" t="s">
        <v>2</v>
      </c>
      <c r="E277" t="s">
        <v>107</v>
      </c>
      <c r="F277" t="s">
        <v>231</v>
      </c>
      <c r="G277">
        <v>12</v>
      </c>
      <c r="H277" t="s">
        <v>34</v>
      </c>
    </row>
    <row r="278" spans="1:8" x14ac:dyDescent="0.25">
      <c r="A278">
        <v>8021930585</v>
      </c>
      <c r="B278" s="1">
        <v>44126</v>
      </c>
      <c r="C278" t="s">
        <v>407</v>
      </c>
      <c r="D278" t="s">
        <v>2</v>
      </c>
      <c r="E278" t="s">
        <v>10</v>
      </c>
      <c r="F278" t="s">
        <v>408</v>
      </c>
      <c r="G278">
        <v>4</v>
      </c>
      <c r="H278" t="s">
        <v>6</v>
      </c>
    </row>
    <row r="279" spans="1:8" x14ac:dyDescent="0.25">
      <c r="A279">
        <v>377099172</v>
      </c>
      <c r="B279" s="1">
        <v>44136</v>
      </c>
      <c r="C279" t="s">
        <v>409</v>
      </c>
      <c r="D279" t="s">
        <v>2</v>
      </c>
      <c r="E279" t="s">
        <v>3</v>
      </c>
      <c r="F279" t="s">
        <v>256</v>
      </c>
      <c r="G279">
        <v>8</v>
      </c>
      <c r="H279" t="s">
        <v>6</v>
      </c>
    </row>
    <row r="280" spans="1:8" x14ac:dyDescent="0.25">
      <c r="A280">
        <v>8022054769</v>
      </c>
      <c r="B280" s="1">
        <v>44165</v>
      </c>
      <c r="C280" t="s">
        <v>410</v>
      </c>
      <c r="D280" t="s">
        <v>2</v>
      </c>
      <c r="E280" t="s">
        <v>118</v>
      </c>
      <c r="F280" t="s">
        <v>411</v>
      </c>
      <c r="G280">
        <v>2</v>
      </c>
      <c r="H280" t="s">
        <v>8</v>
      </c>
    </row>
    <row r="281" spans="1:8" x14ac:dyDescent="0.25">
      <c r="A281">
        <v>8021836910</v>
      </c>
      <c r="B281" s="1">
        <v>44097</v>
      </c>
      <c r="C281" t="s">
        <v>412</v>
      </c>
      <c r="D281" t="s">
        <v>2</v>
      </c>
      <c r="E281" t="s">
        <v>26</v>
      </c>
      <c r="F281" t="s">
        <v>413</v>
      </c>
      <c r="G281">
        <v>8</v>
      </c>
      <c r="H281" t="s">
        <v>28</v>
      </c>
    </row>
    <row r="282" spans="1:8" x14ac:dyDescent="0.25">
      <c r="A282">
        <v>377486550</v>
      </c>
      <c r="B282" s="1">
        <v>44139</v>
      </c>
      <c r="C282" t="s">
        <v>414</v>
      </c>
      <c r="D282" t="s">
        <v>2</v>
      </c>
      <c r="E282" t="s">
        <v>3</v>
      </c>
      <c r="F282" t="s">
        <v>137</v>
      </c>
      <c r="G282">
        <v>11</v>
      </c>
      <c r="H282" t="s">
        <v>6</v>
      </c>
    </row>
    <row r="283" spans="1:8" x14ac:dyDescent="0.25">
      <c r="A283">
        <v>8021863791</v>
      </c>
      <c r="B283" s="1">
        <v>44105</v>
      </c>
      <c r="C283" t="s">
        <v>415</v>
      </c>
      <c r="D283" t="s">
        <v>2</v>
      </c>
      <c r="E283" t="s">
        <v>26</v>
      </c>
      <c r="F283" t="s">
        <v>416</v>
      </c>
      <c r="G283">
        <v>2</v>
      </c>
      <c r="H283" t="s">
        <v>28</v>
      </c>
    </row>
    <row r="284" spans="1:8" x14ac:dyDescent="0.25">
      <c r="A284">
        <v>8021823865</v>
      </c>
      <c r="B284" s="1">
        <v>44094</v>
      </c>
      <c r="C284" t="s">
        <v>417</v>
      </c>
      <c r="D284" t="s">
        <v>2</v>
      </c>
      <c r="E284" t="s">
        <v>26</v>
      </c>
      <c r="F284" t="s">
        <v>418</v>
      </c>
      <c r="G284">
        <v>3</v>
      </c>
      <c r="H284" t="s">
        <v>28</v>
      </c>
    </row>
    <row r="285" spans="1:8" x14ac:dyDescent="0.25">
      <c r="A285">
        <v>8021756175</v>
      </c>
      <c r="B285" s="1">
        <v>44075</v>
      </c>
      <c r="C285" t="s">
        <v>419</v>
      </c>
      <c r="D285" t="s">
        <v>2</v>
      </c>
      <c r="E285" t="s">
        <v>13</v>
      </c>
      <c r="F285" t="s">
        <v>30</v>
      </c>
      <c r="G285">
        <v>6</v>
      </c>
      <c r="H285" t="s">
        <v>6</v>
      </c>
    </row>
    <row r="286" spans="1:8" x14ac:dyDescent="0.25">
      <c r="A286">
        <v>8021962101</v>
      </c>
      <c r="B286" s="1">
        <v>44136</v>
      </c>
      <c r="C286" t="s">
        <v>399</v>
      </c>
      <c r="D286" t="s">
        <v>2</v>
      </c>
      <c r="E286" t="s">
        <v>46</v>
      </c>
      <c r="F286" t="s">
        <v>420</v>
      </c>
      <c r="G286">
        <v>5</v>
      </c>
      <c r="H286" t="s">
        <v>8</v>
      </c>
    </row>
    <row r="287" spans="1:8" x14ac:dyDescent="0.25">
      <c r="A287">
        <v>370412973</v>
      </c>
      <c r="B287" s="1">
        <v>44058</v>
      </c>
      <c r="C287" t="s">
        <v>358</v>
      </c>
      <c r="D287" t="s">
        <v>2</v>
      </c>
      <c r="E287" t="s">
        <v>3</v>
      </c>
      <c r="F287" t="s">
        <v>216</v>
      </c>
      <c r="G287">
        <v>9</v>
      </c>
      <c r="H287" t="s">
        <v>6</v>
      </c>
    </row>
    <row r="288" spans="1:8" x14ac:dyDescent="0.25">
      <c r="A288">
        <v>8021647890</v>
      </c>
      <c r="B288" s="1">
        <v>44047</v>
      </c>
      <c r="C288" t="s">
        <v>356</v>
      </c>
      <c r="D288" t="s">
        <v>2</v>
      </c>
      <c r="E288" t="s">
        <v>50</v>
      </c>
      <c r="F288" t="s">
        <v>421</v>
      </c>
      <c r="G288">
        <v>7</v>
      </c>
      <c r="H288" t="s">
        <v>8</v>
      </c>
    </row>
    <row r="289" spans="1:8" x14ac:dyDescent="0.25">
      <c r="A289">
        <v>8021874109</v>
      </c>
      <c r="B289" s="1">
        <v>44108</v>
      </c>
      <c r="C289" t="s">
        <v>422</v>
      </c>
      <c r="D289" t="s">
        <v>2</v>
      </c>
      <c r="E289" t="s">
        <v>10</v>
      </c>
      <c r="F289" t="s">
        <v>423</v>
      </c>
      <c r="G289">
        <v>12</v>
      </c>
      <c r="H289" t="s">
        <v>6</v>
      </c>
    </row>
    <row r="290" spans="1:8" x14ac:dyDescent="0.25">
      <c r="A290">
        <v>8021936987</v>
      </c>
      <c r="B290" s="1">
        <v>44128</v>
      </c>
      <c r="C290" t="s">
        <v>424</v>
      </c>
      <c r="D290" t="s">
        <v>2</v>
      </c>
      <c r="E290" t="s">
        <v>46</v>
      </c>
      <c r="F290" t="s">
        <v>141</v>
      </c>
      <c r="G290">
        <v>5</v>
      </c>
      <c r="H290" t="s">
        <v>6</v>
      </c>
    </row>
    <row r="291" spans="1:8" x14ac:dyDescent="0.25">
      <c r="A291">
        <v>8022025196</v>
      </c>
      <c r="B291" s="1">
        <v>44155</v>
      </c>
      <c r="C291" t="s">
        <v>425</v>
      </c>
      <c r="D291" t="s">
        <v>2</v>
      </c>
      <c r="E291" t="s">
        <v>118</v>
      </c>
      <c r="F291" t="s">
        <v>345</v>
      </c>
      <c r="G291">
        <v>5</v>
      </c>
      <c r="H291" t="s">
        <v>8</v>
      </c>
    </row>
    <row r="292" spans="1:8" x14ac:dyDescent="0.25">
      <c r="A292">
        <v>8022138422</v>
      </c>
      <c r="B292" s="1">
        <v>44203</v>
      </c>
      <c r="C292" t="s">
        <v>426</v>
      </c>
      <c r="D292" t="s">
        <v>2</v>
      </c>
      <c r="E292" t="s">
        <v>169</v>
      </c>
      <c r="F292" t="s">
        <v>427</v>
      </c>
      <c r="G292">
        <v>8</v>
      </c>
      <c r="H292" t="s">
        <v>8</v>
      </c>
    </row>
    <row r="293" spans="1:8" x14ac:dyDescent="0.25">
      <c r="A293">
        <v>374688033</v>
      </c>
      <c r="B293" s="1">
        <v>44109</v>
      </c>
      <c r="C293" t="s">
        <v>428</v>
      </c>
      <c r="D293" t="s">
        <v>2</v>
      </c>
      <c r="E293" t="s">
        <v>3</v>
      </c>
      <c r="F293" t="s">
        <v>19</v>
      </c>
      <c r="G293">
        <v>8</v>
      </c>
      <c r="H293" t="s">
        <v>6</v>
      </c>
    </row>
    <row r="294" spans="1:8" x14ac:dyDescent="0.25">
      <c r="A294">
        <v>8021975122</v>
      </c>
      <c r="B294" s="1">
        <v>44140</v>
      </c>
      <c r="C294" t="s">
        <v>429</v>
      </c>
      <c r="D294" t="s">
        <v>2</v>
      </c>
      <c r="E294" t="s">
        <v>26</v>
      </c>
      <c r="F294" t="s">
        <v>430</v>
      </c>
      <c r="G294">
        <v>1</v>
      </c>
      <c r="H294" t="s">
        <v>8</v>
      </c>
    </row>
    <row r="295" spans="1:8" x14ac:dyDescent="0.25">
      <c r="A295">
        <v>8021955201</v>
      </c>
      <c r="B295" s="1">
        <v>44133</v>
      </c>
      <c r="C295" t="s">
        <v>414</v>
      </c>
      <c r="D295" t="s">
        <v>2</v>
      </c>
      <c r="E295" t="s">
        <v>13</v>
      </c>
      <c r="F295" t="s">
        <v>141</v>
      </c>
      <c r="G295">
        <v>5</v>
      </c>
      <c r="H295" t="s">
        <v>6</v>
      </c>
    </row>
    <row r="296" spans="1:8" x14ac:dyDescent="0.25">
      <c r="A296">
        <v>8022143874</v>
      </c>
      <c r="B296" s="1">
        <v>44206</v>
      </c>
      <c r="C296" t="s">
        <v>431</v>
      </c>
      <c r="D296" t="s">
        <v>2</v>
      </c>
      <c r="E296" t="s">
        <v>118</v>
      </c>
      <c r="F296" t="s">
        <v>250</v>
      </c>
      <c r="G296">
        <v>8</v>
      </c>
      <c r="H296" t="s">
        <v>8</v>
      </c>
    </row>
    <row r="297" spans="1:8" x14ac:dyDescent="0.25">
      <c r="A297">
        <v>8022018471</v>
      </c>
      <c r="B297" s="1">
        <v>44154</v>
      </c>
      <c r="C297" t="s">
        <v>432</v>
      </c>
      <c r="D297" t="s">
        <v>2</v>
      </c>
      <c r="E297" t="s">
        <v>118</v>
      </c>
      <c r="F297" t="s">
        <v>258</v>
      </c>
      <c r="G297">
        <v>1</v>
      </c>
      <c r="H297" t="s">
        <v>6</v>
      </c>
    </row>
    <row r="298" spans="1:8" x14ac:dyDescent="0.25">
      <c r="A298">
        <v>8021959070</v>
      </c>
      <c r="B298" s="1">
        <v>44135</v>
      </c>
      <c r="C298" t="s">
        <v>429</v>
      </c>
      <c r="D298" t="s">
        <v>2</v>
      </c>
      <c r="E298" t="s">
        <v>26</v>
      </c>
      <c r="F298" t="s">
        <v>137</v>
      </c>
      <c r="G298">
        <v>11</v>
      </c>
      <c r="H298" t="s">
        <v>28</v>
      </c>
    </row>
    <row r="299" spans="1:8" x14ac:dyDescent="0.25">
      <c r="A299">
        <v>8013738274</v>
      </c>
      <c r="B299" s="1">
        <v>42459</v>
      </c>
      <c r="C299" t="s">
        <v>433</v>
      </c>
      <c r="D299" t="s">
        <v>2</v>
      </c>
      <c r="E299" t="s">
        <v>140</v>
      </c>
      <c r="F299" t="s">
        <v>272</v>
      </c>
      <c r="G299">
        <v>9</v>
      </c>
      <c r="H299" t="s">
        <v>8</v>
      </c>
    </row>
    <row r="300" spans="1:8" x14ac:dyDescent="0.25">
      <c r="A300">
        <v>8022089603</v>
      </c>
      <c r="B300" s="1">
        <v>44177</v>
      </c>
      <c r="C300" t="s">
        <v>434</v>
      </c>
      <c r="D300" t="s">
        <v>2</v>
      </c>
      <c r="E300" t="s">
        <v>118</v>
      </c>
      <c r="F300" t="s">
        <v>92</v>
      </c>
      <c r="G300">
        <v>10</v>
      </c>
      <c r="H300" t="s">
        <v>6</v>
      </c>
    </row>
    <row r="301" spans="1:8" x14ac:dyDescent="0.25">
      <c r="A301">
        <v>8013855923</v>
      </c>
      <c r="B301" s="1">
        <v>42481</v>
      </c>
      <c r="C301" t="s">
        <v>435</v>
      </c>
      <c r="D301" t="s">
        <v>2</v>
      </c>
      <c r="E301" t="s">
        <v>102</v>
      </c>
      <c r="F301" t="s">
        <v>436</v>
      </c>
      <c r="G301">
        <v>10</v>
      </c>
      <c r="H301" t="s">
        <v>8</v>
      </c>
    </row>
    <row r="302" spans="1:8" x14ac:dyDescent="0.25">
      <c r="A302">
        <v>381961524</v>
      </c>
      <c r="B302" s="1">
        <v>44194</v>
      </c>
      <c r="C302" t="s">
        <v>437</v>
      </c>
      <c r="D302" t="s">
        <v>2</v>
      </c>
      <c r="E302" t="s">
        <v>3</v>
      </c>
      <c r="F302" t="s">
        <v>438</v>
      </c>
      <c r="G302">
        <v>12</v>
      </c>
      <c r="H302" t="s">
        <v>8</v>
      </c>
    </row>
    <row r="303" spans="1:8" x14ac:dyDescent="0.25">
      <c r="A303">
        <v>8022014731</v>
      </c>
      <c r="B303" s="1">
        <v>44152</v>
      </c>
      <c r="C303" t="s">
        <v>439</v>
      </c>
      <c r="D303" t="s">
        <v>2</v>
      </c>
      <c r="E303" t="s">
        <v>118</v>
      </c>
      <c r="F303" t="s">
        <v>284</v>
      </c>
      <c r="G303">
        <v>9</v>
      </c>
      <c r="H303" t="s">
        <v>8</v>
      </c>
    </row>
    <row r="304" spans="1:8" x14ac:dyDescent="0.25">
      <c r="A304">
        <v>8013383369</v>
      </c>
      <c r="B304" s="1">
        <v>42387</v>
      </c>
      <c r="C304" t="s">
        <v>440</v>
      </c>
      <c r="D304" t="s">
        <v>2</v>
      </c>
      <c r="E304" t="s">
        <v>175</v>
      </c>
      <c r="F304" t="s">
        <v>441</v>
      </c>
      <c r="G304">
        <v>10</v>
      </c>
      <c r="H304" t="s">
        <v>8</v>
      </c>
    </row>
    <row r="305" spans="1:8" x14ac:dyDescent="0.25">
      <c r="A305">
        <v>373319409</v>
      </c>
      <c r="B305" s="1">
        <v>44093</v>
      </c>
      <c r="C305" t="s">
        <v>442</v>
      </c>
      <c r="D305" t="s">
        <v>2</v>
      </c>
      <c r="E305" t="s">
        <v>3</v>
      </c>
      <c r="F305" t="s">
        <v>38</v>
      </c>
      <c r="G305">
        <v>9</v>
      </c>
      <c r="H305" t="s">
        <v>6</v>
      </c>
    </row>
    <row r="306" spans="1:8" x14ac:dyDescent="0.25">
      <c r="A306">
        <v>8022116479</v>
      </c>
      <c r="B306" s="1">
        <v>44193</v>
      </c>
      <c r="C306" t="s">
        <v>443</v>
      </c>
      <c r="D306" t="s">
        <v>2</v>
      </c>
      <c r="E306" t="s">
        <v>269</v>
      </c>
      <c r="F306" t="s">
        <v>444</v>
      </c>
      <c r="G306">
        <v>9</v>
      </c>
      <c r="H306" t="s">
        <v>8</v>
      </c>
    </row>
    <row r="307" spans="1:8" x14ac:dyDescent="0.25">
      <c r="A307">
        <v>8013651527</v>
      </c>
      <c r="B307" s="1">
        <v>42442</v>
      </c>
      <c r="C307" t="s">
        <v>445</v>
      </c>
      <c r="D307" t="s">
        <v>2</v>
      </c>
      <c r="E307" t="s">
        <v>190</v>
      </c>
      <c r="F307" t="s">
        <v>446</v>
      </c>
      <c r="G307">
        <v>4</v>
      </c>
      <c r="H307" t="s">
        <v>8</v>
      </c>
    </row>
    <row r="308" spans="1:8" x14ac:dyDescent="0.25">
      <c r="A308">
        <v>8013326946</v>
      </c>
      <c r="B308" s="1">
        <v>42376</v>
      </c>
      <c r="C308" t="s">
        <v>447</v>
      </c>
      <c r="D308" t="s">
        <v>2</v>
      </c>
      <c r="E308" t="s">
        <v>154</v>
      </c>
      <c r="F308" t="s">
        <v>30</v>
      </c>
      <c r="G308">
        <v>6</v>
      </c>
      <c r="H308" t="s">
        <v>8</v>
      </c>
    </row>
    <row r="309" spans="1:8" x14ac:dyDescent="0.25">
      <c r="A309">
        <v>8021820211</v>
      </c>
      <c r="B309" s="1">
        <v>44092</v>
      </c>
      <c r="C309" t="s">
        <v>448</v>
      </c>
      <c r="D309" t="s">
        <v>2</v>
      </c>
      <c r="E309" t="s">
        <v>46</v>
      </c>
      <c r="F309" t="s">
        <v>106</v>
      </c>
      <c r="G309">
        <v>6</v>
      </c>
      <c r="H309" t="s">
        <v>6</v>
      </c>
    </row>
    <row r="310" spans="1:8" x14ac:dyDescent="0.25">
      <c r="A310">
        <v>8013452691</v>
      </c>
      <c r="B310" s="1">
        <v>42401</v>
      </c>
      <c r="C310" t="s">
        <v>449</v>
      </c>
      <c r="D310" t="s">
        <v>2</v>
      </c>
      <c r="E310" t="s">
        <v>154</v>
      </c>
      <c r="F310" t="s">
        <v>450</v>
      </c>
      <c r="G310">
        <v>11</v>
      </c>
      <c r="H310" t="s">
        <v>214</v>
      </c>
    </row>
    <row r="311" spans="1:8" x14ac:dyDescent="0.25">
      <c r="A311">
        <v>8013441760</v>
      </c>
      <c r="B311" s="1">
        <v>42399</v>
      </c>
      <c r="C311" t="s">
        <v>451</v>
      </c>
      <c r="D311" t="s">
        <v>2</v>
      </c>
      <c r="E311" t="s">
        <v>154</v>
      </c>
      <c r="F311" t="s">
        <v>165</v>
      </c>
      <c r="G311">
        <v>4</v>
      </c>
      <c r="H311" t="s">
        <v>8</v>
      </c>
    </row>
    <row r="312" spans="1:8" x14ac:dyDescent="0.25">
      <c r="A312">
        <v>374636567</v>
      </c>
      <c r="B312" s="1">
        <v>44107</v>
      </c>
      <c r="C312" t="s">
        <v>452</v>
      </c>
      <c r="D312" t="s">
        <v>2</v>
      </c>
      <c r="E312" t="s">
        <v>3</v>
      </c>
      <c r="F312" t="s">
        <v>24</v>
      </c>
      <c r="G312">
        <v>9</v>
      </c>
      <c r="H312" t="s">
        <v>6</v>
      </c>
    </row>
    <row r="313" spans="1:8" x14ac:dyDescent="0.25">
      <c r="A313">
        <v>8022076437</v>
      </c>
      <c r="B313" s="1">
        <v>44173</v>
      </c>
      <c r="C313" t="s">
        <v>453</v>
      </c>
      <c r="D313" t="s">
        <v>2</v>
      </c>
      <c r="E313" t="s">
        <v>118</v>
      </c>
      <c r="F313" t="s">
        <v>252</v>
      </c>
      <c r="G313">
        <v>8</v>
      </c>
      <c r="H313" t="s">
        <v>6</v>
      </c>
    </row>
    <row r="314" spans="1:8" x14ac:dyDescent="0.25">
      <c r="A314">
        <v>8021812610</v>
      </c>
      <c r="B314" s="1">
        <v>44090</v>
      </c>
      <c r="C314" t="s">
        <v>454</v>
      </c>
      <c r="D314" t="s">
        <v>2</v>
      </c>
      <c r="E314" t="s">
        <v>32</v>
      </c>
      <c r="F314" t="s">
        <v>455</v>
      </c>
      <c r="G314">
        <v>12</v>
      </c>
      <c r="H314" t="s">
        <v>8</v>
      </c>
    </row>
    <row r="315" spans="1:8" x14ac:dyDescent="0.25">
      <c r="A315">
        <v>8022077609</v>
      </c>
      <c r="B315" s="1">
        <v>44173</v>
      </c>
      <c r="C315" t="s">
        <v>456</v>
      </c>
      <c r="D315" t="s">
        <v>2</v>
      </c>
      <c r="E315" t="s">
        <v>26</v>
      </c>
      <c r="F315" t="s">
        <v>441</v>
      </c>
      <c r="G315">
        <v>10</v>
      </c>
      <c r="H315" t="s">
        <v>28</v>
      </c>
    </row>
    <row r="316" spans="1:8" x14ac:dyDescent="0.25">
      <c r="A316">
        <v>371087964</v>
      </c>
      <c r="B316" s="1">
        <v>44067</v>
      </c>
      <c r="C316" t="s">
        <v>457</v>
      </c>
      <c r="D316" t="s">
        <v>2</v>
      </c>
      <c r="E316" t="s">
        <v>3</v>
      </c>
      <c r="F316" t="s">
        <v>82</v>
      </c>
      <c r="G316">
        <v>6</v>
      </c>
      <c r="H316" t="s">
        <v>6</v>
      </c>
    </row>
    <row r="317" spans="1:8" x14ac:dyDescent="0.25">
      <c r="A317">
        <v>8022079668</v>
      </c>
      <c r="B317" s="1">
        <v>44173</v>
      </c>
      <c r="C317" t="s">
        <v>458</v>
      </c>
      <c r="D317" t="s">
        <v>2</v>
      </c>
      <c r="E317" t="s">
        <v>13</v>
      </c>
      <c r="F317" t="s">
        <v>150</v>
      </c>
      <c r="G317">
        <v>9</v>
      </c>
      <c r="H317" t="s">
        <v>8</v>
      </c>
    </row>
    <row r="318" spans="1:8" x14ac:dyDescent="0.25">
      <c r="A318">
        <v>8021900226</v>
      </c>
      <c r="B318" s="1">
        <v>44117</v>
      </c>
      <c r="C318" t="s">
        <v>439</v>
      </c>
      <c r="D318" t="s">
        <v>2</v>
      </c>
      <c r="E318" t="s">
        <v>13</v>
      </c>
      <c r="F318" t="s">
        <v>204</v>
      </c>
      <c r="G318">
        <v>7</v>
      </c>
      <c r="H318" t="s">
        <v>8</v>
      </c>
    </row>
    <row r="319" spans="1:8" x14ac:dyDescent="0.25">
      <c r="A319">
        <v>8013642628</v>
      </c>
      <c r="B319" s="1">
        <v>42440</v>
      </c>
      <c r="C319" t="s">
        <v>459</v>
      </c>
      <c r="D319" t="s">
        <v>2</v>
      </c>
      <c r="E319" t="s">
        <v>460</v>
      </c>
      <c r="F319" t="s">
        <v>51</v>
      </c>
      <c r="G319">
        <v>7</v>
      </c>
      <c r="H319" t="s">
        <v>8</v>
      </c>
    </row>
    <row r="320" spans="1:8" x14ac:dyDescent="0.25">
      <c r="A320">
        <v>8013441357</v>
      </c>
      <c r="B320" s="1">
        <v>42399</v>
      </c>
      <c r="C320" t="s">
        <v>449</v>
      </c>
      <c r="D320" t="s">
        <v>2</v>
      </c>
      <c r="E320" t="s">
        <v>175</v>
      </c>
      <c r="F320" t="s">
        <v>53</v>
      </c>
      <c r="G320">
        <v>12</v>
      </c>
      <c r="H320" t="s">
        <v>214</v>
      </c>
    </row>
    <row r="321" spans="1:8" x14ac:dyDescent="0.25">
      <c r="A321">
        <v>8013451465</v>
      </c>
      <c r="B321" s="1">
        <v>42401</v>
      </c>
      <c r="C321" t="s">
        <v>449</v>
      </c>
      <c r="D321" t="s">
        <v>2</v>
      </c>
      <c r="E321" t="s">
        <v>154</v>
      </c>
      <c r="F321" t="s">
        <v>338</v>
      </c>
      <c r="G321">
        <v>12</v>
      </c>
      <c r="H321" t="s">
        <v>8</v>
      </c>
    </row>
    <row r="322" spans="1:8" x14ac:dyDescent="0.25">
      <c r="A322">
        <v>379333312</v>
      </c>
      <c r="B322" s="1">
        <v>44161</v>
      </c>
      <c r="C322" t="s">
        <v>461</v>
      </c>
      <c r="D322" t="s">
        <v>2</v>
      </c>
      <c r="E322" t="s">
        <v>3</v>
      </c>
      <c r="F322" t="s">
        <v>121</v>
      </c>
      <c r="G322">
        <v>4</v>
      </c>
      <c r="H322" t="s">
        <v>6</v>
      </c>
    </row>
    <row r="323" spans="1:8" x14ac:dyDescent="0.25">
      <c r="A323">
        <v>8022066635</v>
      </c>
      <c r="B323" s="1">
        <v>44168</v>
      </c>
      <c r="C323" t="s">
        <v>462</v>
      </c>
      <c r="D323" t="s">
        <v>2</v>
      </c>
      <c r="E323" t="s">
        <v>26</v>
      </c>
      <c r="F323" t="s">
        <v>280</v>
      </c>
      <c r="G323">
        <v>5</v>
      </c>
      <c r="H323" t="s">
        <v>28</v>
      </c>
    </row>
    <row r="324" spans="1:8" x14ac:dyDescent="0.25">
      <c r="A324">
        <v>8013570434</v>
      </c>
      <c r="B324" s="1">
        <v>42425</v>
      </c>
      <c r="C324" t="s">
        <v>463</v>
      </c>
      <c r="D324" t="s">
        <v>2</v>
      </c>
      <c r="E324" t="s">
        <v>190</v>
      </c>
      <c r="F324" t="s">
        <v>220</v>
      </c>
      <c r="G324">
        <v>3</v>
      </c>
      <c r="H324" t="s">
        <v>8</v>
      </c>
    </row>
    <row r="325" spans="1:8" x14ac:dyDescent="0.25">
      <c r="A325">
        <v>381880930</v>
      </c>
      <c r="B325" s="1">
        <v>44192</v>
      </c>
      <c r="C325" t="s">
        <v>464</v>
      </c>
      <c r="D325" t="s">
        <v>2</v>
      </c>
      <c r="E325" t="s">
        <v>3</v>
      </c>
      <c r="F325" t="s">
        <v>53</v>
      </c>
      <c r="G325">
        <v>12</v>
      </c>
      <c r="H325" t="s">
        <v>8</v>
      </c>
    </row>
    <row r="326" spans="1:8" x14ac:dyDescent="0.25">
      <c r="A326">
        <v>8013463975</v>
      </c>
      <c r="B326" s="1">
        <v>42403</v>
      </c>
      <c r="C326" t="s">
        <v>465</v>
      </c>
      <c r="D326" t="s">
        <v>2</v>
      </c>
      <c r="E326" t="s">
        <v>154</v>
      </c>
      <c r="F326" t="s">
        <v>126</v>
      </c>
      <c r="G326">
        <v>12</v>
      </c>
      <c r="H326" t="s">
        <v>8</v>
      </c>
    </row>
    <row r="327" spans="1:8" x14ac:dyDescent="0.25">
      <c r="A327">
        <v>8013485029</v>
      </c>
      <c r="B327" s="1">
        <v>42408</v>
      </c>
      <c r="C327" t="s">
        <v>466</v>
      </c>
      <c r="D327" t="s">
        <v>2</v>
      </c>
      <c r="E327" t="s">
        <v>154</v>
      </c>
      <c r="F327" t="s">
        <v>275</v>
      </c>
      <c r="G327">
        <v>3</v>
      </c>
      <c r="H327" t="s">
        <v>8</v>
      </c>
    </row>
    <row r="328" spans="1:8" x14ac:dyDescent="0.25">
      <c r="A328">
        <v>8013532697</v>
      </c>
      <c r="B328" s="1">
        <v>42417</v>
      </c>
      <c r="C328" t="s">
        <v>467</v>
      </c>
      <c r="D328" t="s">
        <v>2</v>
      </c>
      <c r="E328" t="s">
        <v>190</v>
      </c>
      <c r="F328" t="s">
        <v>438</v>
      </c>
      <c r="G328">
        <v>12</v>
      </c>
      <c r="H328" t="s">
        <v>8</v>
      </c>
    </row>
    <row r="329" spans="1:8" x14ac:dyDescent="0.25">
      <c r="A329">
        <v>8014388595</v>
      </c>
      <c r="B329" s="1">
        <v>42573</v>
      </c>
      <c r="C329" t="s">
        <v>468</v>
      </c>
      <c r="D329" t="s">
        <v>2</v>
      </c>
      <c r="E329" t="s">
        <v>460</v>
      </c>
      <c r="F329" t="s">
        <v>65</v>
      </c>
      <c r="G329">
        <v>8</v>
      </c>
      <c r="H329" t="s">
        <v>8</v>
      </c>
    </row>
    <row r="330" spans="1:8" x14ac:dyDescent="0.25">
      <c r="A330">
        <v>8022063674</v>
      </c>
      <c r="B330" s="1">
        <v>44168</v>
      </c>
      <c r="C330" t="s">
        <v>469</v>
      </c>
      <c r="D330" t="s">
        <v>2</v>
      </c>
      <c r="E330" t="s">
        <v>26</v>
      </c>
      <c r="F330" t="s">
        <v>27</v>
      </c>
      <c r="G330">
        <v>2</v>
      </c>
      <c r="H330" t="s">
        <v>28</v>
      </c>
    </row>
    <row r="331" spans="1:8" x14ac:dyDescent="0.25">
      <c r="A331">
        <v>8022069957</v>
      </c>
      <c r="B331" s="1">
        <v>44170</v>
      </c>
      <c r="C331" t="s">
        <v>462</v>
      </c>
      <c r="D331" t="s">
        <v>2</v>
      </c>
      <c r="E331" t="s">
        <v>26</v>
      </c>
      <c r="F331" t="s">
        <v>19</v>
      </c>
      <c r="G331">
        <v>8</v>
      </c>
      <c r="H331" t="s">
        <v>6</v>
      </c>
    </row>
    <row r="332" spans="1:8" x14ac:dyDescent="0.25">
      <c r="A332">
        <v>8013854180</v>
      </c>
      <c r="B332" s="1">
        <v>42481</v>
      </c>
      <c r="C332" t="s">
        <v>470</v>
      </c>
      <c r="D332" t="s">
        <v>2</v>
      </c>
      <c r="E332" t="s">
        <v>460</v>
      </c>
      <c r="F332" t="s">
        <v>471</v>
      </c>
      <c r="G332">
        <v>2</v>
      </c>
      <c r="H332" t="s">
        <v>8</v>
      </c>
    </row>
    <row r="333" spans="1:8" x14ac:dyDescent="0.25">
      <c r="A333">
        <v>8014490597</v>
      </c>
      <c r="B333" s="1">
        <v>42591</v>
      </c>
      <c r="C333" t="s">
        <v>472</v>
      </c>
      <c r="D333" t="s">
        <v>2</v>
      </c>
      <c r="E333" t="s">
        <v>460</v>
      </c>
      <c r="F333" t="s">
        <v>471</v>
      </c>
      <c r="G333">
        <v>2</v>
      </c>
      <c r="H333" t="s">
        <v>8</v>
      </c>
    </row>
    <row r="334" spans="1:8" x14ac:dyDescent="0.25">
      <c r="A334">
        <v>8013472362</v>
      </c>
      <c r="B334" s="1">
        <v>42405</v>
      </c>
      <c r="C334" t="s">
        <v>463</v>
      </c>
      <c r="D334" t="s">
        <v>2</v>
      </c>
      <c r="E334" t="s">
        <v>175</v>
      </c>
      <c r="F334" t="s">
        <v>90</v>
      </c>
      <c r="G334">
        <v>6</v>
      </c>
      <c r="H334" t="s">
        <v>6</v>
      </c>
    </row>
    <row r="335" spans="1:8" x14ac:dyDescent="0.25">
      <c r="A335">
        <v>8013822391</v>
      </c>
      <c r="B335" s="1">
        <v>42475</v>
      </c>
      <c r="C335" t="s">
        <v>473</v>
      </c>
      <c r="D335" t="s">
        <v>2</v>
      </c>
      <c r="E335" t="s">
        <v>102</v>
      </c>
      <c r="F335" t="s">
        <v>44</v>
      </c>
      <c r="G335">
        <v>6</v>
      </c>
      <c r="H335" t="s">
        <v>6</v>
      </c>
    </row>
    <row r="336" spans="1:8" x14ac:dyDescent="0.25">
      <c r="A336">
        <v>8014091701</v>
      </c>
      <c r="B336" s="1">
        <v>42522</v>
      </c>
      <c r="C336" t="s">
        <v>474</v>
      </c>
      <c r="D336" t="s">
        <v>2</v>
      </c>
      <c r="E336" t="s">
        <v>128</v>
      </c>
      <c r="F336" t="s">
        <v>475</v>
      </c>
      <c r="G336">
        <v>2</v>
      </c>
      <c r="H336" t="s">
        <v>6</v>
      </c>
    </row>
    <row r="337" spans="1:8" x14ac:dyDescent="0.25">
      <c r="A337">
        <v>8013489696</v>
      </c>
      <c r="B337" s="1">
        <v>42409</v>
      </c>
      <c r="C337" t="s">
        <v>476</v>
      </c>
      <c r="D337" t="s">
        <v>2</v>
      </c>
      <c r="E337" t="s">
        <v>154</v>
      </c>
      <c r="F337" t="s">
        <v>177</v>
      </c>
      <c r="G337">
        <v>10</v>
      </c>
      <c r="H337" t="s">
        <v>8</v>
      </c>
    </row>
    <row r="338" spans="1:8" x14ac:dyDescent="0.25">
      <c r="A338">
        <v>8013422874</v>
      </c>
      <c r="B338" s="1">
        <v>42395</v>
      </c>
      <c r="C338" t="s">
        <v>477</v>
      </c>
      <c r="D338" t="s">
        <v>2</v>
      </c>
      <c r="E338" t="s">
        <v>190</v>
      </c>
      <c r="F338" t="s">
        <v>478</v>
      </c>
      <c r="G338">
        <v>11</v>
      </c>
      <c r="H338" t="s">
        <v>8</v>
      </c>
    </row>
    <row r="339" spans="1:8" x14ac:dyDescent="0.25">
      <c r="A339">
        <v>222173952</v>
      </c>
      <c r="B339" s="1">
        <v>42509</v>
      </c>
      <c r="C339" t="s">
        <v>479</v>
      </c>
      <c r="D339" t="s">
        <v>2</v>
      </c>
      <c r="E339" t="s">
        <v>480</v>
      </c>
      <c r="F339" t="s">
        <v>361</v>
      </c>
      <c r="G339">
        <v>1</v>
      </c>
      <c r="H339" t="s">
        <v>8</v>
      </c>
    </row>
    <row r="340" spans="1:8" x14ac:dyDescent="0.25">
      <c r="A340">
        <v>8013457868</v>
      </c>
      <c r="B340" s="1">
        <v>42402</v>
      </c>
      <c r="C340" t="s">
        <v>481</v>
      </c>
      <c r="D340" t="s">
        <v>2</v>
      </c>
      <c r="E340" t="s">
        <v>154</v>
      </c>
      <c r="F340" t="s">
        <v>227</v>
      </c>
      <c r="G340">
        <v>2</v>
      </c>
      <c r="H340" t="s">
        <v>8</v>
      </c>
    </row>
    <row r="341" spans="1:8" x14ac:dyDescent="0.25">
      <c r="A341">
        <v>380219523</v>
      </c>
      <c r="B341" s="1">
        <v>44171</v>
      </c>
      <c r="C341" t="s">
        <v>482</v>
      </c>
      <c r="D341" t="s">
        <v>2</v>
      </c>
      <c r="E341" t="s">
        <v>3</v>
      </c>
      <c r="F341" t="s">
        <v>123</v>
      </c>
      <c r="G341">
        <v>10</v>
      </c>
      <c r="H341" t="s">
        <v>8</v>
      </c>
    </row>
    <row r="342" spans="1:8" x14ac:dyDescent="0.25">
      <c r="A342">
        <v>8014240611</v>
      </c>
      <c r="B342" s="1">
        <v>42548</v>
      </c>
      <c r="C342" t="s">
        <v>483</v>
      </c>
      <c r="D342" t="s">
        <v>2</v>
      </c>
      <c r="E342" t="s">
        <v>128</v>
      </c>
      <c r="F342" t="s">
        <v>390</v>
      </c>
      <c r="G342">
        <v>9</v>
      </c>
      <c r="H342" t="s">
        <v>8</v>
      </c>
    </row>
    <row r="343" spans="1:8" x14ac:dyDescent="0.25">
      <c r="A343">
        <v>8015086632</v>
      </c>
      <c r="B343" s="1">
        <v>42705</v>
      </c>
      <c r="C343" t="s">
        <v>484</v>
      </c>
      <c r="D343" t="s">
        <v>2</v>
      </c>
      <c r="E343" t="s">
        <v>175</v>
      </c>
      <c r="F343" t="s">
        <v>30</v>
      </c>
      <c r="G343">
        <v>6</v>
      </c>
      <c r="H343" t="s">
        <v>8</v>
      </c>
    </row>
    <row r="344" spans="1:8" x14ac:dyDescent="0.25">
      <c r="A344">
        <v>8014141612</v>
      </c>
      <c r="B344" s="1">
        <v>42531</v>
      </c>
      <c r="C344" t="s">
        <v>485</v>
      </c>
      <c r="D344" t="s">
        <v>2</v>
      </c>
      <c r="E344" t="s">
        <v>486</v>
      </c>
      <c r="F344" t="s">
        <v>86</v>
      </c>
      <c r="G344">
        <v>7</v>
      </c>
      <c r="H344" t="s">
        <v>8</v>
      </c>
    </row>
    <row r="345" spans="1:8" x14ac:dyDescent="0.25">
      <c r="A345">
        <v>8014426955</v>
      </c>
      <c r="B345" s="1">
        <v>42580</v>
      </c>
      <c r="C345" t="s">
        <v>487</v>
      </c>
      <c r="D345" t="s">
        <v>2</v>
      </c>
      <c r="E345" t="s">
        <v>175</v>
      </c>
      <c r="F345" t="s">
        <v>92</v>
      </c>
      <c r="G345">
        <v>10</v>
      </c>
      <c r="H345" t="s">
        <v>6</v>
      </c>
    </row>
    <row r="346" spans="1:8" x14ac:dyDescent="0.25">
      <c r="A346">
        <v>8014357807</v>
      </c>
      <c r="B346" s="1">
        <v>42568</v>
      </c>
      <c r="C346" t="s">
        <v>488</v>
      </c>
      <c r="D346" t="s">
        <v>2</v>
      </c>
      <c r="E346" t="s">
        <v>460</v>
      </c>
      <c r="F346" t="s">
        <v>146</v>
      </c>
      <c r="G346">
        <v>6</v>
      </c>
      <c r="H346" t="s">
        <v>8</v>
      </c>
    </row>
    <row r="347" spans="1:8" x14ac:dyDescent="0.25">
      <c r="A347">
        <v>8013928555</v>
      </c>
      <c r="B347" s="1">
        <v>42494</v>
      </c>
      <c r="C347" t="s">
        <v>489</v>
      </c>
      <c r="D347" t="s">
        <v>2</v>
      </c>
      <c r="E347" t="s">
        <v>460</v>
      </c>
      <c r="F347" t="s">
        <v>404</v>
      </c>
      <c r="G347">
        <v>4</v>
      </c>
      <c r="H347" t="s">
        <v>8</v>
      </c>
    </row>
    <row r="348" spans="1:8" x14ac:dyDescent="0.25">
      <c r="A348">
        <v>265936895</v>
      </c>
      <c r="B348" s="1">
        <v>43039</v>
      </c>
      <c r="C348" t="s">
        <v>490</v>
      </c>
      <c r="D348" t="s">
        <v>2</v>
      </c>
      <c r="E348" t="s">
        <v>4</v>
      </c>
      <c r="F348" t="s">
        <v>165</v>
      </c>
      <c r="G348">
        <v>4</v>
      </c>
      <c r="H348" t="s">
        <v>6</v>
      </c>
    </row>
    <row r="349" spans="1:8" x14ac:dyDescent="0.25">
      <c r="A349">
        <v>8013614252</v>
      </c>
      <c r="B349" s="1">
        <v>42434</v>
      </c>
      <c r="C349" t="s">
        <v>491</v>
      </c>
      <c r="D349" t="s">
        <v>2</v>
      </c>
      <c r="E349" t="s">
        <v>190</v>
      </c>
      <c r="F349" t="s">
        <v>51</v>
      </c>
      <c r="G349">
        <v>7</v>
      </c>
      <c r="H349" t="s">
        <v>8</v>
      </c>
    </row>
    <row r="350" spans="1:8" x14ac:dyDescent="0.25">
      <c r="A350">
        <v>8013815843</v>
      </c>
      <c r="B350" s="1">
        <v>42474</v>
      </c>
      <c r="C350" t="s">
        <v>492</v>
      </c>
      <c r="D350" t="s">
        <v>2</v>
      </c>
      <c r="E350" t="s">
        <v>140</v>
      </c>
      <c r="F350" t="s">
        <v>218</v>
      </c>
      <c r="G350">
        <v>1</v>
      </c>
      <c r="H350" t="s">
        <v>8</v>
      </c>
    </row>
    <row r="351" spans="1:8" x14ac:dyDescent="0.25">
      <c r="A351">
        <v>8013768321</v>
      </c>
      <c r="B351" s="1">
        <v>42465</v>
      </c>
      <c r="C351" t="s">
        <v>493</v>
      </c>
      <c r="D351" t="s">
        <v>2</v>
      </c>
      <c r="E351" t="s">
        <v>128</v>
      </c>
      <c r="F351" t="s">
        <v>371</v>
      </c>
      <c r="G351">
        <v>4</v>
      </c>
      <c r="H351" t="s">
        <v>202</v>
      </c>
    </row>
    <row r="352" spans="1:8" x14ac:dyDescent="0.25">
      <c r="A352">
        <v>8013988339</v>
      </c>
      <c r="B352" s="1">
        <v>42505</v>
      </c>
      <c r="C352" t="s">
        <v>494</v>
      </c>
      <c r="D352" t="s">
        <v>2</v>
      </c>
      <c r="E352" t="s">
        <v>175</v>
      </c>
      <c r="F352" t="s">
        <v>495</v>
      </c>
      <c r="G352">
        <v>4</v>
      </c>
      <c r="H352" t="s">
        <v>8</v>
      </c>
    </row>
    <row r="353" spans="1:8" x14ac:dyDescent="0.25">
      <c r="A353">
        <v>8013497381</v>
      </c>
      <c r="B353" s="1">
        <v>42410</v>
      </c>
      <c r="C353" t="s">
        <v>496</v>
      </c>
      <c r="D353" t="s">
        <v>2</v>
      </c>
      <c r="E353" t="s">
        <v>154</v>
      </c>
      <c r="F353" t="s">
        <v>497</v>
      </c>
      <c r="G353">
        <v>10</v>
      </c>
      <c r="H353" t="s">
        <v>8</v>
      </c>
    </row>
    <row r="354" spans="1:8" x14ac:dyDescent="0.25">
      <c r="A354">
        <v>8013497751</v>
      </c>
      <c r="B354" s="1">
        <v>42410</v>
      </c>
      <c r="C354" t="s">
        <v>466</v>
      </c>
      <c r="D354" t="s">
        <v>2</v>
      </c>
      <c r="E354" t="s">
        <v>128</v>
      </c>
      <c r="F354" t="s">
        <v>98</v>
      </c>
      <c r="G354">
        <v>2</v>
      </c>
      <c r="H354" t="s">
        <v>6</v>
      </c>
    </row>
    <row r="355" spans="1:8" x14ac:dyDescent="0.25">
      <c r="A355">
        <v>8014126104</v>
      </c>
      <c r="B355" s="1">
        <v>42528</v>
      </c>
      <c r="C355" t="s">
        <v>483</v>
      </c>
      <c r="D355" t="s">
        <v>2</v>
      </c>
      <c r="E355" t="s">
        <v>140</v>
      </c>
      <c r="F355" t="s">
        <v>14</v>
      </c>
      <c r="G355">
        <v>8</v>
      </c>
      <c r="H355" t="s">
        <v>214</v>
      </c>
    </row>
    <row r="356" spans="1:8" x14ac:dyDescent="0.25">
      <c r="A356">
        <v>8014791627</v>
      </c>
      <c r="B356" s="1">
        <v>42644</v>
      </c>
      <c r="C356" t="s">
        <v>498</v>
      </c>
      <c r="D356" t="s">
        <v>2</v>
      </c>
      <c r="E356" t="s">
        <v>190</v>
      </c>
      <c r="F356" t="s">
        <v>146</v>
      </c>
      <c r="G356">
        <v>6</v>
      </c>
      <c r="H356" t="s">
        <v>8</v>
      </c>
    </row>
    <row r="357" spans="1:8" x14ac:dyDescent="0.25">
      <c r="A357">
        <v>8014391290</v>
      </c>
      <c r="B357" s="1">
        <v>42573</v>
      </c>
      <c r="C357" t="s">
        <v>488</v>
      </c>
      <c r="D357" t="s">
        <v>2</v>
      </c>
      <c r="E357" t="s">
        <v>499</v>
      </c>
      <c r="F357" t="s">
        <v>170</v>
      </c>
      <c r="G357">
        <v>11</v>
      </c>
      <c r="H357" t="s">
        <v>6</v>
      </c>
    </row>
    <row r="358" spans="1:8" x14ac:dyDescent="0.25">
      <c r="A358">
        <v>8014455666</v>
      </c>
      <c r="B358" s="1">
        <v>42585</v>
      </c>
      <c r="C358" t="s">
        <v>500</v>
      </c>
      <c r="D358" t="s">
        <v>2</v>
      </c>
      <c r="E358" t="s">
        <v>190</v>
      </c>
      <c r="F358" t="s">
        <v>501</v>
      </c>
      <c r="G358">
        <v>1</v>
      </c>
      <c r="H358" t="s">
        <v>8</v>
      </c>
    </row>
    <row r="359" spans="1:8" x14ac:dyDescent="0.25">
      <c r="A359">
        <v>266412242</v>
      </c>
      <c r="B359" s="1">
        <v>43042</v>
      </c>
      <c r="C359" t="s">
        <v>502</v>
      </c>
      <c r="D359" t="s">
        <v>2</v>
      </c>
      <c r="E359" t="s">
        <v>4</v>
      </c>
      <c r="F359" t="s">
        <v>503</v>
      </c>
      <c r="G359">
        <v>11</v>
      </c>
      <c r="H359" t="s">
        <v>8</v>
      </c>
    </row>
    <row r="360" spans="1:8" x14ac:dyDescent="0.25">
      <c r="A360">
        <v>8013791065</v>
      </c>
      <c r="B360" s="1">
        <v>42469</v>
      </c>
      <c r="C360" t="s">
        <v>504</v>
      </c>
      <c r="D360" t="s">
        <v>2</v>
      </c>
      <c r="E360" t="s">
        <v>486</v>
      </c>
      <c r="F360" t="s">
        <v>60</v>
      </c>
      <c r="G360">
        <v>2</v>
      </c>
      <c r="H360" t="s">
        <v>8</v>
      </c>
    </row>
    <row r="361" spans="1:8" x14ac:dyDescent="0.25">
      <c r="A361">
        <v>8014248535</v>
      </c>
      <c r="B361" s="1">
        <v>42549</v>
      </c>
      <c r="C361" t="s">
        <v>505</v>
      </c>
      <c r="D361" t="s">
        <v>2</v>
      </c>
      <c r="E361" t="s">
        <v>190</v>
      </c>
      <c r="F361" t="s">
        <v>506</v>
      </c>
      <c r="G361">
        <v>8</v>
      </c>
      <c r="H361" t="s">
        <v>8</v>
      </c>
    </row>
    <row r="362" spans="1:8" x14ac:dyDescent="0.25">
      <c r="A362">
        <v>8015258159</v>
      </c>
      <c r="B362" s="1">
        <v>42742</v>
      </c>
      <c r="C362" t="s">
        <v>507</v>
      </c>
      <c r="D362" t="s">
        <v>2</v>
      </c>
      <c r="E362" t="s">
        <v>190</v>
      </c>
      <c r="F362" t="s">
        <v>71</v>
      </c>
      <c r="G362">
        <v>11</v>
      </c>
      <c r="H362" t="s">
        <v>8</v>
      </c>
    </row>
    <row r="363" spans="1:8" x14ac:dyDescent="0.25">
      <c r="A363">
        <v>8014094127</v>
      </c>
      <c r="B363" s="1">
        <v>42523</v>
      </c>
      <c r="C363" t="s">
        <v>508</v>
      </c>
      <c r="D363" t="s">
        <v>2</v>
      </c>
      <c r="E363" t="s">
        <v>175</v>
      </c>
      <c r="H363" t="s">
        <v>8</v>
      </c>
    </row>
    <row r="364" spans="1:8" x14ac:dyDescent="0.25">
      <c r="A364">
        <v>8014334365</v>
      </c>
      <c r="B364" s="1">
        <v>42564</v>
      </c>
      <c r="C364" t="s">
        <v>509</v>
      </c>
      <c r="D364" t="s">
        <v>2</v>
      </c>
      <c r="E364" t="s">
        <v>460</v>
      </c>
      <c r="F364" t="s">
        <v>510</v>
      </c>
      <c r="G364">
        <v>1</v>
      </c>
      <c r="H364" t="s">
        <v>8</v>
      </c>
    </row>
    <row r="365" spans="1:8" x14ac:dyDescent="0.25">
      <c r="A365">
        <v>227201463</v>
      </c>
      <c r="B365" s="1">
        <v>42580</v>
      </c>
      <c r="C365" t="s">
        <v>511</v>
      </c>
      <c r="D365" t="s">
        <v>2</v>
      </c>
      <c r="E365" t="s">
        <v>480</v>
      </c>
      <c r="F365" t="s">
        <v>378</v>
      </c>
      <c r="G365">
        <v>9</v>
      </c>
      <c r="H365" t="s">
        <v>8</v>
      </c>
    </row>
    <row r="366" spans="1:8" x14ac:dyDescent="0.25">
      <c r="A366">
        <v>8014447918</v>
      </c>
      <c r="B366" s="1">
        <v>42583</v>
      </c>
      <c r="C366" t="s">
        <v>512</v>
      </c>
      <c r="D366" t="s">
        <v>2</v>
      </c>
      <c r="E366" t="s">
        <v>499</v>
      </c>
      <c r="F366" t="s">
        <v>16</v>
      </c>
      <c r="G366">
        <v>3</v>
      </c>
      <c r="H366" t="s">
        <v>6</v>
      </c>
    </row>
    <row r="367" spans="1:8" x14ac:dyDescent="0.25">
      <c r="A367">
        <v>8014342960</v>
      </c>
      <c r="B367" s="1">
        <v>42565</v>
      </c>
      <c r="C367" t="s">
        <v>513</v>
      </c>
      <c r="D367" t="s">
        <v>2</v>
      </c>
      <c r="E367" t="s">
        <v>128</v>
      </c>
      <c r="F367" t="s">
        <v>514</v>
      </c>
      <c r="G367">
        <v>1</v>
      </c>
      <c r="H367" t="s">
        <v>202</v>
      </c>
    </row>
    <row r="368" spans="1:8" x14ac:dyDescent="0.25">
      <c r="A368">
        <v>8014362320</v>
      </c>
      <c r="B368" s="1">
        <v>42569</v>
      </c>
      <c r="C368" t="s">
        <v>515</v>
      </c>
      <c r="D368" t="s">
        <v>2</v>
      </c>
      <c r="E368" t="s">
        <v>128</v>
      </c>
      <c r="F368" t="s">
        <v>516</v>
      </c>
      <c r="G368">
        <v>7</v>
      </c>
      <c r="H368" t="s">
        <v>8</v>
      </c>
    </row>
    <row r="369" spans="1:8" x14ac:dyDescent="0.25">
      <c r="A369">
        <v>8014158218</v>
      </c>
      <c r="B369" s="1">
        <v>42534</v>
      </c>
      <c r="C369" t="s">
        <v>508</v>
      </c>
      <c r="D369" t="s">
        <v>2</v>
      </c>
      <c r="E369" t="s">
        <v>128</v>
      </c>
      <c r="F369" t="s">
        <v>517</v>
      </c>
      <c r="G369">
        <v>10</v>
      </c>
      <c r="H369" t="s">
        <v>6</v>
      </c>
    </row>
    <row r="370" spans="1:8" x14ac:dyDescent="0.25">
      <c r="A370">
        <v>8014434088</v>
      </c>
      <c r="B370" s="1">
        <v>42581</v>
      </c>
      <c r="C370" t="s">
        <v>518</v>
      </c>
      <c r="D370" t="s">
        <v>2</v>
      </c>
      <c r="E370" t="s">
        <v>460</v>
      </c>
      <c r="F370" t="s">
        <v>519</v>
      </c>
      <c r="G370">
        <v>9</v>
      </c>
      <c r="H370" t="s">
        <v>8</v>
      </c>
    </row>
    <row r="371" spans="1:8" x14ac:dyDescent="0.25">
      <c r="A371">
        <v>8015272218</v>
      </c>
      <c r="B371" s="1">
        <v>42745</v>
      </c>
      <c r="C371" t="s">
        <v>520</v>
      </c>
      <c r="D371" t="s">
        <v>2</v>
      </c>
      <c r="E371" t="s">
        <v>154</v>
      </c>
      <c r="F371" t="s">
        <v>369</v>
      </c>
      <c r="G371">
        <v>8</v>
      </c>
      <c r="H371" t="s">
        <v>8</v>
      </c>
    </row>
    <row r="372" spans="1:8" x14ac:dyDescent="0.25">
      <c r="A372">
        <v>8014859464</v>
      </c>
      <c r="B372" s="1">
        <v>42657</v>
      </c>
      <c r="C372" t="s">
        <v>521</v>
      </c>
      <c r="D372" t="s">
        <v>2</v>
      </c>
      <c r="E372" t="s">
        <v>154</v>
      </c>
      <c r="F372" t="s">
        <v>80</v>
      </c>
      <c r="G372">
        <v>4</v>
      </c>
      <c r="H372" t="s">
        <v>8</v>
      </c>
    </row>
    <row r="373" spans="1:8" x14ac:dyDescent="0.25">
      <c r="A373">
        <v>8015073834</v>
      </c>
      <c r="B373" s="1">
        <v>42702</v>
      </c>
      <c r="C373" t="s">
        <v>522</v>
      </c>
      <c r="D373" t="s">
        <v>2</v>
      </c>
      <c r="E373" t="s">
        <v>154</v>
      </c>
      <c r="F373" t="s">
        <v>272</v>
      </c>
      <c r="G373">
        <v>9</v>
      </c>
      <c r="H373" t="s">
        <v>8</v>
      </c>
    </row>
    <row r="374" spans="1:8" x14ac:dyDescent="0.25">
      <c r="A374">
        <v>8015182554</v>
      </c>
      <c r="B374" s="1">
        <v>42726</v>
      </c>
      <c r="C374" t="s">
        <v>507</v>
      </c>
      <c r="D374" t="s">
        <v>2</v>
      </c>
      <c r="E374" t="s">
        <v>175</v>
      </c>
      <c r="F374" t="s">
        <v>302</v>
      </c>
      <c r="G374">
        <v>1</v>
      </c>
      <c r="H374" t="s">
        <v>8</v>
      </c>
    </row>
    <row r="375" spans="1:8" x14ac:dyDescent="0.25">
      <c r="A375">
        <v>8014870570</v>
      </c>
      <c r="B375" s="1">
        <v>42660</v>
      </c>
      <c r="C375" t="s">
        <v>522</v>
      </c>
      <c r="D375" t="s">
        <v>2</v>
      </c>
      <c r="E375" t="s">
        <v>175</v>
      </c>
      <c r="F375" t="s">
        <v>163</v>
      </c>
      <c r="G375">
        <v>12</v>
      </c>
      <c r="H375" t="s">
        <v>8</v>
      </c>
    </row>
    <row r="376" spans="1:8" x14ac:dyDescent="0.25">
      <c r="A376">
        <v>241454651</v>
      </c>
      <c r="B376" s="1">
        <v>42782</v>
      </c>
      <c r="C376" t="s">
        <v>523</v>
      </c>
      <c r="D376" t="s">
        <v>2</v>
      </c>
      <c r="E376" t="s">
        <v>4</v>
      </c>
      <c r="F376" t="s">
        <v>30</v>
      </c>
      <c r="G376">
        <v>6</v>
      </c>
      <c r="H376" t="s">
        <v>8</v>
      </c>
    </row>
    <row r="377" spans="1:8" x14ac:dyDescent="0.25">
      <c r="A377">
        <v>8014590441</v>
      </c>
      <c r="B377" s="1">
        <v>42609</v>
      </c>
      <c r="C377" t="s">
        <v>524</v>
      </c>
      <c r="D377" t="s">
        <v>2</v>
      </c>
      <c r="E377" t="s">
        <v>175</v>
      </c>
      <c r="F377" t="s">
        <v>525</v>
      </c>
      <c r="G377">
        <v>10</v>
      </c>
      <c r="H377" t="s">
        <v>8</v>
      </c>
    </row>
    <row r="378" spans="1:8" x14ac:dyDescent="0.25">
      <c r="A378">
        <v>244439412</v>
      </c>
      <c r="B378" s="1">
        <v>42823</v>
      </c>
      <c r="C378" t="s">
        <v>526</v>
      </c>
      <c r="D378" t="s">
        <v>2</v>
      </c>
      <c r="E378" t="s">
        <v>4</v>
      </c>
      <c r="F378" t="s">
        <v>206</v>
      </c>
      <c r="G378">
        <v>12</v>
      </c>
      <c r="H378" t="s">
        <v>8</v>
      </c>
    </row>
    <row r="379" spans="1:8" x14ac:dyDescent="0.25">
      <c r="A379">
        <v>8014898206</v>
      </c>
      <c r="B379" s="1">
        <v>42665</v>
      </c>
      <c r="C379" t="s">
        <v>527</v>
      </c>
      <c r="D379" t="s">
        <v>2</v>
      </c>
      <c r="E379" t="s">
        <v>190</v>
      </c>
      <c r="F379" t="s">
        <v>363</v>
      </c>
      <c r="G379">
        <v>7</v>
      </c>
      <c r="H379" t="s">
        <v>8</v>
      </c>
    </row>
    <row r="380" spans="1:8" x14ac:dyDescent="0.25">
      <c r="A380">
        <v>8014937312</v>
      </c>
      <c r="B380" s="1">
        <v>42674</v>
      </c>
      <c r="C380" t="s">
        <v>528</v>
      </c>
      <c r="D380" t="s">
        <v>2</v>
      </c>
      <c r="E380" t="s">
        <v>175</v>
      </c>
      <c r="F380" t="s">
        <v>529</v>
      </c>
      <c r="G380">
        <v>4</v>
      </c>
      <c r="H380" t="s">
        <v>8</v>
      </c>
    </row>
    <row r="381" spans="1:8" x14ac:dyDescent="0.25">
      <c r="A381">
        <v>8015059914</v>
      </c>
      <c r="B381" s="1">
        <v>42699</v>
      </c>
      <c r="C381" t="s">
        <v>522</v>
      </c>
      <c r="D381" t="s">
        <v>2</v>
      </c>
      <c r="E381" t="s">
        <v>154</v>
      </c>
      <c r="F381" t="s">
        <v>282</v>
      </c>
      <c r="G381">
        <v>8</v>
      </c>
      <c r="H381" t="s">
        <v>6</v>
      </c>
    </row>
    <row r="382" spans="1:8" x14ac:dyDescent="0.25">
      <c r="A382">
        <v>8015199321</v>
      </c>
      <c r="B382" s="1">
        <v>42730</v>
      </c>
      <c r="C382" t="s">
        <v>530</v>
      </c>
      <c r="D382" t="s">
        <v>2</v>
      </c>
      <c r="E382" t="s">
        <v>154</v>
      </c>
      <c r="F382" t="s">
        <v>531</v>
      </c>
      <c r="G382">
        <v>7</v>
      </c>
      <c r="H382" t="s">
        <v>8</v>
      </c>
    </row>
    <row r="383" spans="1:8" x14ac:dyDescent="0.25">
      <c r="A383">
        <v>8014116768</v>
      </c>
      <c r="B383" s="1">
        <v>42527</v>
      </c>
      <c r="C383" t="s">
        <v>485</v>
      </c>
      <c r="D383" t="s">
        <v>2</v>
      </c>
      <c r="E383" t="s">
        <v>102</v>
      </c>
      <c r="F383" t="s">
        <v>160</v>
      </c>
      <c r="G383">
        <v>4</v>
      </c>
      <c r="H383" t="s">
        <v>8</v>
      </c>
    </row>
    <row r="384" spans="1:8" x14ac:dyDescent="0.25">
      <c r="A384">
        <v>8014363097</v>
      </c>
      <c r="B384" s="1">
        <v>42569</v>
      </c>
      <c r="C384" t="s">
        <v>513</v>
      </c>
      <c r="D384" t="s">
        <v>2</v>
      </c>
      <c r="E384" t="s">
        <v>140</v>
      </c>
      <c r="F384" t="s">
        <v>444</v>
      </c>
      <c r="G384">
        <v>9</v>
      </c>
      <c r="H384" t="s">
        <v>8</v>
      </c>
    </row>
    <row r="385" spans="1:8" x14ac:dyDescent="0.25">
      <c r="A385">
        <v>8014547076</v>
      </c>
      <c r="B385" s="1">
        <v>42601</v>
      </c>
      <c r="C385" t="s">
        <v>532</v>
      </c>
      <c r="D385" t="s">
        <v>2</v>
      </c>
      <c r="E385" t="s">
        <v>140</v>
      </c>
      <c r="F385" t="s">
        <v>354</v>
      </c>
      <c r="G385">
        <v>9</v>
      </c>
      <c r="H385" t="s">
        <v>8</v>
      </c>
    </row>
    <row r="386" spans="1:8" x14ac:dyDescent="0.25">
      <c r="A386">
        <v>8014998937</v>
      </c>
      <c r="B386" s="1">
        <v>42686</v>
      </c>
      <c r="C386" t="s">
        <v>512</v>
      </c>
      <c r="D386" t="s">
        <v>2</v>
      </c>
      <c r="E386" t="s">
        <v>128</v>
      </c>
      <c r="F386" t="s">
        <v>65</v>
      </c>
      <c r="G386">
        <v>8</v>
      </c>
      <c r="H386" t="s">
        <v>8</v>
      </c>
    </row>
    <row r="387" spans="1:8" x14ac:dyDescent="0.25">
      <c r="A387">
        <v>251824408</v>
      </c>
      <c r="B387" s="1">
        <v>42868</v>
      </c>
      <c r="C387" t="s">
        <v>533</v>
      </c>
      <c r="D387" t="s">
        <v>2</v>
      </c>
      <c r="E387" t="s">
        <v>4</v>
      </c>
      <c r="F387" t="s">
        <v>146</v>
      </c>
      <c r="G387">
        <v>6</v>
      </c>
      <c r="H387" t="s">
        <v>6</v>
      </c>
    </row>
    <row r="388" spans="1:8" x14ac:dyDescent="0.25">
      <c r="A388">
        <v>8014665666</v>
      </c>
      <c r="B388" s="1">
        <v>42621</v>
      </c>
      <c r="C388" t="s">
        <v>534</v>
      </c>
      <c r="D388" t="s">
        <v>2</v>
      </c>
      <c r="E388" t="s">
        <v>190</v>
      </c>
      <c r="F388" t="s">
        <v>535</v>
      </c>
      <c r="G388">
        <v>1</v>
      </c>
      <c r="H388" t="s">
        <v>8</v>
      </c>
    </row>
    <row r="389" spans="1:8" x14ac:dyDescent="0.25">
      <c r="A389">
        <v>8015139428</v>
      </c>
      <c r="B389" s="1">
        <v>42717</v>
      </c>
      <c r="C389" t="s">
        <v>536</v>
      </c>
      <c r="D389" t="s">
        <v>2</v>
      </c>
      <c r="E389" t="s">
        <v>175</v>
      </c>
      <c r="F389" t="s">
        <v>30</v>
      </c>
      <c r="G389">
        <v>6</v>
      </c>
      <c r="H389" t="s">
        <v>6</v>
      </c>
    </row>
    <row r="390" spans="1:8" x14ac:dyDescent="0.25">
      <c r="A390">
        <v>8014924182</v>
      </c>
      <c r="B390" s="1">
        <v>42671</v>
      </c>
      <c r="C390" t="s">
        <v>512</v>
      </c>
      <c r="D390" t="s">
        <v>2</v>
      </c>
      <c r="E390" t="s">
        <v>175</v>
      </c>
      <c r="F390" t="s">
        <v>284</v>
      </c>
      <c r="G390">
        <v>9</v>
      </c>
      <c r="H390" t="s">
        <v>8</v>
      </c>
    </row>
    <row r="391" spans="1:8" x14ac:dyDescent="0.25">
      <c r="A391">
        <v>8014975443</v>
      </c>
      <c r="B391" s="1">
        <v>42681</v>
      </c>
      <c r="C391" t="s">
        <v>537</v>
      </c>
      <c r="D391" t="s">
        <v>2</v>
      </c>
      <c r="E391" t="s">
        <v>128</v>
      </c>
      <c r="F391" t="s">
        <v>150</v>
      </c>
      <c r="G391">
        <v>9</v>
      </c>
      <c r="H391" t="s">
        <v>8</v>
      </c>
    </row>
    <row r="392" spans="1:8" x14ac:dyDescent="0.25">
      <c r="A392">
        <v>8014676739</v>
      </c>
      <c r="B392" s="1">
        <v>42623</v>
      </c>
      <c r="C392" t="s">
        <v>538</v>
      </c>
      <c r="D392" t="s">
        <v>2</v>
      </c>
      <c r="E392" t="s">
        <v>486</v>
      </c>
      <c r="F392" t="s">
        <v>539</v>
      </c>
      <c r="G392">
        <v>4</v>
      </c>
      <c r="H392" t="s">
        <v>6</v>
      </c>
    </row>
    <row r="393" spans="1:8" x14ac:dyDescent="0.25">
      <c r="A393">
        <v>8014675505</v>
      </c>
      <c r="B393" s="1">
        <v>42623</v>
      </c>
      <c r="C393" t="s">
        <v>538</v>
      </c>
      <c r="D393" t="s">
        <v>2</v>
      </c>
      <c r="E393" t="s">
        <v>140</v>
      </c>
      <c r="F393" t="s">
        <v>11</v>
      </c>
      <c r="G393">
        <v>6</v>
      </c>
      <c r="H393" t="s">
        <v>214</v>
      </c>
    </row>
    <row r="394" spans="1:8" x14ac:dyDescent="0.25">
      <c r="A394">
        <v>8014837444</v>
      </c>
      <c r="B394" s="1">
        <v>42654</v>
      </c>
      <c r="C394" t="s">
        <v>498</v>
      </c>
      <c r="D394" t="s">
        <v>2</v>
      </c>
      <c r="E394" t="s">
        <v>175</v>
      </c>
      <c r="F394" t="s">
        <v>198</v>
      </c>
      <c r="G394">
        <v>1</v>
      </c>
      <c r="H394" t="s">
        <v>6</v>
      </c>
    </row>
    <row r="395" spans="1:8" x14ac:dyDescent="0.25">
      <c r="A395">
        <v>8014834959</v>
      </c>
      <c r="B395" s="1">
        <v>42653</v>
      </c>
      <c r="C395" t="s">
        <v>540</v>
      </c>
      <c r="D395" t="s">
        <v>2</v>
      </c>
      <c r="E395" t="s">
        <v>192</v>
      </c>
      <c r="F395" t="s">
        <v>541</v>
      </c>
      <c r="G395">
        <v>5</v>
      </c>
      <c r="H395" t="s">
        <v>214</v>
      </c>
    </row>
    <row r="396" spans="1:8" x14ac:dyDescent="0.25">
      <c r="A396">
        <v>8014075069</v>
      </c>
      <c r="B396" s="1">
        <v>42520</v>
      </c>
      <c r="C396" t="s">
        <v>542</v>
      </c>
      <c r="D396" t="s">
        <v>2</v>
      </c>
      <c r="E396" t="s">
        <v>460</v>
      </c>
      <c r="F396" t="s">
        <v>96</v>
      </c>
      <c r="G396">
        <v>2</v>
      </c>
      <c r="H396" t="s">
        <v>6</v>
      </c>
    </row>
    <row r="397" spans="1:8" x14ac:dyDescent="0.25">
      <c r="A397">
        <v>8014625000</v>
      </c>
      <c r="B397" s="1">
        <v>42614</v>
      </c>
      <c r="C397" t="s">
        <v>543</v>
      </c>
      <c r="D397" t="s">
        <v>2</v>
      </c>
      <c r="E397" t="s">
        <v>128</v>
      </c>
      <c r="F397" t="s">
        <v>336</v>
      </c>
      <c r="G397">
        <v>9</v>
      </c>
      <c r="H397" t="s">
        <v>6</v>
      </c>
    </row>
    <row r="398" spans="1:8" x14ac:dyDescent="0.25">
      <c r="A398">
        <v>244214193</v>
      </c>
      <c r="B398" s="1">
        <v>42821</v>
      </c>
      <c r="C398" t="s">
        <v>544</v>
      </c>
      <c r="D398" t="s">
        <v>2</v>
      </c>
      <c r="E398" t="s">
        <v>4</v>
      </c>
      <c r="F398" t="s">
        <v>106</v>
      </c>
      <c r="G398">
        <v>6</v>
      </c>
      <c r="H398" t="s">
        <v>8</v>
      </c>
    </row>
    <row r="399" spans="1:8" x14ac:dyDescent="0.25">
      <c r="A399">
        <v>8014605146</v>
      </c>
      <c r="B399" s="1">
        <v>42612</v>
      </c>
      <c r="C399" t="s">
        <v>524</v>
      </c>
      <c r="D399" t="s">
        <v>2</v>
      </c>
      <c r="E399" t="s">
        <v>192</v>
      </c>
      <c r="F399" t="s">
        <v>30</v>
      </c>
      <c r="G399">
        <v>6</v>
      </c>
      <c r="H399" t="s">
        <v>8</v>
      </c>
    </row>
    <row r="400" spans="1:8" x14ac:dyDescent="0.25">
      <c r="A400">
        <v>8015154307</v>
      </c>
      <c r="B400" s="1">
        <v>42720</v>
      </c>
      <c r="C400" t="s">
        <v>545</v>
      </c>
      <c r="D400" t="s">
        <v>2</v>
      </c>
      <c r="E400" t="s">
        <v>175</v>
      </c>
      <c r="F400" t="s">
        <v>60</v>
      </c>
      <c r="G400">
        <v>2</v>
      </c>
      <c r="H400" t="s">
        <v>6</v>
      </c>
    </row>
    <row r="401" spans="1:8" x14ac:dyDescent="0.25">
      <c r="A401">
        <v>8014671966</v>
      </c>
      <c r="B401" s="1">
        <v>42622</v>
      </c>
      <c r="C401" t="s">
        <v>538</v>
      </c>
      <c r="D401" t="s">
        <v>2</v>
      </c>
      <c r="E401" t="s">
        <v>128</v>
      </c>
      <c r="F401" t="s">
        <v>319</v>
      </c>
      <c r="G401">
        <v>6</v>
      </c>
      <c r="H401" t="s">
        <v>8</v>
      </c>
    </row>
    <row r="402" spans="1:8" x14ac:dyDescent="0.25">
      <c r="A402">
        <v>260111606</v>
      </c>
      <c r="B402" s="1">
        <v>42966</v>
      </c>
      <c r="C402" t="s">
        <v>546</v>
      </c>
      <c r="D402" t="s">
        <v>2</v>
      </c>
      <c r="E402" t="s">
        <v>4</v>
      </c>
      <c r="F402" t="s">
        <v>7</v>
      </c>
      <c r="G402">
        <v>5</v>
      </c>
      <c r="H402" t="s">
        <v>8</v>
      </c>
    </row>
    <row r="403" spans="1:8" x14ac:dyDescent="0.25">
      <c r="A403">
        <v>251321789</v>
      </c>
      <c r="B403" s="1">
        <v>42863</v>
      </c>
      <c r="C403" t="s">
        <v>547</v>
      </c>
      <c r="D403" t="s">
        <v>2</v>
      </c>
      <c r="E403" t="s">
        <v>4</v>
      </c>
      <c r="F403" t="s">
        <v>286</v>
      </c>
      <c r="G403">
        <v>5</v>
      </c>
      <c r="H403" t="s">
        <v>6</v>
      </c>
    </row>
    <row r="404" spans="1:8" x14ac:dyDescent="0.25">
      <c r="A404">
        <v>251727457</v>
      </c>
      <c r="B404" s="1">
        <v>42867</v>
      </c>
      <c r="C404" t="s">
        <v>548</v>
      </c>
      <c r="D404" t="s">
        <v>2</v>
      </c>
      <c r="E404" t="s">
        <v>4</v>
      </c>
      <c r="F404" t="s">
        <v>30</v>
      </c>
      <c r="G404">
        <v>6</v>
      </c>
      <c r="H404" t="s">
        <v>6</v>
      </c>
    </row>
    <row r="405" spans="1:8" x14ac:dyDescent="0.25">
      <c r="A405">
        <v>8014623035</v>
      </c>
      <c r="B405" s="1">
        <v>42614</v>
      </c>
      <c r="C405" t="s">
        <v>549</v>
      </c>
      <c r="D405" t="s">
        <v>2</v>
      </c>
      <c r="E405" t="s">
        <v>102</v>
      </c>
      <c r="F405" t="s">
        <v>258</v>
      </c>
      <c r="G405">
        <v>1</v>
      </c>
      <c r="H405" t="s">
        <v>8</v>
      </c>
    </row>
    <row r="406" spans="1:8" x14ac:dyDescent="0.25">
      <c r="A406">
        <v>267466175</v>
      </c>
      <c r="B406" s="1">
        <v>43057</v>
      </c>
      <c r="C406" t="s">
        <v>550</v>
      </c>
      <c r="D406" t="s">
        <v>2</v>
      </c>
      <c r="E406" t="s">
        <v>4</v>
      </c>
      <c r="F406" t="s">
        <v>268</v>
      </c>
      <c r="G406">
        <v>11</v>
      </c>
      <c r="H406" t="s">
        <v>6</v>
      </c>
    </row>
    <row r="407" spans="1:8" x14ac:dyDescent="0.25">
      <c r="A407">
        <v>8014578383</v>
      </c>
      <c r="B407" s="1">
        <v>42607</v>
      </c>
      <c r="C407" t="s">
        <v>551</v>
      </c>
      <c r="D407" t="s">
        <v>2</v>
      </c>
      <c r="E407" t="s">
        <v>102</v>
      </c>
      <c r="F407" t="s">
        <v>106</v>
      </c>
      <c r="G407">
        <v>6</v>
      </c>
      <c r="H407" t="s">
        <v>6</v>
      </c>
    </row>
    <row r="408" spans="1:8" x14ac:dyDescent="0.25">
      <c r="A408">
        <v>8014537735</v>
      </c>
      <c r="B408" s="1">
        <v>42599</v>
      </c>
      <c r="C408" t="s">
        <v>518</v>
      </c>
      <c r="D408" t="s">
        <v>2</v>
      </c>
      <c r="E408" t="s">
        <v>102</v>
      </c>
      <c r="F408" t="s">
        <v>421</v>
      </c>
      <c r="G408">
        <v>7</v>
      </c>
      <c r="H408" t="s">
        <v>8</v>
      </c>
    </row>
    <row r="409" spans="1:8" x14ac:dyDescent="0.25">
      <c r="A409">
        <v>251810305</v>
      </c>
      <c r="B409" s="1">
        <v>42867</v>
      </c>
      <c r="C409" t="s">
        <v>552</v>
      </c>
      <c r="D409" t="s">
        <v>2</v>
      </c>
      <c r="E409" t="s">
        <v>480</v>
      </c>
      <c r="F409" t="s">
        <v>268</v>
      </c>
      <c r="G409">
        <v>11</v>
      </c>
      <c r="H409" t="s">
        <v>8</v>
      </c>
    </row>
    <row r="410" spans="1:8" x14ac:dyDescent="0.25">
      <c r="A410">
        <v>245706361</v>
      </c>
      <c r="B410" s="1">
        <v>42840</v>
      </c>
      <c r="C410" t="s">
        <v>553</v>
      </c>
      <c r="D410" t="s">
        <v>2</v>
      </c>
      <c r="E410" t="s">
        <v>4</v>
      </c>
      <c r="F410" t="s">
        <v>200</v>
      </c>
      <c r="G410">
        <v>9</v>
      </c>
      <c r="H410" t="s">
        <v>6</v>
      </c>
    </row>
    <row r="411" spans="1:8" x14ac:dyDescent="0.25">
      <c r="A411">
        <v>254242494</v>
      </c>
      <c r="B411" s="1">
        <v>42899</v>
      </c>
      <c r="C411" t="s">
        <v>554</v>
      </c>
      <c r="D411" t="s">
        <v>2</v>
      </c>
      <c r="E411" t="s">
        <v>4</v>
      </c>
      <c r="F411" t="s">
        <v>232</v>
      </c>
      <c r="G411">
        <v>7</v>
      </c>
      <c r="H411" t="s">
        <v>6</v>
      </c>
    </row>
    <row r="412" spans="1:8" x14ac:dyDescent="0.25">
      <c r="A412">
        <v>8014735799</v>
      </c>
      <c r="B412" s="1">
        <v>42634</v>
      </c>
      <c r="C412" t="s">
        <v>555</v>
      </c>
      <c r="D412" t="s">
        <v>2</v>
      </c>
      <c r="E412" t="s">
        <v>140</v>
      </c>
      <c r="F412" t="s">
        <v>345</v>
      </c>
      <c r="G412">
        <v>5</v>
      </c>
      <c r="H412" t="s">
        <v>8</v>
      </c>
    </row>
    <row r="413" spans="1:8" x14ac:dyDescent="0.25">
      <c r="A413">
        <v>257801338</v>
      </c>
      <c r="B413" s="1">
        <v>42936</v>
      </c>
      <c r="C413" t="s">
        <v>556</v>
      </c>
      <c r="D413" t="s">
        <v>2</v>
      </c>
      <c r="E413" t="s">
        <v>480</v>
      </c>
      <c r="F413" t="s">
        <v>343</v>
      </c>
      <c r="G413">
        <v>7</v>
      </c>
      <c r="H413" t="s">
        <v>8</v>
      </c>
    </row>
    <row r="414" spans="1:8" x14ac:dyDescent="0.25">
      <c r="A414">
        <v>293176967</v>
      </c>
      <c r="B414" s="1">
        <v>43363</v>
      </c>
      <c r="C414" t="s">
        <v>557</v>
      </c>
      <c r="D414" t="s">
        <v>2</v>
      </c>
      <c r="E414" t="s">
        <v>4</v>
      </c>
      <c r="F414" t="s">
        <v>558</v>
      </c>
      <c r="G414">
        <v>11</v>
      </c>
      <c r="H414" t="s">
        <v>6</v>
      </c>
    </row>
    <row r="415" spans="1:8" x14ac:dyDescent="0.25">
      <c r="A415">
        <v>245448383</v>
      </c>
      <c r="B415" s="1">
        <v>42836</v>
      </c>
      <c r="C415" t="s">
        <v>559</v>
      </c>
      <c r="D415" t="s">
        <v>2</v>
      </c>
      <c r="E415" t="s">
        <v>4</v>
      </c>
      <c r="F415" t="s">
        <v>143</v>
      </c>
      <c r="G415">
        <v>11</v>
      </c>
      <c r="H415" t="s">
        <v>6</v>
      </c>
    </row>
    <row r="416" spans="1:8" x14ac:dyDescent="0.25">
      <c r="A416">
        <v>261208110</v>
      </c>
      <c r="B416" s="1">
        <v>42979</v>
      </c>
      <c r="C416" t="s">
        <v>560</v>
      </c>
      <c r="D416" t="s">
        <v>2</v>
      </c>
      <c r="E416" t="s">
        <v>4</v>
      </c>
      <c r="F416" t="s">
        <v>196</v>
      </c>
      <c r="G416">
        <v>3</v>
      </c>
      <c r="H416" t="s">
        <v>6</v>
      </c>
    </row>
    <row r="417" spans="1:8" x14ac:dyDescent="0.25">
      <c r="A417">
        <v>251765402</v>
      </c>
      <c r="B417" s="1">
        <v>42867</v>
      </c>
      <c r="C417" t="s">
        <v>548</v>
      </c>
      <c r="D417" t="s">
        <v>2</v>
      </c>
      <c r="E417" t="s">
        <v>4</v>
      </c>
      <c r="F417" t="s">
        <v>94</v>
      </c>
      <c r="G417">
        <v>7</v>
      </c>
      <c r="H417" t="s">
        <v>6</v>
      </c>
    </row>
    <row r="418" spans="1:8" x14ac:dyDescent="0.25">
      <c r="A418">
        <v>245282237</v>
      </c>
      <c r="B418" s="1">
        <v>42832</v>
      </c>
      <c r="C418" t="s">
        <v>561</v>
      </c>
      <c r="D418" t="s">
        <v>2</v>
      </c>
      <c r="E418" t="s">
        <v>4</v>
      </c>
      <c r="F418" t="s">
        <v>286</v>
      </c>
      <c r="G418">
        <v>5</v>
      </c>
      <c r="H418" t="s">
        <v>6</v>
      </c>
    </row>
    <row r="419" spans="1:8" x14ac:dyDescent="0.25">
      <c r="A419">
        <v>8015030281</v>
      </c>
      <c r="B419" s="1">
        <v>42692</v>
      </c>
      <c r="C419" t="s">
        <v>562</v>
      </c>
      <c r="D419" t="s">
        <v>2</v>
      </c>
      <c r="E419" t="s">
        <v>128</v>
      </c>
      <c r="F419" t="s">
        <v>345</v>
      </c>
      <c r="G419">
        <v>5</v>
      </c>
      <c r="H419" t="s">
        <v>202</v>
      </c>
    </row>
    <row r="420" spans="1:8" x14ac:dyDescent="0.25">
      <c r="A420">
        <v>8014526214</v>
      </c>
      <c r="B420" s="1">
        <v>42597</v>
      </c>
      <c r="C420" t="s">
        <v>551</v>
      </c>
      <c r="D420" t="s">
        <v>2</v>
      </c>
      <c r="E420" t="s">
        <v>175</v>
      </c>
      <c r="F420" t="s">
        <v>436</v>
      </c>
      <c r="G420">
        <v>10</v>
      </c>
      <c r="H420" t="s">
        <v>8</v>
      </c>
    </row>
    <row r="421" spans="1:8" x14ac:dyDescent="0.25">
      <c r="A421">
        <v>269000061</v>
      </c>
      <c r="B421" s="1">
        <v>43068</v>
      </c>
      <c r="C421" t="s">
        <v>563</v>
      </c>
      <c r="D421" t="s">
        <v>2</v>
      </c>
      <c r="E421" t="s">
        <v>4</v>
      </c>
      <c r="F421" t="s">
        <v>450</v>
      </c>
      <c r="G421">
        <v>11</v>
      </c>
      <c r="H421" t="s">
        <v>6</v>
      </c>
    </row>
    <row r="422" spans="1:8" x14ac:dyDescent="0.25">
      <c r="A422">
        <v>259340309</v>
      </c>
      <c r="B422" s="1">
        <v>42956</v>
      </c>
      <c r="C422" t="s">
        <v>564</v>
      </c>
      <c r="D422" t="s">
        <v>2</v>
      </c>
      <c r="E422" t="s">
        <v>4</v>
      </c>
      <c r="F422" t="s">
        <v>565</v>
      </c>
      <c r="G422">
        <v>9</v>
      </c>
      <c r="H422" t="s">
        <v>8</v>
      </c>
    </row>
    <row r="423" spans="1:8" x14ac:dyDescent="0.25">
      <c r="A423">
        <v>8015058651</v>
      </c>
      <c r="B423" s="1">
        <v>42699</v>
      </c>
      <c r="C423" t="s">
        <v>566</v>
      </c>
      <c r="D423" t="s">
        <v>2</v>
      </c>
      <c r="E423" t="s">
        <v>102</v>
      </c>
      <c r="F423" t="s">
        <v>232</v>
      </c>
      <c r="G423">
        <v>7</v>
      </c>
      <c r="H423" t="s">
        <v>8</v>
      </c>
    </row>
    <row r="424" spans="1:8" x14ac:dyDescent="0.25">
      <c r="A424">
        <v>8015026990</v>
      </c>
      <c r="B424" s="1">
        <v>42692</v>
      </c>
      <c r="C424" t="s">
        <v>562</v>
      </c>
      <c r="D424" t="s">
        <v>2</v>
      </c>
      <c r="E424" t="s">
        <v>128</v>
      </c>
      <c r="F424" t="s">
        <v>397</v>
      </c>
      <c r="G424">
        <v>10</v>
      </c>
      <c r="H424" t="s">
        <v>8</v>
      </c>
    </row>
    <row r="425" spans="1:8" x14ac:dyDescent="0.25">
      <c r="A425">
        <v>8014545251</v>
      </c>
      <c r="B425" s="1">
        <v>42600</v>
      </c>
      <c r="C425" t="s">
        <v>567</v>
      </c>
      <c r="D425" t="s">
        <v>2</v>
      </c>
      <c r="E425" t="s">
        <v>140</v>
      </c>
      <c r="F425" t="s">
        <v>568</v>
      </c>
      <c r="G425">
        <v>1</v>
      </c>
      <c r="H425" t="s">
        <v>8</v>
      </c>
    </row>
    <row r="426" spans="1:8" x14ac:dyDescent="0.25">
      <c r="A426">
        <v>260071155</v>
      </c>
      <c r="B426" s="1">
        <v>42965</v>
      </c>
      <c r="C426" t="s">
        <v>569</v>
      </c>
      <c r="D426" t="s">
        <v>2</v>
      </c>
      <c r="E426" t="s">
        <v>4</v>
      </c>
      <c r="F426" t="s">
        <v>27</v>
      </c>
      <c r="G426">
        <v>2</v>
      </c>
      <c r="H426" t="s">
        <v>8</v>
      </c>
    </row>
    <row r="427" spans="1:8" x14ac:dyDescent="0.25">
      <c r="A427">
        <v>244804981</v>
      </c>
      <c r="B427" s="1">
        <v>42827</v>
      </c>
      <c r="C427" t="s">
        <v>526</v>
      </c>
      <c r="D427" t="s">
        <v>2</v>
      </c>
      <c r="E427" t="s">
        <v>4</v>
      </c>
      <c r="F427" t="s">
        <v>200</v>
      </c>
      <c r="G427">
        <v>9</v>
      </c>
      <c r="H427" t="s">
        <v>8</v>
      </c>
    </row>
    <row r="428" spans="1:8" x14ac:dyDescent="0.25">
      <c r="A428">
        <v>253633871</v>
      </c>
      <c r="B428" s="1">
        <v>42892</v>
      </c>
      <c r="C428" t="s">
        <v>570</v>
      </c>
      <c r="D428" t="s">
        <v>2</v>
      </c>
      <c r="E428" t="s">
        <v>192</v>
      </c>
      <c r="F428" t="s">
        <v>30</v>
      </c>
      <c r="G428">
        <v>6</v>
      </c>
      <c r="H428" t="s">
        <v>6</v>
      </c>
    </row>
    <row r="429" spans="1:8" x14ac:dyDescent="0.25">
      <c r="A429">
        <v>270775264</v>
      </c>
      <c r="B429" s="1">
        <v>43090</v>
      </c>
      <c r="C429" t="s">
        <v>571</v>
      </c>
      <c r="D429" t="s">
        <v>2</v>
      </c>
      <c r="E429" t="s">
        <v>4</v>
      </c>
      <c r="F429" t="s">
        <v>572</v>
      </c>
      <c r="G429">
        <v>11</v>
      </c>
      <c r="H429" t="s">
        <v>6</v>
      </c>
    </row>
    <row r="430" spans="1:8" x14ac:dyDescent="0.25">
      <c r="A430">
        <v>8015951717</v>
      </c>
      <c r="B430" s="1">
        <v>42879</v>
      </c>
      <c r="C430" t="s">
        <v>573</v>
      </c>
      <c r="D430" t="s">
        <v>2</v>
      </c>
      <c r="E430" t="s">
        <v>460</v>
      </c>
      <c r="F430" t="s">
        <v>256</v>
      </c>
      <c r="G430">
        <v>8</v>
      </c>
      <c r="H430" t="s">
        <v>8</v>
      </c>
    </row>
    <row r="431" spans="1:8" x14ac:dyDescent="0.25">
      <c r="A431">
        <v>8017567486</v>
      </c>
      <c r="B431" s="1">
        <v>43177</v>
      </c>
      <c r="C431" t="s">
        <v>574</v>
      </c>
      <c r="D431" t="s">
        <v>2</v>
      </c>
      <c r="E431" t="s">
        <v>154</v>
      </c>
      <c r="F431" t="s">
        <v>575</v>
      </c>
      <c r="G431">
        <v>2</v>
      </c>
      <c r="H431" t="s">
        <v>8</v>
      </c>
    </row>
    <row r="432" spans="1:8" x14ac:dyDescent="0.25">
      <c r="A432">
        <v>272332052</v>
      </c>
      <c r="B432" s="1">
        <v>43115</v>
      </c>
      <c r="C432" t="s">
        <v>576</v>
      </c>
      <c r="D432" t="s">
        <v>2</v>
      </c>
      <c r="E432" t="s">
        <v>4</v>
      </c>
      <c r="F432" t="s">
        <v>87</v>
      </c>
      <c r="G432">
        <v>10</v>
      </c>
      <c r="H432" t="s">
        <v>6</v>
      </c>
    </row>
    <row r="433" spans="1:8" x14ac:dyDescent="0.25">
      <c r="A433">
        <v>256872209</v>
      </c>
      <c r="B433" s="1">
        <v>42925</v>
      </c>
      <c r="C433" t="s">
        <v>577</v>
      </c>
      <c r="D433" t="s">
        <v>2</v>
      </c>
      <c r="E433" t="s">
        <v>4</v>
      </c>
      <c r="F433" t="s">
        <v>408</v>
      </c>
      <c r="G433">
        <v>4</v>
      </c>
      <c r="H433" t="s">
        <v>8</v>
      </c>
    </row>
    <row r="434" spans="1:8" x14ac:dyDescent="0.25">
      <c r="A434">
        <v>259905865</v>
      </c>
      <c r="B434" s="1">
        <v>42963</v>
      </c>
      <c r="C434" t="s">
        <v>578</v>
      </c>
      <c r="D434" t="s">
        <v>2</v>
      </c>
      <c r="E434" t="s">
        <v>4</v>
      </c>
      <c r="F434" t="s">
        <v>84</v>
      </c>
      <c r="G434">
        <v>9</v>
      </c>
      <c r="H434" t="s">
        <v>6</v>
      </c>
    </row>
    <row r="435" spans="1:8" x14ac:dyDescent="0.25">
      <c r="A435">
        <v>274103795</v>
      </c>
      <c r="B435" s="1">
        <v>43136</v>
      </c>
      <c r="C435" t="s">
        <v>579</v>
      </c>
      <c r="D435" t="s">
        <v>2</v>
      </c>
      <c r="E435" t="s">
        <v>4</v>
      </c>
      <c r="F435" t="s">
        <v>129</v>
      </c>
      <c r="G435">
        <v>7</v>
      </c>
      <c r="H435" t="s">
        <v>8</v>
      </c>
    </row>
    <row r="436" spans="1:8" x14ac:dyDescent="0.25">
      <c r="A436">
        <v>259670616</v>
      </c>
      <c r="B436" s="1">
        <v>42961</v>
      </c>
      <c r="C436" t="s">
        <v>580</v>
      </c>
      <c r="D436" t="s">
        <v>2</v>
      </c>
      <c r="E436" t="s">
        <v>4</v>
      </c>
      <c r="F436" t="s">
        <v>30</v>
      </c>
      <c r="G436">
        <v>6</v>
      </c>
      <c r="H436" t="s">
        <v>6</v>
      </c>
    </row>
    <row r="437" spans="1:8" x14ac:dyDescent="0.25">
      <c r="A437">
        <v>254733017</v>
      </c>
      <c r="B437" s="1">
        <v>42905</v>
      </c>
      <c r="C437" t="s">
        <v>581</v>
      </c>
      <c r="D437" t="s">
        <v>2</v>
      </c>
      <c r="E437" t="s">
        <v>4</v>
      </c>
      <c r="F437" t="s">
        <v>275</v>
      </c>
      <c r="G437">
        <v>3</v>
      </c>
      <c r="H437" t="s">
        <v>6</v>
      </c>
    </row>
    <row r="438" spans="1:8" x14ac:dyDescent="0.25">
      <c r="A438">
        <v>8014262445</v>
      </c>
      <c r="B438" s="1">
        <v>42551</v>
      </c>
      <c r="C438" t="s">
        <v>582</v>
      </c>
      <c r="D438" t="s">
        <v>2</v>
      </c>
      <c r="E438" t="s">
        <v>190</v>
      </c>
      <c r="F438" t="s">
        <v>583</v>
      </c>
      <c r="G438">
        <v>1</v>
      </c>
      <c r="H438" t="s">
        <v>6</v>
      </c>
    </row>
    <row r="439" spans="1:8" x14ac:dyDescent="0.25">
      <c r="A439">
        <v>247219013</v>
      </c>
      <c r="B439" s="1">
        <v>42860</v>
      </c>
      <c r="C439" t="s">
        <v>584</v>
      </c>
      <c r="D439" t="s">
        <v>2</v>
      </c>
      <c r="E439" t="s">
        <v>4</v>
      </c>
      <c r="F439" t="s">
        <v>275</v>
      </c>
      <c r="G439">
        <v>3</v>
      </c>
      <c r="H439" t="s">
        <v>8</v>
      </c>
    </row>
    <row r="440" spans="1:8" x14ac:dyDescent="0.25">
      <c r="A440">
        <v>267596276</v>
      </c>
      <c r="B440" s="1">
        <v>43059</v>
      </c>
      <c r="C440" t="s">
        <v>585</v>
      </c>
      <c r="D440" t="s">
        <v>2</v>
      </c>
      <c r="E440" t="s">
        <v>4</v>
      </c>
      <c r="F440" t="s">
        <v>256</v>
      </c>
      <c r="G440">
        <v>8</v>
      </c>
      <c r="H440" t="s">
        <v>6</v>
      </c>
    </row>
    <row r="441" spans="1:8" x14ac:dyDescent="0.25">
      <c r="A441">
        <v>268912940</v>
      </c>
      <c r="B441" s="1">
        <v>43068</v>
      </c>
      <c r="C441" t="s">
        <v>563</v>
      </c>
      <c r="D441" t="s">
        <v>2</v>
      </c>
      <c r="E441" t="s">
        <v>4</v>
      </c>
      <c r="F441" t="s">
        <v>420</v>
      </c>
      <c r="G441">
        <v>5</v>
      </c>
      <c r="H441" t="s">
        <v>6</v>
      </c>
    </row>
    <row r="442" spans="1:8" x14ac:dyDescent="0.25">
      <c r="A442">
        <v>277330983</v>
      </c>
      <c r="B442" s="1">
        <v>43178</v>
      </c>
      <c r="C442" t="s">
        <v>574</v>
      </c>
      <c r="D442" t="s">
        <v>2</v>
      </c>
      <c r="E442" t="s">
        <v>4</v>
      </c>
      <c r="F442" t="s">
        <v>586</v>
      </c>
      <c r="G442">
        <v>11</v>
      </c>
      <c r="H442" t="s">
        <v>6</v>
      </c>
    </row>
    <row r="443" spans="1:8" x14ac:dyDescent="0.25">
      <c r="A443">
        <v>274514131</v>
      </c>
      <c r="B443" s="1">
        <v>43141</v>
      </c>
      <c r="C443" t="s">
        <v>587</v>
      </c>
      <c r="D443" t="s">
        <v>2</v>
      </c>
      <c r="E443" t="s">
        <v>4</v>
      </c>
      <c r="F443" t="s">
        <v>204</v>
      </c>
      <c r="G443">
        <v>7</v>
      </c>
      <c r="H443" t="s">
        <v>8</v>
      </c>
    </row>
    <row r="444" spans="1:8" x14ac:dyDescent="0.25">
      <c r="A444">
        <v>260575106</v>
      </c>
      <c r="B444" s="1">
        <v>42972</v>
      </c>
      <c r="C444" t="s">
        <v>588</v>
      </c>
      <c r="D444" t="s">
        <v>2</v>
      </c>
      <c r="E444" t="s">
        <v>4</v>
      </c>
      <c r="F444" t="s">
        <v>275</v>
      </c>
      <c r="G444">
        <v>3</v>
      </c>
      <c r="H444" t="s">
        <v>8</v>
      </c>
    </row>
    <row r="445" spans="1:8" x14ac:dyDescent="0.25">
      <c r="A445">
        <v>275049288</v>
      </c>
      <c r="B445" s="1">
        <v>43147</v>
      </c>
      <c r="C445" t="s">
        <v>589</v>
      </c>
      <c r="D445" t="s">
        <v>2</v>
      </c>
      <c r="E445" t="s">
        <v>4</v>
      </c>
      <c r="F445" t="s">
        <v>590</v>
      </c>
      <c r="G445">
        <v>7</v>
      </c>
      <c r="H445" t="s">
        <v>6</v>
      </c>
    </row>
    <row r="446" spans="1:8" x14ac:dyDescent="0.25">
      <c r="A446">
        <v>8018579644</v>
      </c>
      <c r="B446" s="1">
        <v>43364</v>
      </c>
      <c r="C446" t="s">
        <v>591</v>
      </c>
      <c r="D446" t="s">
        <v>2</v>
      </c>
      <c r="E446" t="s">
        <v>460</v>
      </c>
      <c r="F446" t="s">
        <v>313</v>
      </c>
      <c r="G446">
        <v>4</v>
      </c>
      <c r="H446" t="s">
        <v>8</v>
      </c>
    </row>
    <row r="447" spans="1:8" x14ac:dyDescent="0.25">
      <c r="A447">
        <v>267023582</v>
      </c>
      <c r="B447" s="1">
        <v>43052</v>
      </c>
      <c r="C447" t="s">
        <v>592</v>
      </c>
      <c r="D447" t="s">
        <v>2</v>
      </c>
      <c r="E447" t="s">
        <v>4</v>
      </c>
      <c r="F447" t="s">
        <v>593</v>
      </c>
      <c r="G447">
        <v>1</v>
      </c>
      <c r="H447" t="s">
        <v>8</v>
      </c>
    </row>
    <row r="448" spans="1:8" x14ac:dyDescent="0.25">
      <c r="A448">
        <v>244724085</v>
      </c>
      <c r="B448" s="1">
        <v>42826</v>
      </c>
      <c r="C448" t="s">
        <v>594</v>
      </c>
      <c r="D448" t="s">
        <v>2</v>
      </c>
      <c r="E448" t="s">
        <v>4</v>
      </c>
      <c r="F448" t="s">
        <v>408</v>
      </c>
      <c r="G448">
        <v>4</v>
      </c>
      <c r="H448" t="s">
        <v>6</v>
      </c>
    </row>
    <row r="449" spans="1:8" x14ac:dyDescent="0.25">
      <c r="A449">
        <v>280927427</v>
      </c>
      <c r="B449" s="1">
        <v>43221</v>
      </c>
      <c r="C449" t="s">
        <v>595</v>
      </c>
      <c r="D449" t="s">
        <v>2</v>
      </c>
      <c r="E449" t="s">
        <v>4</v>
      </c>
      <c r="F449" t="s">
        <v>33</v>
      </c>
      <c r="G449">
        <v>12</v>
      </c>
      <c r="H449" t="s">
        <v>8</v>
      </c>
    </row>
    <row r="450" spans="1:8" x14ac:dyDescent="0.25">
      <c r="A450">
        <v>245367276</v>
      </c>
      <c r="B450" s="1">
        <v>42835</v>
      </c>
      <c r="C450" t="s">
        <v>596</v>
      </c>
      <c r="D450" t="s">
        <v>2</v>
      </c>
      <c r="E450" t="s">
        <v>4</v>
      </c>
      <c r="F450" t="s">
        <v>597</v>
      </c>
      <c r="G450">
        <v>1</v>
      </c>
      <c r="H450" t="s">
        <v>6</v>
      </c>
    </row>
    <row r="451" spans="1:8" x14ac:dyDescent="0.25">
      <c r="A451">
        <v>282097257</v>
      </c>
      <c r="B451" s="1">
        <v>43231</v>
      </c>
      <c r="C451" t="s">
        <v>598</v>
      </c>
      <c r="D451" t="s">
        <v>2</v>
      </c>
      <c r="E451" t="s">
        <v>480</v>
      </c>
      <c r="F451" t="s">
        <v>438</v>
      </c>
      <c r="G451">
        <v>12</v>
      </c>
      <c r="H451" t="s">
        <v>8</v>
      </c>
    </row>
    <row r="452" spans="1:8" x14ac:dyDescent="0.25">
      <c r="A452">
        <v>272258860</v>
      </c>
      <c r="B452" s="1">
        <v>43112</v>
      </c>
      <c r="C452" t="s">
        <v>599</v>
      </c>
      <c r="D452" t="s">
        <v>2</v>
      </c>
      <c r="E452" t="s">
        <v>4</v>
      </c>
      <c r="F452" t="s">
        <v>238</v>
      </c>
      <c r="G452">
        <v>12</v>
      </c>
      <c r="H452" t="s">
        <v>6</v>
      </c>
    </row>
    <row r="453" spans="1:8" x14ac:dyDescent="0.25">
      <c r="A453">
        <v>8017587262</v>
      </c>
      <c r="B453" s="1">
        <v>43181</v>
      </c>
      <c r="C453" t="s">
        <v>600</v>
      </c>
      <c r="D453" t="s">
        <v>2</v>
      </c>
      <c r="E453" t="s">
        <v>175</v>
      </c>
      <c r="F453" t="s">
        <v>82</v>
      </c>
      <c r="G453">
        <v>6</v>
      </c>
      <c r="H453" t="s">
        <v>214</v>
      </c>
    </row>
    <row r="454" spans="1:8" x14ac:dyDescent="0.25">
      <c r="A454">
        <v>8015958845</v>
      </c>
      <c r="B454" s="1">
        <v>42880</v>
      </c>
      <c r="C454" t="s">
        <v>601</v>
      </c>
      <c r="D454" t="s">
        <v>2</v>
      </c>
      <c r="E454" t="s">
        <v>460</v>
      </c>
      <c r="F454" t="s">
        <v>14</v>
      </c>
      <c r="G454">
        <v>8</v>
      </c>
      <c r="H454" t="s">
        <v>8</v>
      </c>
    </row>
    <row r="455" spans="1:8" x14ac:dyDescent="0.25">
      <c r="A455">
        <v>8017634524</v>
      </c>
      <c r="B455" s="1">
        <v>43190</v>
      </c>
      <c r="C455" t="s">
        <v>602</v>
      </c>
      <c r="D455" t="s">
        <v>2</v>
      </c>
      <c r="E455" t="s">
        <v>128</v>
      </c>
      <c r="F455" t="s">
        <v>354</v>
      </c>
      <c r="G455">
        <v>9</v>
      </c>
      <c r="H455" t="s">
        <v>6</v>
      </c>
    </row>
    <row r="456" spans="1:8" x14ac:dyDescent="0.25">
      <c r="A456">
        <v>8017578716</v>
      </c>
      <c r="B456" s="1">
        <v>43179</v>
      </c>
      <c r="C456" t="s">
        <v>603</v>
      </c>
      <c r="D456" t="s">
        <v>2</v>
      </c>
      <c r="E456" t="s">
        <v>128</v>
      </c>
      <c r="F456" t="s">
        <v>604</v>
      </c>
      <c r="G456">
        <v>12</v>
      </c>
      <c r="H456" t="s">
        <v>8</v>
      </c>
    </row>
    <row r="457" spans="1:8" x14ac:dyDescent="0.25">
      <c r="A457">
        <v>8017839150</v>
      </c>
      <c r="B457" s="1">
        <v>43229</v>
      </c>
      <c r="C457" t="s">
        <v>605</v>
      </c>
      <c r="D457" t="s">
        <v>2</v>
      </c>
      <c r="E457" t="s">
        <v>128</v>
      </c>
      <c r="F457" t="s">
        <v>535</v>
      </c>
      <c r="G457">
        <v>1</v>
      </c>
      <c r="H457" t="s">
        <v>202</v>
      </c>
    </row>
    <row r="458" spans="1:8" x14ac:dyDescent="0.25">
      <c r="A458">
        <v>269868982</v>
      </c>
      <c r="B458" s="1">
        <v>43080</v>
      </c>
      <c r="C458" t="s">
        <v>606</v>
      </c>
      <c r="D458" t="s">
        <v>2</v>
      </c>
      <c r="E458" t="s">
        <v>4</v>
      </c>
      <c r="F458" t="s">
        <v>198</v>
      </c>
      <c r="G458">
        <v>1</v>
      </c>
      <c r="H458" t="s">
        <v>6</v>
      </c>
    </row>
    <row r="459" spans="1:8" x14ac:dyDescent="0.25">
      <c r="A459">
        <v>8020134048</v>
      </c>
      <c r="B459" s="1">
        <v>43669</v>
      </c>
      <c r="C459" t="s">
        <v>607</v>
      </c>
      <c r="D459" t="s">
        <v>2</v>
      </c>
      <c r="E459" t="s">
        <v>128</v>
      </c>
      <c r="F459" t="s">
        <v>376</v>
      </c>
      <c r="G459">
        <v>5</v>
      </c>
      <c r="H459" t="s">
        <v>202</v>
      </c>
    </row>
    <row r="460" spans="1:8" x14ac:dyDescent="0.25">
      <c r="A460">
        <v>8017723611</v>
      </c>
      <c r="B460" s="1">
        <v>43208</v>
      </c>
      <c r="C460" t="s">
        <v>608</v>
      </c>
      <c r="D460" t="s">
        <v>2</v>
      </c>
      <c r="E460" t="s">
        <v>128</v>
      </c>
      <c r="F460" t="s">
        <v>284</v>
      </c>
      <c r="G460">
        <v>9</v>
      </c>
      <c r="H460" t="s">
        <v>8</v>
      </c>
    </row>
    <row r="461" spans="1:8" x14ac:dyDescent="0.25">
      <c r="A461">
        <v>278451466</v>
      </c>
      <c r="B461" s="1">
        <v>43191</v>
      </c>
      <c r="C461" t="s">
        <v>609</v>
      </c>
      <c r="D461" t="s">
        <v>2</v>
      </c>
      <c r="E461" t="s">
        <v>4</v>
      </c>
      <c r="F461" t="s">
        <v>56</v>
      </c>
      <c r="G461">
        <v>12</v>
      </c>
      <c r="H461" t="s">
        <v>6</v>
      </c>
    </row>
    <row r="462" spans="1:8" x14ac:dyDescent="0.25">
      <c r="A462">
        <v>267767162</v>
      </c>
      <c r="B462" s="1">
        <v>43061</v>
      </c>
      <c r="C462" t="s">
        <v>610</v>
      </c>
      <c r="D462" t="s">
        <v>2</v>
      </c>
      <c r="E462" t="s">
        <v>4</v>
      </c>
      <c r="F462" t="s">
        <v>284</v>
      </c>
      <c r="G462">
        <v>9</v>
      </c>
      <c r="H462" t="s">
        <v>6</v>
      </c>
    </row>
    <row r="463" spans="1:8" x14ac:dyDescent="0.25">
      <c r="A463">
        <v>8016071796</v>
      </c>
      <c r="B463" s="1">
        <v>42898</v>
      </c>
      <c r="C463" t="s">
        <v>611</v>
      </c>
      <c r="D463" t="s">
        <v>2</v>
      </c>
      <c r="E463" t="s">
        <v>460</v>
      </c>
      <c r="F463" t="s">
        <v>217</v>
      </c>
      <c r="G463">
        <v>8</v>
      </c>
      <c r="H463" t="s">
        <v>8</v>
      </c>
    </row>
    <row r="464" spans="1:8" x14ac:dyDescent="0.25">
      <c r="A464">
        <v>8017808908</v>
      </c>
      <c r="B464" s="1">
        <v>43224</v>
      </c>
      <c r="C464" t="s">
        <v>612</v>
      </c>
      <c r="D464" t="s">
        <v>2</v>
      </c>
      <c r="E464" t="s">
        <v>190</v>
      </c>
      <c r="F464" t="s">
        <v>313</v>
      </c>
      <c r="G464">
        <v>4</v>
      </c>
      <c r="H464" t="s">
        <v>8</v>
      </c>
    </row>
    <row r="465" spans="1:8" x14ac:dyDescent="0.25">
      <c r="A465">
        <v>8014855055</v>
      </c>
      <c r="B465" s="1">
        <v>42657</v>
      </c>
      <c r="C465" t="s">
        <v>613</v>
      </c>
      <c r="D465" t="s">
        <v>2</v>
      </c>
      <c r="E465" t="s">
        <v>460</v>
      </c>
      <c r="F465" t="s">
        <v>27</v>
      </c>
      <c r="G465">
        <v>2</v>
      </c>
      <c r="H465" t="s">
        <v>8</v>
      </c>
    </row>
    <row r="466" spans="1:8" x14ac:dyDescent="0.25">
      <c r="A466">
        <v>8017630444</v>
      </c>
      <c r="B466" s="1">
        <v>43189</v>
      </c>
      <c r="C466" t="s">
        <v>614</v>
      </c>
      <c r="D466" t="s">
        <v>2</v>
      </c>
      <c r="E466" t="s">
        <v>128</v>
      </c>
      <c r="F466" t="s">
        <v>211</v>
      </c>
      <c r="G466">
        <v>2</v>
      </c>
      <c r="H466" t="s">
        <v>6</v>
      </c>
    </row>
    <row r="467" spans="1:8" x14ac:dyDescent="0.25">
      <c r="A467">
        <v>8019515936</v>
      </c>
      <c r="B467" s="1">
        <v>43559</v>
      </c>
      <c r="C467" t="s">
        <v>615</v>
      </c>
      <c r="D467" t="s">
        <v>2</v>
      </c>
      <c r="E467" t="s">
        <v>128</v>
      </c>
      <c r="F467" t="s">
        <v>48</v>
      </c>
      <c r="G467">
        <v>2</v>
      </c>
      <c r="H467" t="s">
        <v>202</v>
      </c>
    </row>
    <row r="468" spans="1:8" x14ac:dyDescent="0.25">
      <c r="A468">
        <v>275087382</v>
      </c>
      <c r="B468" s="1">
        <v>43150</v>
      </c>
      <c r="C468" t="s">
        <v>616</v>
      </c>
      <c r="D468" t="s">
        <v>2</v>
      </c>
      <c r="E468" t="s">
        <v>4</v>
      </c>
      <c r="F468" t="s">
        <v>131</v>
      </c>
      <c r="G468">
        <v>5</v>
      </c>
      <c r="H468" t="s">
        <v>6</v>
      </c>
    </row>
    <row r="469" spans="1:8" x14ac:dyDescent="0.25">
      <c r="A469">
        <v>8017594364</v>
      </c>
      <c r="B469" s="1">
        <v>43182</v>
      </c>
      <c r="C469" t="s">
        <v>617</v>
      </c>
      <c r="D469" t="s">
        <v>2</v>
      </c>
      <c r="E469" t="s">
        <v>190</v>
      </c>
      <c r="F469" t="s">
        <v>618</v>
      </c>
      <c r="G469">
        <v>2</v>
      </c>
      <c r="H469" t="s">
        <v>8</v>
      </c>
    </row>
    <row r="470" spans="1:8" x14ac:dyDescent="0.25">
      <c r="A470">
        <v>8017823263</v>
      </c>
      <c r="B470" s="1">
        <v>43227</v>
      </c>
      <c r="C470" t="s">
        <v>619</v>
      </c>
      <c r="D470" t="s">
        <v>2</v>
      </c>
      <c r="E470" t="s">
        <v>140</v>
      </c>
      <c r="F470" t="s">
        <v>92</v>
      </c>
      <c r="G470">
        <v>10</v>
      </c>
      <c r="H470" t="s">
        <v>8</v>
      </c>
    </row>
    <row r="471" spans="1:8" x14ac:dyDescent="0.25">
      <c r="A471">
        <v>293472609</v>
      </c>
      <c r="B471" s="1">
        <v>43367</v>
      </c>
      <c r="C471" t="s">
        <v>557</v>
      </c>
      <c r="D471" t="s">
        <v>2</v>
      </c>
      <c r="E471" t="s">
        <v>4</v>
      </c>
      <c r="F471" t="s">
        <v>397</v>
      </c>
      <c r="G471">
        <v>10</v>
      </c>
      <c r="H471" t="s">
        <v>6</v>
      </c>
    </row>
    <row r="472" spans="1:8" x14ac:dyDescent="0.25">
      <c r="A472">
        <v>284380790</v>
      </c>
      <c r="B472" s="1">
        <v>43258</v>
      </c>
      <c r="C472" t="s">
        <v>620</v>
      </c>
      <c r="D472" t="s">
        <v>2</v>
      </c>
      <c r="E472" t="s">
        <v>480</v>
      </c>
      <c r="F472" t="s">
        <v>531</v>
      </c>
      <c r="G472">
        <v>3</v>
      </c>
      <c r="H472" t="s">
        <v>8</v>
      </c>
    </row>
    <row r="473" spans="1:8" x14ac:dyDescent="0.25">
      <c r="A473">
        <v>8018660038</v>
      </c>
      <c r="B473" s="1">
        <v>43382</v>
      </c>
      <c r="C473" t="s">
        <v>621</v>
      </c>
      <c r="D473" t="s">
        <v>2</v>
      </c>
      <c r="E473" t="s">
        <v>140</v>
      </c>
      <c r="F473" t="s">
        <v>541</v>
      </c>
      <c r="G473">
        <v>5</v>
      </c>
      <c r="H473" t="s">
        <v>6</v>
      </c>
    </row>
    <row r="474" spans="1:8" x14ac:dyDescent="0.25">
      <c r="A474">
        <v>8018239959</v>
      </c>
      <c r="B474" s="1">
        <v>43299</v>
      </c>
      <c r="C474" t="s">
        <v>622</v>
      </c>
      <c r="D474" t="s">
        <v>2</v>
      </c>
      <c r="E474" t="s">
        <v>460</v>
      </c>
      <c r="F474" t="s">
        <v>146</v>
      </c>
      <c r="G474">
        <v>6</v>
      </c>
      <c r="H474" t="s">
        <v>8</v>
      </c>
    </row>
    <row r="475" spans="1:8" x14ac:dyDescent="0.25">
      <c r="A475">
        <v>276555018</v>
      </c>
      <c r="B475" s="1">
        <v>43167</v>
      </c>
      <c r="C475" t="s">
        <v>623</v>
      </c>
      <c r="D475" t="s">
        <v>2</v>
      </c>
      <c r="E475" t="s">
        <v>4</v>
      </c>
      <c r="F475" t="s">
        <v>371</v>
      </c>
      <c r="G475">
        <v>4</v>
      </c>
      <c r="H475" t="s">
        <v>6</v>
      </c>
    </row>
    <row r="476" spans="1:8" x14ac:dyDescent="0.25">
      <c r="A476">
        <v>280141877</v>
      </c>
      <c r="B476" s="1">
        <v>43213</v>
      </c>
      <c r="C476" t="s">
        <v>608</v>
      </c>
      <c r="D476" t="s">
        <v>2</v>
      </c>
      <c r="E476" t="s">
        <v>4</v>
      </c>
      <c r="F476" t="s">
        <v>90</v>
      </c>
      <c r="G476">
        <v>6</v>
      </c>
      <c r="H476" t="s">
        <v>8</v>
      </c>
    </row>
    <row r="477" spans="1:8" x14ac:dyDescent="0.25">
      <c r="A477">
        <v>284484636</v>
      </c>
      <c r="B477" s="1">
        <v>43259</v>
      </c>
      <c r="C477" t="s">
        <v>624</v>
      </c>
      <c r="D477" t="s">
        <v>2</v>
      </c>
      <c r="E477" t="s">
        <v>4</v>
      </c>
      <c r="F477" t="s">
        <v>191</v>
      </c>
      <c r="G477">
        <v>8</v>
      </c>
      <c r="H477" t="s">
        <v>6</v>
      </c>
    </row>
    <row r="478" spans="1:8" x14ac:dyDescent="0.25">
      <c r="A478">
        <v>294568400</v>
      </c>
      <c r="B478" s="1">
        <v>43378</v>
      </c>
      <c r="C478" t="s">
        <v>625</v>
      </c>
      <c r="D478" t="s">
        <v>2</v>
      </c>
      <c r="E478" t="s">
        <v>4</v>
      </c>
      <c r="F478" t="s">
        <v>626</v>
      </c>
      <c r="G478">
        <v>9</v>
      </c>
      <c r="H478" t="s">
        <v>6</v>
      </c>
    </row>
    <row r="479" spans="1:8" x14ac:dyDescent="0.25">
      <c r="A479">
        <v>8014025836</v>
      </c>
      <c r="B479" s="1">
        <v>42512</v>
      </c>
      <c r="C479" t="s">
        <v>627</v>
      </c>
      <c r="D479" t="s">
        <v>2</v>
      </c>
      <c r="E479" t="s">
        <v>190</v>
      </c>
      <c r="F479" t="s">
        <v>113</v>
      </c>
      <c r="G479">
        <v>7</v>
      </c>
      <c r="H479" t="s">
        <v>8</v>
      </c>
    </row>
    <row r="480" spans="1:8" x14ac:dyDescent="0.25">
      <c r="A480">
        <v>8016149984</v>
      </c>
      <c r="B480" s="1">
        <v>42910</v>
      </c>
      <c r="C480" t="s">
        <v>628</v>
      </c>
      <c r="D480" t="s">
        <v>2</v>
      </c>
      <c r="E480" t="s">
        <v>192</v>
      </c>
      <c r="F480" t="s">
        <v>163</v>
      </c>
      <c r="G480">
        <v>12</v>
      </c>
      <c r="H480" t="s">
        <v>8</v>
      </c>
    </row>
    <row r="481" spans="1:8" x14ac:dyDescent="0.25">
      <c r="A481">
        <v>8017930499</v>
      </c>
      <c r="B481" s="1">
        <v>43245</v>
      </c>
      <c r="C481" t="s">
        <v>629</v>
      </c>
      <c r="D481" t="s">
        <v>2</v>
      </c>
      <c r="E481" t="s">
        <v>102</v>
      </c>
      <c r="F481" t="s">
        <v>630</v>
      </c>
      <c r="G481">
        <v>7</v>
      </c>
      <c r="H481" t="s">
        <v>8</v>
      </c>
    </row>
    <row r="482" spans="1:8" x14ac:dyDescent="0.25">
      <c r="A482">
        <v>281686009</v>
      </c>
      <c r="B482" s="1">
        <v>43227</v>
      </c>
      <c r="C482" t="s">
        <v>631</v>
      </c>
      <c r="D482" t="s">
        <v>2</v>
      </c>
      <c r="E482" t="s">
        <v>4</v>
      </c>
      <c r="F482" t="s">
        <v>398</v>
      </c>
      <c r="G482">
        <v>10</v>
      </c>
      <c r="H482" t="s">
        <v>6</v>
      </c>
    </row>
    <row r="483" spans="1:8" x14ac:dyDescent="0.25">
      <c r="A483">
        <v>278535424</v>
      </c>
      <c r="B483" s="1">
        <v>43193</v>
      </c>
      <c r="C483" t="s">
        <v>614</v>
      </c>
      <c r="D483" t="s">
        <v>2</v>
      </c>
      <c r="E483" t="s">
        <v>4</v>
      </c>
      <c r="F483" t="s">
        <v>302</v>
      </c>
      <c r="G483">
        <v>1</v>
      </c>
      <c r="H483" t="s">
        <v>6</v>
      </c>
    </row>
    <row r="484" spans="1:8" x14ac:dyDescent="0.25">
      <c r="A484">
        <v>8016025813</v>
      </c>
      <c r="B484" s="1">
        <v>42891</v>
      </c>
      <c r="C484" t="s">
        <v>570</v>
      </c>
      <c r="D484" t="s">
        <v>2</v>
      </c>
      <c r="E484" t="s">
        <v>140</v>
      </c>
      <c r="F484" t="s">
        <v>134</v>
      </c>
      <c r="G484">
        <v>12</v>
      </c>
      <c r="H484" t="s">
        <v>8</v>
      </c>
    </row>
    <row r="485" spans="1:8" x14ac:dyDescent="0.25">
      <c r="A485">
        <v>278957776</v>
      </c>
      <c r="B485" s="1">
        <v>43198</v>
      </c>
      <c r="C485" t="s">
        <v>632</v>
      </c>
      <c r="D485" t="s">
        <v>2</v>
      </c>
      <c r="E485" t="s">
        <v>4</v>
      </c>
      <c r="F485" t="s">
        <v>633</v>
      </c>
      <c r="G485">
        <v>8</v>
      </c>
      <c r="H485" t="s">
        <v>6</v>
      </c>
    </row>
    <row r="486" spans="1:8" x14ac:dyDescent="0.25">
      <c r="A486">
        <v>279358853</v>
      </c>
      <c r="B486" s="1">
        <v>43202</v>
      </c>
      <c r="C486" t="s">
        <v>634</v>
      </c>
      <c r="D486" t="s">
        <v>2</v>
      </c>
      <c r="E486" t="s">
        <v>4</v>
      </c>
      <c r="F486" t="s">
        <v>572</v>
      </c>
      <c r="G486">
        <v>11</v>
      </c>
      <c r="H486" t="s">
        <v>8</v>
      </c>
    </row>
    <row r="487" spans="1:8" x14ac:dyDescent="0.25">
      <c r="A487">
        <v>272282313</v>
      </c>
      <c r="B487" s="1">
        <v>43114</v>
      </c>
      <c r="C487" t="s">
        <v>576</v>
      </c>
      <c r="D487" t="s">
        <v>2</v>
      </c>
      <c r="E487" t="s">
        <v>4</v>
      </c>
      <c r="F487" t="s">
        <v>635</v>
      </c>
      <c r="G487">
        <v>9</v>
      </c>
      <c r="H487" t="s">
        <v>6</v>
      </c>
    </row>
    <row r="488" spans="1:8" x14ac:dyDescent="0.25">
      <c r="A488">
        <v>8020151454</v>
      </c>
      <c r="B488" s="1">
        <v>43671</v>
      </c>
      <c r="C488" t="s">
        <v>636</v>
      </c>
      <c r="D488" t="s">
        <v>2</v>
      </c>
      <c r="E488" t="s">
        <v>128</v>
      </c>
      <c r="F488" t="s">
        <v>146</v>
      </c>
      <c r="G488">
        <v>6</v>
      </c>
      <c r="H488" t="s">
        <v>202</v>
      </c>
    </row>
    <row r="489" spans="1:8" x14ac:dyDescent="0.25">
      <c r="A489">
        <v>295093289</v>
      </c>
      <c r="B489" s="1">
        <v>43388</v>
      </c>
      <c r="C489" t="s">
        <v>637</v>
      </c>
      <c r="D489" t="s">
        <v>2</v>
      </c>
      <c r="E489" t="s">
        <v>4</v>
      </c>
      <c r="F489" t="s">
        <v>638</v>
      </c>
      <c r="G489">
        <v>12</v>
      </c>
      <c r="H489" t="s">
        <v>8</v>
      </c>
    </row>
    <row r="490" spans="1:8" x14ac:dyDescent="0.25">
      <c r="A490">
        <v>8018708704</v>
      </c>
      <c r="B490" s="1">
        <v>43392</v>
      </c>
      <c r="C490" t="s">
        <v>639</v>
      </c>
      <c r="D490" t="s">
        <v>2</v>
      </c>
      <c r="E490" t="s">
        <v>102</v>
      </c>
      <c r="F490" t="s">
        <v>640</v>
      </c>
      <c r="G490">
        <v>9</v>
      </c>
      <c r="H490" t="s">
        <v>8</v>
      </c>
    </row>
    <row r="491" spans="1:8" x14ac:dyDescent="0.25">
      <c r="A491">
        <v>8017761466</v>
      </c>
      <c r="B491" s="1">
        <v>43215</v>
      </c>
      <c r="C491" t="s">
        <v>641</v>
      </c>
      <c r="D491" t="s">
        <v>2</v>
      </c>
      <c r="E491" t="s">
        <v>128</v>
      </c>
      <c r="F491" t="s">
        <v>642</v>
      </c>
      <c r="G491">
        <v>3</v>
      </c>
      <c r="H491" t="s">
        <v>202</v>
      </c>
    </row>
    <row r="492" spans="1:8" x14ac:dyDescent="0.25">
      <c r="A492">
        <v>8017876828</v>
      </c>
      <c r="B492" s="1">
        <v>43236</v>
      </c>
      <c r="C492" t="s">
        <v>643</v>
      </c>
      <c r="D492" t="s">
        <v>2</v>
      </c>
      <c r="E492" t="s">
        <v>140</v>
      </c>
      <c r="F492" t="s">
        <v>150</v>
      </c>
      <c r="G492">
        <v>9</v>
      </c>
      <c r="H492" t="s">
        <v>8</v>
      </c>
    </row>
    <row r="493" spans="1:8" x14ac:dyDescent="0.25">
      <c r="A493">
        <v>8018075533</v>
      </c>
      <c r="B493" s="1">
        <v>43270</v>
      </c>
      <c r="C493" t="s">
        <v>644</v>
      </c>
      <c r="D493" t="s">
        <v>2</v>
      </c>
      <c r="E493" t="s">
        <v>460</v>
      </c>
      <c r="F493" t="s">
        <v>369</v>
      </c>
      <c r="G493">
        <v>8</v>
      </c>
      <c r="H493" t="s">
        <v>8</v>
      </c>
    </row>
    <row r="494" spans="1:8" x14ac:dyDescent="0.25">
      <c r="A494">
        <v>8018629601</v>
      </c>
      <c r="B494" s="1">
        <v>43375</v>
      </c>
      <c r="C494" t="s">
        <v>645</v>
      </c>
      <c r="D494" t="s">
        <v>2</v>
      </c>
      <c r="E494" t="s">
        <v>175</v>
      </c>
      <c r="F494" t="s">
        <v>646</v>
      </c>
      <c r="G494">
        <v>2</v>
      </c>
      <c r="H494" t="s">
        <v>6</v>
      </c>
    </row>
    <row r="495" spans="1:8" x14ac:dyDescent="0.25">
      <c r="A495">
        <v>8018001322</v>
      </c>
      <c r="B495" s="1">
        <v>43258</v>
      </c>
      <c r="C495" t="s">
        <v>620</v>
      </c>
      <c r="D495" t="s">
        <v>2</v>
      </c>
      <c r="E495" t="s">
        <v>128</v>
      </c>
      <c r="F495" t="s">
        <v>647</v>
      </c>
      <c r="G495">
        <v>6</v>
      </c>
      <c r="H495" t="s">
        <v>8</v>
      </c>
    </row>
    <row r="496" spans="1:8" x14ac:dyDescent="0.25">
      <c r="A496">
        <v>8019493202</v>
      </c>
      <c r="B496" s="1">
        <v>43556</v>
      </c>
      <c r="C496" t="s">
        <v>648</v>
      </c>
      <c r="D496" t="s">
        <v>2</v>
      </c>
      <c r="E496" t="s">
        <v>128</v>
      </c>
      <c r="F496" t="s">
        <v>143</v>
      </c>
      <c r="G496">
        <v>11</v>
      </c>
      <c r="H496" t="s">
        <v>202</v>
      </c>
    </row>
    <row r="497" spans="1:8" x14ac:dyDescent="0.25">
      <c r="A497">
        <v>282430810</v>
      </c>
      <c r="B497" s="1">
        <v>43236</v>
      </c>
      <c r="C497" t="s">
        <v>612</v>
      </c>
      <c r="D497" t="s">
        <v>2</v>
      </c>
      <c r="E497" t="s">
        <v>4</v>
      </c>
      <c r="F497" t="s">
        <v>353</v>
      </c>
      <c r="G497">
        <v>10</v>
      </c>
      <c r="H497" t="s">
        <v>8</v>
      </c>
    </row>
    <row r="498" spans="1:8" x14ac:dyDescent="0.25">
      <c r="A498">
        <v>279303410</v>
      </c>
      <c r="B498" s="1">
        <v>43201</v>
      </c>
      <c r="C498" t="s">
        <v>649</v>
      </c>
      <c r="D498" t="s">
        <v>2</v>
      </c>
      <c r="E498" t="s">
        <v>4</v>
      </c>
      <c r="F498" t="s">
        <v>650</v>
      </c>
      <c r="G498">
        <v>4</v>
      </c>
      <c r="H498" t="s">
        <v>6</v>
      </c>
    </row>
    <row r="499" spans="1:8" x14ac:dyDescent="0.25">
      <c r="A499">
        <v>8017734272</v>
      </c>
      <c r="B499" s="1">
        <v>43210</v>
      </c>
      <c r="C499" t="s">
        <v>651</v>
      </c>
      <c r="D499" t="s">
        <v>2</v>
      </c>
      <c r="E499" t="s">
        <v>140</v>
      </c>
      <c r="F499" t="s">
        <v>198</v>
      </c>
      <c r="G499">
        <v>1</v>
      </c>
      <c r="H499" t="s">
        <v>8</v>
      </c>
    </row>
    <row r="500" spans="1:8" x14ac:dyDescent="0.25">
      <c r="A500">
        <v>283300290</v>
      </c>
      <c r="B500" s="1">
        <v>43247</v>
      </c>
      <c r="C500" t="s">
        <v>652</v>
      </c>
      <c r="D500" t="s">
        <v>2</v>
      </c>
      <c r="E500" t="s">
        <v>4</v>
      </c>
      <c r="F500" t="s">
        <v>653</v>
      </c>
      <c r="G500">
        <v>1</v>
      </c>
      <c r="H500" t="s">
        <v>6</v>
      </c>
    </row>
    <row r="501" spans="1:8" x14ac:dyDescent="0.25">
      <c r="A501">
        <v>8017736462</v>
      </c>
      <c r="B501" s="1">
        <v>43210</v>
      </c>
      <c r="C501" t="s">
        <v>619</v>
      </c>
      <c r="D501" t="s">
        <v>2</v>
      </c>
      <c r="E501" t="s">
        <v>175</v>
      </c>
      <c r="F501" t="s">
        <v>106</v>
      </c>
      <c r="G501">
        <v>6</v>
      </c>
      <c r="H501" t="s">
        <v>8</v>
      </c>
    </row>
    <row r="502" spans="1:8" x14ac:dyDescent="0.25">
      <c r="A502">
        <v>8017721144</v>
      </c>
      <c r="B502" s="1">
        <v>43208</v>
      </c>
      <c r="C502" t="s">
        <v>608</v>
      </c>
      <c r="D502" t="s">
        <v>2</v>
      </c>
      <c r="E502" t="s">
        <v>486</v>
      </c>
      <c r="F502" t="s">
        <v>250</v>
      </c>
      <c r="G502">
        <v>8</v>
      </c>
      <c r="H502" t="s">
        <v>6</v>
      </c>
    </row>
    <row r="503" spans="1:8" x14ac:dyDescent="0.25">
      <c r="A503">
        <v>8017737173</v>
      </c>
      <c r="B503" s="1">
        <v>43211</v>
      </c>
      <c r="C503" t="s">
        <v>654</v>
      </c>
      <c r="D503" t="s">
        <v>2</v>
      </c>
      <c r="E503" t="s">
        <v>486</v>
      </c>
      <c r="F503" t="s">
        <v>201</v>
      </c>
      <c r="G503">
        <v>11</v>
      </c>
      <c r="H503" t="s">
        <v>6</v>
      </c>
    </row>
    <row r="504" spans="1:8" x14ac:dyDescent="0.25">
      <c r="A504">
        <v>8017994337</v>
      </c>
      <c r="B504" s="1">
        <v>43257</v>
      </c>
      <c r="C504" t="s">
        <v>655</v>
      </c>
      <c r="D504" t="s">
        <v>2</v>
      </c>
      <c r="E504" t="s">
        <v>460</v>
      </c>
      <c r="F504" t="s">
        <v>336</v>
      </c>
      <c r="G504">
        <v>9</v>
      </c>
      <c r="H504" t="s">
        <v>8</v>
      </c>
    </row>
    <row r="505" spans="1:8" x14ac:dyDescent="0.25">
      <c r="A505">
        <v>8019537147</v>
      </c>
      <c r="B505" s="1">
        <v>43564</v>
      </c>
      <c r="C505" t="s">
        <v>656</v>
      </c>
      <c r="D505" t="s">
        <v>2</v>
      </c>
      <c r="E505" t="s">
        <v>192</v>
      </c>
      <c r="F505" t="s">
        <v>11</v>
      </c>
      <c r="G505">
        <v>6</v>
      </c>
      <c r="H505" t="s">
        <v>8</v>
      </c>
    </row>
    <row r="506" spans="1:8" x14ac:dyDescent="0.25">
      <c r="A506">
        <v>283492837</v>
      </c>
      <c r="B506" s="1">
        <v>43249</v>
      </c>
      <c r="C506" t="s">
        <v>657</v>
      </c>
      <c r="D506" t="s">
        <v>2</v>
      </c>
      <c r="E506" t="s">
        <v>480</v>
      </c>
      <c r="F506" t="s">
        <v>658</v>
      </c>
      <c r="G506">
        <v>12</v>
      </c>
      <c r="H506" t="s">
        <v>8</v>
      </c>
    </row>
    <row r="507" spans="1:8" x14ac:dyDescent="0.25">
      <c r="A507">
        <v>8018062446</v>
      </c>
      <c r="B507" s="1">
        <v>43269</v>
      </c>
      <c r="C507" t="s">
        <v>659</v>
      </c>
      <c r="D507" t="s">
        <v>2</v>
      </c>
      <c r="E507" t="s">
        <v>140</v>
      </c>
      <c r="F507" t="s">
        <v>106</v>
      </c>
      <c r="G507">
        <v>6</v>
      </c>
      <c r="H507" t="s">
        <v>6</v>
      </c>
    </row>
    <row r="508" spans="1:8" x14ac:dyDescent="0.25">
      <c r="A508">
        <v>8017992333</v>
      </c>
      <c r="B508" s="1">
        <v>43256</v>
      </c>
      <c r="C508" t="s">
        <v>660</v>
      </c>
      <c r="D508" t="s">
        <v>2</v>
      </c>
      <c r="E508" t="s">
        <v>175</v>
      </c>
      <c r="F508" t="s">
        <v>661</v>
      </c>
      <c r="G508">
        <v>9</v>
      </c>
      <c r="H508" t="s">
        <v>8</v>
      </c>
    </row>
    <row r="509" spans="1:8" x14ac:dyDescent="0.25">
      <c r="A509">
        <v>8019580539</v>
      </c>
      <c r="B509" s="1">
        <v>43572</v>
      </c>
      <c r="C509" t="s">
        <v>662</v>
      </c>
      <c r="D509" t="s">
        <v>2</v>
      </c>
      <c r="E509" t="s">
        <v>192</v>
      </c>
      <c r="F509" t="s">
        <v>529</v>
      </c>
      <c r="G509">
        <v>4</v>
      </c>
      <c r="H509" t="s">
        <v>6</v>
      </c>
    </row>
    <row r="510" spans="1:8" x14ac:dyDescent="0.25">
      <c r="A510">
        <v>8016215603</v>
      </c>
      <c r="B510" s="1">
        <v>42920</v>
      </c>
      <c r="C510" t="s">
        <v>663</v>
      </c>
      <c r="D510" t="s">
        <v>2</v>
      </c>
      <c r="E510" t="s">
        <v>128</v>
      </c>
      <c r="F510" t="s">
        <v>48</v>
      </c>
      <c r="G510">
        <v>2</v>
      </c>
      <c r="H510" t="s">
        <v>8</v>
      </c>
    </row>
    <row r="511" spans="1:8" x14ac:dyDescent="0.25">
      <c r="A511">
        <v>280872107</v>
      </c>
      <c r="B511" s="1">
        <v>43221</v>
      </c>
      <c r="C511" t="s">
        <v>664</v>
      </c>
      <c r="D511" t="s">
        <v>2</v>
      </c>
      <c r="E511" t="s">
        <v>4</v>
      </c>
      <c r="F511" t="s">
        <v>423</v>
      </c>
      <c r="G511">
        <v>12</v>
      </c>
      <c r="H511" t="s">
        <v>6</v>
      </c>
    </row>
    <row r="512" spans="1:8" x14ac:dyDescent="0.25">
      <c r="A512">
        <v>8018092411</v>
      </c>
      <c r="B512" s="1">
        <v>43273</v>
      </c>
      <c r="C512" t="s">
        <v>665</v>
      </c>
      <c r="D512" t="s">
        <v>2</v>
      </c>
      <c r="E512" t="s">
        <v>460</v>
      </c>
      <c r="F512" t="s">
        <v>363</v>
      </c>
      <c r="G512">
        <v>7</v>
      </c>
      <c r="H512" t="s">
        <v>8</v>
      </c>
    </row>
    <row r="513" spans="1:8" x14ac:dyDescent="0.25">
      <c r="A513">
        <v>8018093299</v>
      </c>
      <c r="B513" s="1">
        <v>43273</v>
      </c>
      <c r="C513" t="s">
        <v>666</v>
      </c>
      <c r="D513" t="s">
        <v>2</v>
      </c>
      <c r="E513" t="s">
        <v>175</v>
      </c>
      <c r="F513" t="s">
        <v>565</v>
      </c>
      <c r="G513">
        <v>9</v>
      </c>
      <c r="H513" t="s">
        <v>8</v>
      </c>
    </row>
    <row r="514" spans="1:8" x14ac:dyDescent="0.25">
      <c r="A514">
        <v>280718723</v>
      </c>
      <c r="B514" s="1">
        <v>43218</v>
      </c>
      <c r="C514" t="s">
        <v>667</v>
      </c>
      <c r="D514" t="s">
        <v>2</v>
      </c>
      <c r="E514" t="s">
        <v>480</v>
      </c>
      <c r="F514" t="s">
        <v>668</v>
      </c>
      <c r="G514">
        <v>11</v>
      </c>
      <c r="H514" t="s">
        <v>8</v>
      </c>
    </row>
    <row r="515" spans="1:8" x14ac:dyDescent="0.25">
      <c r="A515">
        <v>8017784409</v>
      </c>
      <c r="B515" s="1">
        <v>43220</v>
      </c>
      <c r="C515" t="s">
        <v>664</v>
      </c>
      <c r="D515" t="s">
        <v>2</v>
      </c>
      <c r="E515" t="s">
        <v>102</v>
      </c>
      <c r="F515" t="s">
        <v>170</v>
      </c>
      <c r="G515">
        <v>11</v>
      </c>
      <c r="H515" t="s">
        <v>6</v>
      </c>
    </row>
    <row r="516" spans="1:8" x14ac:dyDescent="0.25">
      <c r="A516">
        <v>8017935513</v>
      </c>
      <c r="B516" s="1">
        <v>43246</v>
      </c>
      <c r="C516" t="s">
        <v>669</v>
      </c>
      <c r="D516" t="s">
        <v>2</v>
      </c>
      <c r="E516" t="s">
        <v>128</v>
      </c>
      <c r="F516" t="s">
        <v>250</v>
      </c>
      <c r="G516">
        <v>8</v>
      </c>
      <c r="H516" t="s">
        <v>8</v>
      </c>
    </row>
    <row r="517" spans="1:8" x14ac:dyDescent="0.25">
      <c r="A517">
        <v>284743315</v>
      </c>
      <c r="B517" s="1">
        <v>43263</v>
      </c>
      <c r="C517" t="s">
        <v>670</v>
      </c>
      <c r="D517" t="s">
        <v>2</v>
      </c>
      <c r="E517" t="s">
        <v>4</v>
      </c>
      <c r="F517" t="s">
        <v>288</v>
      </c>
      <c r="G517">
        <v>10</v>
      </c>
      <c r="H517" t="s">
        <v>8</v>
      </c>
    </row>
    <row r="518" spans="1:8" x14ac:dyDescent="0.25">
      <c r="A518">
        <v>280705637</v>
      </c>
      <c r="B518" s="1">
        <v>43217</v>
      </c>
      <c r="C518" t="s">
        <v>641</v>
      </c>
      <c r="D518" t="s">
        <v>2</v>
      </c>
      <c r="E518" t="s">
        <v>4</v>
      </c>
      <c r="F518" t="s">
        <v>14</v>
      </c>
      <c r="G518">
        <v>8</v>
      </c>
      <c r="H518" t="s">
        <v>6</v>
      </c>
    </row>
    <row r="519" spans="1:8" x14ac:dyDescent="0.25">
      <c r="A519">
        <v>8020157225</v>
      </c>
      <c r="B519" s="1">
        <v>43672</v>
      </c>
      <c r="C519" t="s">
        <v>671</v>
      </c>
      <c r="D519" t="s">
        <v>2</v>
      </c>
      <c r="E519" t="s">
        <v>460</v>
      </c>
      <c r="F519" t="s">
        <v>65</v>
      </c>
      <c r="G519">
        <v>8</v>
      </c>
      <c r="H519" t="s">
        <v>6</v>
      </c>
    </row>
    <row r="520" spans="1:8" x14ac:dyDescent="0.25">
      <c r="A520">
        <v>8019545053</v>
      </c>
      <c r="B520" s="1">
        <v>43565</v>
      </c>
      <c r="C520" t="s">
        <v>656</v>
      </c>
      <c r="D520" t="s">
        <v>2</v>
      </c>
      <c r="E520" t="s">
        <v>102</v>
      </c>
      <c r="F520" t="s">
        <v>672</v>
      </c>
      <c r="G520">
        <v>11</v>
      </c>
      <c r="H520" t="s">
        <v>214</v>
      </c>
    </row>
    <row r="521" spans="1:8" x14ac:dyDescent="0.25">
      <c r="A521">
        <v>8017952765</v>
      </c>
      <c r="B521" s="1">
        <v>43249</v>
      </c>
      <c r="C521" t="s">
        <v>673</v>
      </c>
      <c r="D521" t="s">
        <v>2</v>
      </c>
      <c r="E521" t="s">
        <v>460</v>
      </c>
      <c r="F521" t="s">
        <v>231</v>
      </c>
      <c r="G521">
        <v>12</v>
      </c>
      <c r="H521" t="s">
        <v>8</v>
      </c>
    </row>
    <row r="522" spans="1:8" x14ac:dyDescent="0.25">
      <c r="A522">
        <v>8017953036</v>
      </c>
      <c r="B522" s="1">
        <v>43249</v>
      </c>
      <c r="C522" t="s">
        <v>655</v>
      </c>
      <c r="D522" t="s">
        <v>2</v>
      </c>
      <c r="E522" t="s">
        <v>486</v>
      </c>
      <c r="F522" t="s">
        <v>381</v>
      </c>
      <c r="G522">
        <v>4</v>
      </c>
      <c r="H522" t="s">
        <v>8</v>
      </c>
    </row>
    <row r="523" spans="1:8" x14ac:dyDescent="0.25">
      <c r="A523">
        <v>8019569027</v>
      </c>
      <c r="B523" s="1">
        <v>43570</v>
      </c>
      <c r="C523" t="s">
        <v>674</v>
      </c>
      <c r="D523" t="s">
        <v>2</v>
      </c>
      <c r="E523" t="s">
        <v>128</v>
      </c>
      <c r="F523" t="s">
        <v>675</v>
      </c>
      <c r="G523">
        <v>2</v>
      </c>
      <c r="H523" t="s">
        <v>8</v>
      </c>
    </row>
    <row r="524" spans="1:8" x14ac:dyDescent="0.25">
      <c r="A524">
        <v>286155543</v>
      </c>
      <c r="B524" s="1">
        <v>43278</v>
      </c>
      <c r="C524" t="s">
        <v>666</v>
      </c>
      <c r="D524" t="s">
        <v>2</v>
      </c>
      <c r="E524" t="s">
        <v>4</v>
      </c>
      <c r="F524" t="s">
        <v>90</v>
      </c>
      <c r="G524">
        <v>6</v>
      </c>
      <c r="H524" t="s">
        <v>6</v>
      </c>
    </row>
    <row r="525" spans="1:8" x14ac:dyDescent="0.25">
      <c r="A525">
        <v>8018009250</v>
      </c>
      <c r="B525" s="1">
        <v>43259</v>
      </c>
      <c r="C525" t="s">
        <v>624</v>
      </c>
      <c r="D525" t="s">
        <v>2</v>
      </c>
      <c r="E525" t="s">
        <v>128</v>
      </c>
      <c r="F525" t="s">
        <v>503</v>
      </c>
      <c r="G525">
        <v>11</v>
      </c>
      <c r="H525" t="s">
        <v>8</v>
      </c>
    </row>
    <row r="526" spans="1:8" x14ac:dyDescent="0.25">
      <c r="A526">
        <v>8018233012</v>
      </c>
      <c r="B526" s="1">
        <v>43298</v>
      </c>
      <c r="C526" t="s">
        <v>676</v>
      </c>
      <c r="D526" t="s">
        <v>2</v>
      </c>
      <c r="E526" t="s">
        <v>460</v>
      </c>
      <c r="F526" t="s">
        <v>268</v>
      </c>
      <c r="G526">
        <v>11</v>
      </c>
      <c r="H526" t="s">
        <v>8</v>
      </c>
    </row>
    <row r="527" spans="1:8" x14ac:dyDescent="0.25">
      <c r="A527">
        <v>8017786076</v>
      </c>
      <c r="B527" s="1">
        <v>43220</v>
      </c>
      <c r="C527" t="s">
        <v>664</v>
      </c>
      <c r="D527" t="s">
        <v>2</v>
      </c>
      <c r="E527" t="s">
        <v>192</v>
      </c>
      <c r="F527" t="s">
        <v>7</v>
      </c>
      <c r="G527">
        <v>5</v>
      </c>
      <c r="H527" t="s">
        <v>6</v>
      </c>
    </row>
    <row r="528" spans="1:8" x14ac:dyDescent="0.25">
      <c r="A528">
        <v>8018268920</v>
      </c>
      <c r="B528" s="1">
        <v>43304</v>
      </c>
      <c r="C528" t="s">
        <v>677</v>
      </c>
      <c r="D528" t="s">
        <v>2</v>
      </c>
      <c r="E528" t="s">
        <v>102</v>
      </c>
      <c r="F528" t="s">
        <v>11</v>
      </c>
      <c r="G528">
        <v>6</v>
      </c>
      <c r="H528" t="s">
        <v>8</v>
      </c>
    </row>
    <row r="529" spans="1:8" x14ac:dyDescent="0.25">
      <c r="A529">
        <v>295017175</v>
      </c>
      <c r="B529" s="1">
        <v>43385</v>
      </c>
      <c r="C529" t="s">
        <v>678</v>
      </c>
      <c r="D529" t="s">
        <v>2</v>
      </c>
      <c r="E529" t="s">
        <v>4</v>
      </c>
      <c r="F529" t="s">
        <v>238</v>
      </c>
      <c r="G529">
        <v>12</v>
      </c>
      <c r="H529" t="s">
        <v>6</v>
      </c>
    </row>
    <row r="530" spans="1:8" x14ac:dyDescent="0.25">
      <c r="A530">
        <v>8017765611</v>
      </c>
      <c r="B530" s="1">
        <v>43216</v>
      </c>
      <c r="C530" t="s">
        <v>641</v>
      </c>
      <c r="D530" t="s">
        <v>2</v>
      </c>
      <c r="E530" t="s">
        <v>460</v>
      </c>
      <c r="F530" t="s">
        <v>679</v>
      </c>
      <c r="G530">
        <v>2</v>
      </c>
      <c r="H530" t="s">
        <v>6</v>
      </c>
    </row>
    <row r="531" spans="1:8" x14ac:dyDescent="0.25">
      <c r="A531">
        <v>8017783748</v>
      </c>
      <c r="B531" s="1">
        <v>43220</v>
      </c>
      <c r="C531" t="s">
        <v>664</v>
      </c>
      <c r="D531" t="s">
        <v>2</v>
      </c>
      <c r="E531" t="s">
        <v>128</v>
      </c>
      <c r="F531" t="s">
        <v>323</v>
      </c>
      <c r="G531">
        <v>8</v>
      </c>
      <c r="H531" t="s">
        <v>6</v>
      </c>
    </row>
    <row r="532" spans="1:8" x14ac:dyDescent="0.25">
      <c r="A532">
        <v>8018738025</v>
      </c>
      <c r="B532" s="1">
        <v>43398</v>
      </c>
      <c r="C532" t="s">
        <v>680</v>
      </c>
      <c r="D532" t="s">
        <v>2</v>
      </c>
      <c r="E532" t="s">
        <v>128</v>
      </c>
      <c r="F532" t="s">
        <v>681</v>
      </c>
      <c r="G532">
        <v>7</v>
      </c>
      <c r="H532" t="s">
        <v>202</v>
      </c>
    </row>
    <row r="533" spans="1:8" x14ac:dyDescent="0.25">
      <c r="A533">
        <v>8018583983</v>
      </c>
      <c r="B533" s="1">
        <v>43365</v>
      </c>
      <c r="C533" t="s">
        <v>682</v>
      </c>
      <c r="D533" t="s">
        <v>2</v>
      </c>
      <c r="E533" t="s">
        <v>460</v>
      </c>
      <c r="F533" t="s">
        <v>618</v>
      </c>
      <c r="G533">
        <v>2</v>
      </c>
      <c r="H533" t="s">
        <v>6</v>
      </c>
    </row>
    <row r="534" spans="1:8" x14ac:dyDescent="0.25">
      <c r="A534">
        <v>284570655</v>
      </c>
      <c r="B534" s="1">
        <v>43259</v>
      </c>
      <c r="C534" t="s">
        <v>624</v>
      </c>
      <c r="D534" t="s">
        <v>2</v>
      </c>
      <c r="E534" t="s">
        <v>4</v>
      </c>
      <c r="F534" t="s">
        <v>275</v>
      </c>
      <c r="G534">
        <v>3</v>
      </c>
      <c r="H534" t="s">
        <v>8</v>
      </c>
    </row>
    <row r="535" spans="1:8" x14ac:dyDescent="0.25">
      <c r="A535">
        <v>8018025940</v>
      </c>
      <c r="B535" s="1">
        <v>43262</v>
      </c>
      <c r="C535" t="s">
        <v>683</v>
      </c>
      <c r="D535" t="s">
        <v>2</v>
      </c>
      <c r="E535" t="s">
        <v>102</v>
      </c>
      <c r="F535" t="s">
        <v>329</v>
      </c>
      <c r="G535">
        <v>8</v>
      </c>
      <c r="H535" t="s">
        <v>8</v>
      </c>
    </row>
    <row r="536" spans="1:8" x14ac:dyDescent="0.25">
      <c r="A536">
        <v>8019406709</v>
      </c>
      <c r="B536" s="1">
        <v>43539</v>
      </c>
      <c r="C536" t="s">
        <v>684</v>
      </c>
      <c r="D536" t="s">
        <v>2</v>
      </c>
      <c r="E536" t="s">
        <v>128</v>
      </c>
      <c r="F536" t="s">
        <v>685</v>
      </c>
      <c r="G536">
        <v>8</v>
      </c>
      <c r="H536" t="s">
        <v>202</v>
      </c>
    </row>
    <row r="537" spans="1:8" x14ac:dyDescent="0.25">
      <c r="A537">
        <v>8018033094</v>
      </c>
      <c r="B537" s="1">
        <v>43263</v>
      </c>
      <c r="C537" t="s">
        <v>686</v>
      </c>
      <c r="D537" t="s">
        <v>2</v>
      </c>
      <c r="E537" t="s">
        <v>175</v>
      </c>
      <c r="F537" t="s">
        <v>11</v>
      </c>
      <c r="G537">
        <v>6</v>
      </c>
      <c r="H537" t="s">
        <v>8</v>
      </c>
    </row>
    <row r="538" spans="1:8" x14ac:dyDescent="0.25">
      <c r="A538">
        <v>8018778453</v>
      </c>
      <c r="B538" s="1">
        <v>43407</v>
      </c>
      <c r="C538" t="s">
        <v>687</v>
      </c>
      <c r="D538" t="s">
        <v>2</v>
      </c>
      <c r="E538" t="s">
        <v>175</v>
      </c>
      <c r="F538" t="s">
        <v>51</v>
      </c>
      <c r="G538">
        <v>7</v>
      </c>
      <c r="H538" t="s">
        <v>6</v>
      </c>
    </row>
    <row r="539" spans="1:8" x14ac:dyDescent="0.25">
      <c r="A539">
        <v>8018769416</v>
      </c>
      <c r="B539" s="1">
        <v>43405</v>
      </c>
      <c r="C539" t="s">
        <v>688</v>
      </c>
      <c r="D539" t="s">
        <v>2</v>
      </c>
      <c r="E539" t="s">
        <v>175</v>
      </c>
      <c r="F539" t="s">
        <v>53</v>
      </c>
      <c r="G539">
        <v>12</v>
      </c>
      <c r="H539" t="s">
        <v>8</v>
      </c>
    </row>
    <row r="540" spans="1:8" x14ac:dyDescent="0.25">
      <c r="A540">
        <v>289157495</v>
      </c>
      <c r="B540" s="1">
        <v>43313</v>
      </c>
      <c r="C540" t="s">
        <v>689</v>
      </c>
      <c r="D540" t="s">
        <v>2</v>
      </c>
      <c r="E540" t="s">
        <v>4</v>
      </c>
      <c r="F540" t="s">
        <v>531</v>
      </c>
      <c r="G540">
        <v>3</v>
      </c>
      <c r="H540" t="s">
        <v>6</v>
      </c>
    </row>
    <row r="541" spans="1:8" x14ac:dyDescent="0.25">
      <c r="A541">
        <v>8018226882</v>
      </c>
      <c r="B541" s="1">
        <v>43297</v>
      </c>
      <c r="C541" t="s">
        <v>690</v>
      </c>
      <c r="D541" t="s">
        <v>2</v>
      </c>
      <c r="E541" t="s">
        <v>102</v>
      </c>
      <c r="F541" t="s">
        <v>691</v>
      </c>
      <c r="G541">
        <v>4</v>
      </c>
      <c r="H541" t="s">
        <v>214</v>
      </c>
    </row>
    <row r="542" spans="1:8" x14ac:dyDescent="0.25">
      <c r="A542">
        <v>8018219485</v>
      </c>
      <c r="B542" s="1">
        <v>43295</v>
      </c>
      <c r="C542" t="s">
        <v>692</v>
      </c>
      <c r="D542" t="s">
        <v>2</v>
      </c>
      <c r="E542" t="s">
        <v>175</v>
      </c>
      <c r="F542" t="s">
        <v>198</v>
      </c>
      <c r="G542">
        <v>1</v>
      </c>
      <c r="H542" t="s">
        <v>8</v>
      </c>
    </row>
    <row r="543" spans="1:8" x14ac:dyDescent="0.25">
      <c r="A543">
        <v>8018166113</v>
      </c>
      <c r="B543" s="1">
        <v>43285</v>
      </c>
      <c r="C543" t="s">
        <v>693</v>
      </c>
      <c r="D543" t="s">
        <v>2</v>
      </c>
      <c r="E543" t="s">
        <v>190</v>
      </c>
      <c r="F543" t="s">
        <v>47</v>
      </c>
      <c r="G543">
        <v>2</v>
      </c>
      <c r="H543" t="s">
        <v>8</v>
      </c>
    </row>
    <row r="544" spans="1:8" x14ac:dyDescent="0.25">
      <c r="A544">
        <v>8018208516</v>
      </c>
      <c r="B544" s="1">
        <v>43293</v>
      </c>
      <c r="C544" t="s">
        <v>694</v>
      </c>
      <c r="D544" t="s">
        <v>2</v>
      </c>
      <c r="E544" t="s">
        <v>23</v>
      </c>
      <c r="F544" t="s">
        <v>695</v>
      </c>
      <c r="G544">
        <v>5</v>
      </c>
      <c r="H544" t="s">
        <v>8</v>
      </c>
    </row>
    <row r="545" spans="1:8" x14ac:dyDescent="0.25">
      <c r="A545">
        <v>8019620609</v>
      </c>
      <c r="B545" s="1">
        <v>43579</v>
      </c>
      <c r="C545" t="s">
        <v>696</v>
      </c>
      <c r="D545" t="s">
        <v>2</v>
      </c>
      <c r="E545" t="s">
        <v>13</v>
      </c>
      <c r="F545" t="s">
        <v>697</v>
      </c>
      <c r="G545">
        <v>6</v>
      </c>
      <c r="H545" t="s">
        <v>8</v>
      </c>
    </row>
    <row r="546" spans="1:8" x14ac:dyDescent="0.25">
      <c r="A546">
        <v>285932513</v>
      </c>
      <c r="B546" s="1">
        <v>43277</v>
      </c>
      <c r="C546" t="s">
        <v>698</v>
      </c>
      <c r="D546" t="s">
        <v>2</v>
      </c>
      <c r="E546" t="s">
        <v>4</v>
      </c>
      <c r="F546" t="s">
        <v>137</v>
      </c>
      <c r="G546">
        <v>11</v>
      </c>
      <c r="H546" t="s">
        <v>8</v>
      </c>
    </row>
    <row r="547" spans="1:8" x14ac:dyDescent="0.25">
      <c r="A547">
        <v>8018367128</v>
      </c>
      <c r="B547" s="1">
        <v>43322</v>
      </c>
      <c r="C547" t="s">
        <v>692</v>
      </c>
      <c r="D547" t="s">
        <v>2</v>
      </c>
      <c r="E547" t="s">
        <v>140</v>
      </c>
      <c r="F547" t="s">
        <v>531</v>
      </c>
      <c r="G547">
        <v>3</v>
      </c>
      <c r="H547" t="s">
        <v>8</v>
      </c>
    </row>
    <row r="548" spans="1:8" x14ac:dyDescent="0.25">
      <c r="A548">
        <v>8018345237</v>
      </c>
      <c r="B548" s="1">
        <v>43318</v>
      </c>
      <c r="C548" t="s">
        <v>699</v>
      </c>
      <c r="D548" t="s">
        <v>2</v>
      </c>
      <c r="E548" t="s">
        <v>128</v>
      </c>
      <c r="F548" t="s">
        <v>14</v>
      </c>
      <c r="G548">
        <v>8</v>
      </c>
      <c r="H548" t="s">
        <v>8</v>
      </c>
    </row>
    <row r="549" spans="1:8" x14ac:dyDescent="0.25">
      <c r="A549">
        <v>8018102582</v>
      </c>
      <c r="B549" s="1">
        <v>43275</v>
      </c>
      <c r="D549" t="s">
        <v>109</v>
      </c>
      <c r="E549" t="s">
        <v>192</v>
      </c>
      <c r="F549" t="s">
        <v>700</v>
      </c>
      <c r="G549">
        <v>6</v>
      </c>
      <c r="H549" t="s">
        <v>6</v>
      </c>
    </row>
    <row r="550" spans="1:8" x14ac:dyDescent="0.25">
      <c r="A550">
        <v>8018256863</v>
      </c>
      <c r="B550" s="1">
        <v>43301</v>
      </c>
      <c r="C550" t="s">
        <v>701</v>
      </c>
      <c r="D550" t="s">
        <v>2</v>
      </c>
      <c r="E550" t="s">
        <v>460</v>
      </c>
      <c r="F550" t="s">
        <v>90</v>
      </c>
      <c r="G550">
        <v>6</v>
      </c>
      <c r="H550" t="s">
        <v>8</v>
      </c>
    </row>
    <row r="551" spans="1:8" x14ac:dyDescent="0.25">
      <c r="A551">
        <v>8018232199</v>
      </c>
      <c r="B551" s="1">
        <v>43297</v>
      </c>
      <c r="C551" t="s">
        <v>702</v>
      </c>
      <c r="D551" t="s">
        <v>2</v>
      </c>
      <c r="E551" t="s">
        <v>102</v>
      </c>
      <c r="F551" t="s">
        <v>703</v>
      </c>
      <c r="G551">
        <v>7</v>
      </c>
      <c r="H551" t="s">
        <v>8</v>
      </c>
    </row>
    <row r="552" spans="1:8" x14ac:dyDescent="0.25">
      <c r="A552">
        <v>296768911</v>
      </c>
      <c r="B552" s="1">
        <v>43405</v>
      </c>
      <c r="C552" t="s">
        <v>704</v>
      </c>
      <c r="D552" t="s">
        <v>2</v>
      </c>
      <c r="E552" t="s">
        <v>4</v>
      </c>
      <c r="F552" t="s">
        <v>224</v>
      </c>
      <c r="G552">
        <v>12</v>
      </c>
      <c r="H552" t="s">
        <v>6</v>
      </c>
    </row>
    <row r="553" spans="1:8" x14ac:dyDescent="0.25">
      <c r="A553">
        <v>8019560042</v>
      </c>
      <c r="B553" s="1">
        <v>43568</v>
      </c>
      <c r="C553" t="s">
        <v>705</v>
      </c>
      <c r="D553" t="s">
        <v>2</v>
      </c>
      <c r="E553" t="s">
        <v>140</v>
      </c>
      <c r="F553" t="s">
        <v>706</v>
      </c>
      <c r="G553">
        <v>5</v>
      </c>
      <c r="H553" t="s">
        <v>6</v>
      </c>
    </row>
    <row r="554" spans="1:8" x14ac:dyDescent="0.25">
      <c r="A554">
        <v>8018040215</v>
      </c>
      <c r="B554" s="1">
        <v>43264</v>
      </c>
      <c r="C554" t="s">
        <v>707</v>
      </c>
      <c r="D554" t="s">
        <v>2</v>
      </c>
      <c r="E554" t="s">
        <v>192</v>
      </c>
      <c r="F554" t="s">
        <v>7</v>
      </c>
      <c r="G554">
        <v>5</v>
      </c>
      <c r="H554" t="s">
        <v>8</v>
      </c>
    </row>
    <row r="555" spans="1:8" x14ac:dyDescent="0.25">
      <c r="A555">
        <v>8018257879</v>
      </c>
      <c r="B555" s="1">
        <v>43302</v>
      </c>
      <c r="C555" t="s">
        <v>708</v>
      </c>
      <c r="D555" t="s">
        <v>2</v>
      </c>
      <c r="E555" t="s">
        <v>128</v>
      </c>
      <c r="F555" t="s">
        <v>116</v>
      </c>
      <c r="G555">
        <v>5</v>
      </c>
      <c r="H555" t="s">
        <v>8</v>
      </c>
    </row>
    <row r="556" spans="1:8" x14ac:dyDescent="0.25">
      <c r="A556">
        <v>8018829668</v>
      </c>
      <c r="B556" s="1">
        <v>43418</v>
      </c>
      <c r="C556" t="s">
        <v>709</v>
      </c>
      <c r="D556" t="s">
        <v>2</v>
      </c>
      <c r="E556" t="s">
        <v>128</v>
      </c>
      <c r="F556" t="s">
        <v>14</v>
      </c>
      <c r="G556">
        <v>8</v>
      </c>
      <c r="H556" t="s">
        <v>8</v>
      </c>
    </row>
    <row r="557" spans="1:8" x14ac:dyDescent="0.25">
      <c r="A557">
        <v>8018804654</v>
      </c>
      <c r="B557" s="1">
        <v>43413</v>
      </c>
      <c r="C557" t="s">
        <v>682</v>
      </c>
      <c r="D557" t="s">
        <v>2</v>
      </c>
      <c r="E557" t="s">
        <v>154</v>
      </c>
      <c r="F557" t="s">
        <v>226</v>
      </c>
      <c r="G557">
        <v>5</v>
      </c>
      <c r="H557" t="s">
        <v>8</v>
      </c>
    </row>
    <row r="558" spans="1:8" x14ac:dyDescent="0.25">
      <c r="A558">
        <v>297631469</v>
      </c>
      <c r="B558" s="1">
        <v>43418</v>
      </c>
      <c r="C558" t="s">
        <v>688</v>
      </c>
      <c r="D558" t="s">
        <v>2</v>
      </c>
      <c r="E558" t="s">
        <v>4</v>
      </c>
      <c r="F558" t="s">
        <v>397</v>
      </c>
      <c r="G558">
        <v>10</v>
      </c>
      <c r="H558" t="s">
        <v>6</v>
      </c>
    </row>
    <row r="559" spans="1:8" x14ac:dyDescent="0.25">
      <c r="A559">
        <v>296021136</v>
      </c>
      <c r="B559" s="1">
        <v>43397</v>
      </c>
      <c r="C559" t="s">
        <v>710</v>
      </c>
      <c r="D559" t="s">
        <v>2</v>
      </c>
      <c r="E559" t="s">
        <v>4</v>
      </c>
      <c r="F559" t="s">
        <v>27</v>
      </c>
      <c r="G559">
        <v>2</v>
      </c>
      <c r="H559" t="s">
        <v>6</v>
      </c>
    </row>
    <row r="560" spans="1:8" x14ac:dyDescent="0.25">
      <c r="A560">
        <v>296070217</v>
      </c>
      <c r="B560" s="1">
        <v>43398</v>
      </c>
      <c r="C560" t="s">
        <v>711</v>
      </c>
      <c r="D560" t="s">
        <v>2</v>
      </c>
      <c r="E560" t="s">
        <v>4</v>
      </c>
      <c r="F560" t="s">
        <v>134</v>
      </c>
      <c r="G560">
        <v>12</v>
      </c>
      <c r="H560" t="s">
        <v>8</v>
      </c>
    </row>
    <row r="561" spans="1:8" x14ac:dyDescent="0.25">
      <c r="A561">
        <v>8018387179</v>
      </c>
      <c r="B561" s="1">
        <v>43326</v>
      </c>
      <c r="C561" t="s">
        <v>712</v>
      </c>
      <c r="D561" t="s">
        <v>2</v>
      </c>
      <c r="E561" t="s">
        <v>460</v>
      </c>
      <c r="F561" t="s">
        <v>176</v>
      </c>
      <c r="G561">
        <v>8</v>
      </c>
      <c r="H561" t="s">
        <v>8</v>
      </c>
    </row>
    <row r="562" spans="1:8" x14ac:dyDescent="0.25">
      <c r="A562">
        <v>286406360</v>
      </c>
      <c r="B562" s="1">
        <v>43282</v>
      </c>
      <c r="C562" t="s">
        <v>713</v>
      </c>
      <c r="D562" t="s">
        <v>2</v>
      </c>
      <c r="E562" t="s">
        <v>4</v>
      </c>
      <c r="F562" t="s">
        <v>200</v>
      </c>
      <c r="G562">
        <v>9</v>
      </c>
      <c r="H562" t="s">
        <v>6</v>
      </c>
    </row>
    <row r="563" spans="1:8" x14ac:dyDescent="0.25">
      <c r="A563">
        <v>8018936087</v>
      </c>
      <c r="B563" s="1">
        <v>43441</v>
      </c>
      <c r="C563" t="s">
        <v>714</v>
      </c>
      <c r="D563" t="s">
        <v>2</v>
      </c>
      <c r="E563" t="s">
        <v>140</v>
      </c>
      <c r="F563" t="s">
        <v>162</v>
      </c>
      <c r="G563">
        <v>10</v>
      </c>
      <c r="H563" t="s">
        <v>6</v>
      </c>
    </row>
    <row r="564" spans="1:8" x14ac:dyDescent="0.25">
      <c r="A564">
        <v>8018949244</v>
      </c>
      <c r="B564" s="1">
        <v>43444</v>
      </c>
      <c r="C564" t="s">
        <v>715</v>
      </c>
      <c r="D564" t="s">
        <v>2</v>
      </c>
      <c r="E564" t="s">
        <v>175</v>
      </c>
      <c r="F564" t="s">
        <v>150</v>
      </c>
      <c r="G564">
        <v>9</v>
      </c>
      <c r="H564" t="s">
        <v>214</v>
      </c>
    </row>
    <row r="565" spans="1:8" x14ac:dyDescent="0.25">
      <c r="A565">
        <v>8018840836</v>
      </c>
      <c r="B565" s="1">
        <v>43420</v>
      </c>
      <c r="C565" t="s">
        <v>716</v>
      </c>
      <c r="D565" t="s">
        <v>2</v>
      </c>
      <c r="E565" t="s">
        <v>154</v>
      </c>
      <c r="F565" t="s">
        <v>597</v>
      </c>
      <c r="G565">
        <v>1</v>
      </c>
      <c r="H565" t="s">
        <v>8</v>
      </c>
    </row>
    <row r="566" spans="1:8" x14ac:dyDescent="0.25">
      <c r="A566">
        <v>287209872</v>
      </c>
      <c r="B566" s="1">
        <v>43291</v>
      </c>
      <c r="C566" t="s">
        <v>717</v>
      </c>
      <c r="D566" t="s">
        <v>2</v>
      </c>
      <c r="E566" t="s">
        <v>4</v>
      </c>
      <c r="F566" t="s">
        <v>19</v>
      </c>
      <c r="G566">
        <v>8</v>
      </c>
      <c r="H566" t="s">
        <v>6</v>
      </c>
    </row>
    <row r="567" spans="1:8" x14ac:dyDescent="0.25">
      <c r="A567">
        <v>289395708</v>
      </c>
      <c r="B567" s="1">
        <v>43317</v>
      </c>
      <c r="C567" t="s">
        <v>718</v>
      </c>
      <c r="D567" t="s">
        <v>2</v>
      </c>
      <c r="E567" t="s">
        <v>4</v>
      </c>
      <c r="F567" t="s">
        <v>137</v>
      </c>
      <c r="G567">
        <v>11</v>
      </c>
      <c r="H567" t="s">
        <v>6</v>
      </c>
    </row>
    <row r="568" spans="1:8" x14ac:dyDescent="0.25">
      <c r="A568">
        <v>8018949605</v>
      </c>
      <c r="B568" s="1">
        <v>43444</v>
      </c>
      <c r="C568" t="s">
        <v>719</v>
      </c>
      <c r="D568" t="s">
        <v>2</v>
      </c>
      <c r="E568" t="s">
        <v>154</v>
      </c>
      <c r="F568" t="s">
        <v>94</v>
      </c>
      <c r="G568">
        <v>7</v>
      </c>
      <c r="H568" t="s">
        <v>8</v>
      </c>
    </row>
    <row r="569" spans="1:8" x14ac:dyDescent="0.25">
      <c r="A569">
        <v>287362780</v>
      </c>
      <c r="B569" s="1">
        <v>43293</v>
      </c>
      <c r="C569" t="s">
        <v>676</v>
      </c>
      <c r="D569" t="s">
        <v>2</v>
      </c>
      <c r="E569" t="s">
        <v>4</v>
      </c>
      <c r="F569" t="s">
        <v>503</v>
      </c>
      <c r="G569">
        <v>11</v>
      </c>
      <c r="H569" t="s">
        <v>8</v>
      </c>
    </row>
    <row r="570" spans="1:8" x14ac:dyDescent="0.25">
      <c r="A570">
        <v>8018360609</v>
      </c>
      <c r="B570" s="1">
        <v>43321</v>
      </c>
      <c r="C570" t="s">
        <v>692</v>
      </c>
      <c r="D570" t="s">
        <v>2</v>
      </c>
      <c r="E570" t="s">
        <v>192</v>
      </c>
      <c r="F570" t="s">
        <v>720</v>
      </c>
      <c r="G570">
        <v>8</v>
      </c>
      <c r="H570" t="s">
        <v>6</v>
      </c>
    </row>
    <row r="571" spans="1:8" x14ac:dyDescent="0.25">
      <c r="A571">
        <v>8019479993</v>
      </c>
      <c r="B571" s="1">
        <v>43552</v>
      </c>
      <c r="C571" t="s">
        <v>662</v>
      </c>
      <c r="D571" t="s">
        <v>2</v>
      </c>
      <c r="E571" t="s">
        <v>128</v>
      </c>
      <c r="F571" t="s">
        <v>60</v>
      </c>
      <c r="G571">
        <v>2</v>
      </c>
      <c r="H571" t="s">
        <v>8</v>
      </c>
    </row>
    <row r="572" spans="1:8" x14ac:dyDescent="0.25">
      <c r="A572">
        <v>8018357621</v>
      </c>
      <c r="B572" s="1">
        <v>43320</v>
      </c>
      <c r="C572" t="s">
        <v>721</v>
      </c>
      <c r="D572" t="s">
        <v>2</v>
      </c>
      <c r="E572" t="s">
        <v>140</v>
      </c>
      <c r="F572" t="s">
        <v>51</v>
      </c>
      <c r="G572">
        <v>7</v>
      </c>
      <c r="H572" t="s">
        <v>8</v>
      </c>
    </row>
    <row r="573" spans="1:8" x14ac:dyDescent="0.25">
      <c r="A573">
        <v>8018328917</v>
      </c>
      <c r="B573" s="1">
        <v>43315</v>
      </c>
      <c r="C573" t="s">
        <v>699</v>
      </c>
      <c r="D573" t="s">
        <v>2</v>
      </c>
      <c r="E573" t="s">
        <v>128</v>
      </c>
      <c r="F573" t="s">
        <v>179</v>
      </c>
      <c r="G573">
        <v>11</v>
      </c>
      <c r="H573" t="s">
        <v>6</v>
      </c>
    </row>
    <row r="574" spans="1:8" x14ac:dyDescent="0.25">
      <c r="A574">
        <v>288604691</v>
      </c>
      <c r="B574" s="1">
        <v>43307</v>
      </c>
      <c r="C574" t="s">
        <v>722</v>
      </c>
      <c r="D574" t="s">
        <v>2</v>
      </c>
      <c r="E574" t="s">
        <v>4</v>
      </c>
      <c r="F574" t="s">
        <v>7</v>
      </c>
      <c r="G574">
        <v>5</v>
      </c>
      <c r="H574" t="s">
        <v>8</v>
      </c>
    </row>
    <row r="575" spans="1:8" x14ac:dyDescent="0.25">
      <c r="A575">
        <v>8018928585</v>
      </c>
      <c r="B575" s="1">
        <v>43439</v>
      </c>
      <c r="C575" t="s">
        <v>723</v>
      </c>
      <c r="D575" t="s">
        <v>2</v>
      </c>
      <c r="E575" t="s">
        <v>154</v>
      </c>
      <c r="F575" t="s">
        <v>398</v>
      </c>
      <c r="G575">
        <v>10</v>
      </c>
      <c r="H575" t="s">
        <v>8</v>
      </c>
    </row>
    <row r="576" spans="1:8" x14ac:dyDescent="0.25">
      <c r="A576">
        <v>8018365605</v>
      </c>
      <c r="B576" s="1">
        <v>43321</v>
      </c>
      <c r="C576" t="s">
        <v>724</v>
      </c>
      <c r="D576" t="s">
        <v>2</v>
      </c>
      <c r="E576" t="s">
        <v>175</v>
      </c>
      <c r="F576" t="s">
        <v>106</v>
      </c>
      <c r="G576">
        <v>6</v>
      </c>
      <c r="H576" t="s">
        <v>8</v>
      </c>
    </row>
    <row r="577" spans="1:8" x14ac:dyDescent="0.25">
      <c r="A577">
        <v>8018962303</v>
      </c>
      <c r="B577" s="1">
        <v>43446</v>
      </c>
      <c r="C577" t="s">
        <v>725</v>
      </c>
      <c r="D577" t="s">
        <v>2</v>
      </c>
      <c r="E577" t="s">
        <v>154</v>
      </c>
      <c r="F577" t="s">
        <v>700</v>
      </c>
      <c r="G577">
        <v>6</v>
      </c>
      <c r="H577" t="s">
        <v>8</v>
      </c>
    </row>
    <row r="578" spans="1:8" x14ac:dyDescent="0.25">
      <c r="A578">
        <v>8018890432</v>
      </c>
      <c r="B578" s="1">
        <v>43432</v>
      </c>
      <c r="C578" t="s">
        <v>726</v>
      </c>
      <c r="D578" t="s">
        <v>2</v>
      </c>
      <c r="E578" t="s">
        <v>154</v>
      </c>
      <c r="F578" t="s">
        <v>63</v>
      </c>
      <c r="G578">
        <v>12</v>
      </c>
      <c r="H578" t="s">
        <v>8</v>
      </c>
    </row>
    <row r="579" spans="1:8" x14ac:dyDescent="0.25">
      <c r="A579">
        <v>8018886777</v>
      </c>
      <c r="B579" s="1">
        <v>43431</v>
      </c>
      <c r="C579" t="s">
        <v>727</v>
      </c>
      <c r="D579" t="s">
        <v>2</v>
      </c>
      <c r="E579" t="s">
        <v>154</v>
      </c>
      <c r="F579" t="s">
        <v>11</v>
      </c>
      <c r="G579">
        <v>6</v>
      </c>
      <c r="H579" t="s">
        <v>8</v>
      </c>
    </row>
    <row r="580" spans="1:8" x14ac:dyDescent="0.25">
      <c r="A580">
        <v>8018927994</v>
      </c>
      <c r="B580" s="1">
        <v>43439</v>
      </c>
      <c r="C580" t="s">
        <v>728</v>
      </c>
      <c r="D580" t="s">
        <v>2</v>
      </c>
      <c r="E580" t="s">
        <v>154</v>
      </c>
      <c r="F580" t="s">
        <v>438</v>
      </c>
      <c r="G580">
        <v>12</v>
      </c>
      <c r="H580" t="s">
        <v>8</v>
      </c>
    </row>
    <row r="581" spans="1:8" x14ac:dyDescent="0.25">
      <c r="A581">
        <v>8016191975</v>
      </c>
      <c r="B581" s="1">
        <v>42916</v>
      </c>
      <c r="C581" t="s">
        <v>613</v>
      </c>
      <c r="D581" t="s">
        <v>2</v>
      </c>
      <c r="E581" t="s">
        <v>175</v>
      </c>
      <c r="F581" t="s">
        <v>113</v>
      </c>
      <c r="G581">
        <v>6</v>
      </c>
      <c r="H581" t="s">
        <v>6</v>
      </c>
    </row>
    <row r="582" spans="1:8" x14ac:dyDescent="0.25">
      <c r="A582">
        <v>8017229245</v>
      </c>
      <c r="B582" s="1">
        <v>43109</v>
      </c>
      <c r="C582" t="s">
        <v>729</v>
      </c>
      <c r="D582" t="s">
        <v>2</v>
      </c>
      <c r="E582" t="s">
        <v>154</v>
      </c>
      <c r="F582" t="s">
        <v>134</v>
      </c>
      <c r="G582">
        <v>12</v>
      </c>
      <c r="H582" t="s">
        <v>8</v>
      </c>
    </row>
    <row r="583" spans="1:8" x14ac:dyDescent="0.25">
      <c r="A583">
        <v>8016896257</v>
      </c>
      <c r="B583" s="1">
        <v>43040</v>
      </c>
      <c r="C583" t="s">
        <v>730</v>
      </c>
      <c r="D583" t="s">
        <v>2</v>
      </c>
      <c r="E583" t="s">
        <v>154</v>
      </c>
      <c r="F583" t="s">
        <v>378</v>
      </c>
      <c r="G583">
        <v>9</v>
      </c>
      <c r="H583" t="s">
        <v>8</v>
      </c>
    </row>
    <row r="584" spans="1:8" x14ac:dyDescent="0.25">
      <c r="A584">
        <v>8017473498</v>
      </c>
      <c r="B584" s="1">
        <v>43158</v>
      </c>
      <c r="C584" t="s">
        <v>731</v>
      </c>
      <c r="D584" t="s">
        <v>2</v>
      </c>
      <c r="E584" t="s">
        <v>190</v>
      </c>
      <c r="F584" t="s">
        <v>73</v>
      </c>
      <c r="G584">
        <v>3</v>
      </c>
      <c r="H584" t="s">
        <v>8</v>
      </c>
    </row>
    <row r="585" spans="1:8" x14ac:dyDescent="0.25">
      <c r="A585">
        <v>8017047563</v>
      </c>
      <c r="B585" s="1">
        <v>43070</v>
      </c>
      <c r="C585" t="s">
        <v>732</v>
      </c>
      <c r="D585" t="s">
        <v>2</v>
      </c>
      <c r="E585" t="s">
        <v>154</v>
      </c>
      <c r="F585" t="s">
        <v>733</v>
      </c>
      <c r="G585">
        <v>4</v>
      </c>
      <c r="H585" t="s">
        <v>8</v>
      </c>
    </row>
    <row r="586" spans="1:8" x14ac:dyDescent="0.25">
      <c r="A586">
        <v>299621230</v>
      </c>
      <c r="B586" s="1">
        <v>43437</v>
      </c>
      <c r="C586" t="s">
        <v>723</v>
      </c>
      <c r="D586" t="s">
        <v>2</v>
      </c>
      <c r="E586" t="s">
        <v>4</v>
      </c>
      <c r="F586" t="s">
        <v>516</v>
      </c>
      <c r="G586">
        <v>7</v>
      </c>
      <c r="H586" t="s">
        <v>8</v>
      </c>
    </row>
    <row r="587" spans="1:8" x14ac:dyDescent="0.25">
      <c r="A587">
        <v>8018925573</v>
      </c>
      <c r="B587" s="1">
        <v>43439</v>
      </c>
      <c r="C587" t="s">
        <v>734</v>
      </c>
      <c r="D587" t="s">
        <v>2</v>
      </c>
      <c r="E587" t="s">
        <v>154</v>
      </c>
      <c r="F587" t="s">
        <v>123</v>
      </c>
      <c r="G587">
        <v>10</v>
      </c>
      <c r="H587" t="s">
        <v>8</v>
      </c>
    </row>
    <row r="588" spans="1:8" x14ac:dyDescent="0.25">
      <c r="A588">
        <v>8016923138</v>
      </c>
      <c r="B588" s="1">
        <v>43046</v>
      </c>
      <c r="C588" t="s">
        <v>735</v>
      </c>
      <c r="D588" t="s">
        <v>2</v>
      </c>
      <c r="E588" t="s">
        <v>175</v>
      </c>
      <c r="F588" t="s">
        <v>390</v>
      </c>
      <c r="G588">
        <v>9</v>
      </c>
      <c r="H588" t="s">
        <v>6</v>
      </c>
    </row>
    <row r="589" spans="1:8" x14ac:dyDescent="0.25">
      <c r="A589">
        <v>8016469997</v>
      </c>
      <c r="B589" s="1">
        <v>42963</v>
      </c>
      <c r="C589" t="s">
        <v>736</v>
      </c>
      <c r="D589" t="s">
        <v>2</v>
      </c>
      <c r="E589" t="s">
        <v>175</v>
      </c>
      <c r="F589" t="s">
        <v>116</v>
      </c>
      <c r="G589">
        <v>5</v>
      </c>
      <c r="H589" t="s">
        <v>8</v>
      </c>
    </row>
    <row r="590" spans="1:8" x14ac:dyDescent="0.25">
      <c r="A590">
        <v>8018921255</v>
      </c>
      <c r="B590" s="1">
        <v>43438</v>
      </c>
      <c r="C590" t="s">
        <v>737</v>
      </c>
      <c r="D590" t="s">
        <v>2</v>
      </c>
      <c r="E590" t="s">
        <v>140</v>
      </c>
      <c r="F590" t="s">
        <v>183</v>
      </c>
      <c r="G590">
        <v>6</v>
      </c>
      <c r="H590" t="s">
        <v>6</v>
      </c>
    </row>
    <row r="591" spans="1:8" x14ac:dyDescent="0.25">
      <c r="A591">
        <v>8016918070</v>
      </c>
      <c r="B591" s="1">
        <v>43045</v>
      </c>
      <c r="C591" t="s">
        <v>738</v>
      </c>
      <c r="D591" t="s">
        <v>2</v>
      </c>
      <c r="E591" t="s">
        <v>154</v>
      </c>
      <c r="F591" t="s">
        <v>53</v>
      </c>
      <c r="G591">
        <v>12</v>
      </c>
      <c r="H591" t="s">
        <v>8</v>
      </c>
    </row>
    <row r="592" spans="1:8" x14ac:dyDescent="0.25">
      <c r="A592">
        <v>8016663658</v>
      </c>
      <c r="B592" s="1">
        <v>42996</v>
      </c>
      <c r="C592" t="s">
        <v>739</v>
      </c>
      <c r="D592" t="s">
        <v>2</v>
      </c>
      <c r="E592" t="s">
        <v>140</v>
      </c>
      <c r="F592" t="s">
        <v>76</v>
      </c>
      <c r="G592">
        <v>5</v>
      </c>
      <c r="H592" t="s">
        <v>8</v>
      </c>
    </row>
    <row r="593" spans="1:8" x14ac:dyDescent="0.25">
      <c r="A593">
        <v>8016612206</v>
      </c>
      <c r="B593" s="1">
        <v>42987</v>
      </c>
      <c r="C593" t="s">
        <v>740</v>
      </c>
      <c r="D593" t="s">
        <v>2</v>
      </c>
      <c r="E593" t="s">
        <v>175</v>
      </c>
      <c r="F593" t="s">
        <v>741</v>
      </c>
      <c r="G593">
        <v>4</v>
      </c>
      <c r="H593" t="s">
        <v>8</v>
      </c>
    </row>
    <row r="594" spans="1:8" x14ac:dyDescent="0.25">
      <c r="A594">
        <v>8016562388</v>
      </c>
      <c r="B594" s="1">
        <v>42978</v>
      </c>
      <c r="C594" t="s">
        <v>601</v>
      </c>
      <c r="D594" t="s">
        <v>2</v>
      </c>
      <c r="E594" t="s">
        <v>23</v>
      </c>
      <c r="F594" t="s">
        <v>742</v>
      </c>
      <c r="G594">
        <v>9</v>
      </c>
      <c r="H594" t="s">
        <v>8</v>
      </c>
    </row>
    <row r="595" spans="1:8" x14ac:dyDescent="0.25">
      <c r="A595">
        <v>8018286321</v>
      </c>
      <c r="B595" s="1">
        <v>43307</v>
      </c>
      <c r="C595" t="s">
        <v>722</v>
      </c>
      <c r="D595" t="s">
        <v>2</v>
      </c>
      <c r="E595" t="s">
        <v>460</v>
      </c>
      <c r="F595" t="s">
        <v>291</v>
      </c>
      <c r="G595">
        <v>6</v>
      </c>
      <c r="H595" t="s">
        <v>8</v>
      </c>
    </row>
    <row r="596" spans="1:8" x14ac:dyDescent="0.25">
      <c r="A596">
        <v>299712914</v>
      </c>
      <c r="B596" s="1">
        <v>43438</v>
      </c>
      <c r="C596" t="s">
        <v>743</v>
      </c>
      <c r="D596" t="s">
        <v>2</v>
      </c>
      <c r="E596" t="s">
        <v>4</v>
      </c>
      <c r="F596" t="s">
        <v>541</v>
      </c>
      <c r="G596">
        <v>5</v>
      </c>
      <c r="H596" t="s">
        <v>6</v>
      </c>
    </row>
    <row r="597" spans="1:8" x14ac:dyDescent="0.25">
      <c r="A597">
        <v>8016592641</v>
      </c>
      <c r="B597" s="1">
        <v>42984</v>
      </c>
      <c r="C597" t="s">
        <v>744</v>
      </c>
      <c r="D597" t="s">
        <v>2</v>
      </c>
      <c r="E597" t="s">
        <v>460</v>
      </c>
      <c r="F597" t="s">
        <v>745</v>
      </c>
      <c r="G597">
        <v>9</v>
      </c>
      <c r="H597" t="s">
        <v>8</v>
      </c>
    </row>
    <row r="598" spans="1:8" x14ac:dyDescent="0.25">
      <c r="A598">
        <v>8019639626</v>
      </c>
      <c r="B598" s="1">
        <v>43584</v>
      </c>
      <c r="C598" t="s">
        <v>746</v>
      </c>
      <c r="D598" t="s">
        <v>2</v>
      </c>
      <c r="E598" t="s">
        <v>190</v>
      </c>
      <c r="F598" t="s">
        <v>747</v>
      </c>
      <c r="G598">
        <v>4</v>
      </c>
      <c r="H598" t="s">
        <v>8</v>
      </c>
    </row>
    <row r="599" spans="1:8" x14ac:dyDescent="0.25">
      <c r="A599">
        <v>8018353757</v>
      </c>
      <c r="B599" s="1">
        <v>43320</v>
      </c>
      <c r="C599" t="s">
        <v>748</v>
      </c>
      <c r="D599" t="s">
        <v>2</v>
      </c>
      <c r="E599" t="s">
        <v>140</v>
      </c>
      <c r="F599" t="s">
        <v>423</v>
      </c>
      <c r="G599">
        <v>12</v>
      </c>
      <c r="H599" t="s">
        <v>6</v>
      </c>
    </row>
    <row r="600" spans="1:8" x14ac:dyDescent="0.25">
      <c r="A600">
        <v>8018950065</v>
      </c>
      <c r="B600" s="1">
        <v>43444</v>
      </c>
      <c r="C600" t="s">
        <v>715</v>
      </c>
      <c r="D600" t="s">
        <v>2</v>
      </c>
      <c r="E600" t="s">
        <v>154</v>
      </c>
      <c r="F600" t="s">
        <v>568</v>
      </c>
      <c r="G600">
        <v>1</v>
      </c>
      <c r="H600" t="s">
        <v>8</v>
      </c>
    </row>
    <row r="601" spans="1:8" x14ac:dyDescent="0.25">
      <c r="A601">
        <v>8016971919</v>
      </c>
      <c r="B601" s="1">
        <v>43055</v>
      </c>
      <c r="C601" t="s">
        <v>749</v>
      </c>
      <c r="D601" t="s">
        <v>2</v>
      </c>
      <c r="E601" t="s">
        <v>460</v>
      </c>
      <c r="F601" t="s">
        <v>204</v>
      </c>
      <c r="G601">
        <v>7</v>
      </c>
      <c r="H601" t="s">
        <v>8</v>
      </c>
    </row>
    <row r="602" spans="1:8" x14ac:dyDescent="0.25">
      <c r="A602">
        <v>8017415013</v>
      </c>
      <c r="B602" s="1">
        <v>43146</v>
      </c>
      <c r="C602" t="s">
        <v>587</v>
      </c>
      <c r="D602" t="s">
        <v>2</v>
      </c>
      <c r="E602" t="s">
        <v>154</v>
      </c>
      <c r="F602" t="s">
        <v>75</v>
      </c>
      <c r="G602">
        <v>7</v>
      </c>
      <c r="H602" t="s">
        <v>8</v>
      </c>
    </row>
    <row r="603" spans="1:8" x14ac:dyDescent="0.25">
      <c r="A603">
        <v>8017084820</v>
      </c>
      <c r="B603" s="1">
        <v>43078</v>
      </c>
      <c r="C603" t="s">
        <v>606</v>
      </c>
      <c r="D603" t="s">
        <v>2</v>
      </c>
      <c r="E603" t="s">
        <v>154</v>
      </c>
      <c r="F603" t="s">
        <v>750</v>
      </c>
      <c r="G603">
        <v>5</v>
      </c>
      <c r="H603" t="s">
        <v>8</v>
      </c>
    </row>
    <row r="604" spans="1:8" x14ac:dyDescent="0.25">
      <c r="A604">
        <v>8016813926</v>
      </c>
      <c r="B604" s="1">
        <v>43024</v>
      </c>
      <c r="C604" t="s">
        <v>751</v>
      </c>
      <c r="D604" t="s">
        <v>2</v>
      </c>
      <c r="E604" t="s">
        <v>175</v>
      </c>
      <c r="F604" t="s">
        <v>30</v>
      </c>
      <c r="G604">
        <v>6</v>
      </c>
      <c r="H604" t="s">
        <v>8</v>
      </c>
    </row>
    <row r="605" spans="1:8" x14ac:dyDescent="0.25">
      <c r="A605">
        <v>8017225594</v>
      </c>
      <c r="B605" s="1">
        <v>43109</v>
      </c>
      <c r="C605" t="s">
        <v>576</v>
      </c>
      <c r="D605" t="s">
        <v>2</v>
      </c>
      <c r="E605" t="s">
        <v>175</v>
      </c>
      <c r="F605" t="s">
        <v>565</v>
      </c>
      <c r="G605">
        <v>9</v>
      </c>
      <c r="H605" t="s">
        <v>8</v>
      </c>
    </row>
    <row r="606" spans="1:8" x14ac:dyDescent="0.25">
      <c r="A606">
        <v>8016757316</v>
      </c>
      <c r="B606" s="1">
        <v>43013</v>
      </c>
      <c r="C606" t="s">
        <v>752</v>
      </c>
      <c r="D606" t="s">
        <v>2</v>
      </c>
      <c r="E606" t="s">
        <v>102</v>
      </c>
      <c r="F606" t="s">
        <v>234</v>
      </c>
      <c r="G606">
        <v>3</v>
      </c>
      <c r="H606" t="s">
        <v>8</v>
      </c>
    </row>
    <row r="607" spans="1:8" x14ac:dyDescent="0.25">
      <c r="A607">
        <v>8016375413</v>
      </c>
      <c r="B607" s="1">
        <v>42947</v>
      </c>
      <c r="C607" t="s">
        <v>751</v>
      </c>
      <c r="D607" t="s">
        <v>2</v>
      </c>
      <c r="E607" t="s">
        <v>190</v>
      </c>
      <c r="F607" t="s">
        <v>191</v>
      </c>
      <c r="G607">
        <v>8</v>
      </c>
      <c r="H607" t="s">
        <v>8</v>
      </c>
    </row>
    <row r="608" spans="1:8" x14ac:dyDescent="0.25">
      <c r="A608">
        <v>8017037341</v>
      </c>
      <c r="B608" s="1">
        <v>43068</v>
      </c>
      <c r="C608" t="s">
        <v>732</v>
      </c>
      <c r="D608" t="s">
        <v>2</v>
      </c>
      <c r="E608" t="s">
        <v>190</v>
      </c>
      <c r="F608" t="s">
        <v>86</v>
      </c>
      <c r="G608">
        <v>7</v>
      </c>
      <c r="H608" t="s">
        <v>8</v>
      </c>
    </row>
    <row r="609" spans="1:8" x14ac:dyDescent="0.25">
      <c r="A609">
        <v>8017072792</v>
      </c>
      <c r="B609" s="1">
        <v>43075</v>
      </c>
      <c r="C609" t="s">
        <v>753</v>
      </c>
      <c r="D609" t="s">
        <v>2</v>
      </c>
      <c r="E609" t="s">
        <v>175</v>
      </c>
      <c r="F609" t="s">
        <v>319</v>
      </c>
      <c r="G609">
        <v>6</v>
      </c>
      <c r="H609" t="s">
        <v>8</v>
      </c>
    </row>
    <row r="610" spans="1:8" x14ac:dyDescent="0.25">
      <c r="A610">
        <v>8017036872</v>
      </c>
      <c r="B610" s="1">
        <v>43068</v>
      </c>
      <c r="C610" t="s">
        <v>563</v>
      </c>
      <c r="D610" t="s">
        <v>2</v>
      </c>
      <c r="E610" t="s">
        <v>154</v>
      </c>
      <c r="F610" t="s">
        <v>420</v>
      </c>
      <c r="G610">
        <v>5</v>
      </c>
      <c r="H610" t="s">
        <v>8</v>
      </c>
    </row>
    <row r="611" spans="1:8" x14ac:dyDescent="0.25">
      <c r="A611">
        <v>8018424177</v>
      </c>
      <c r="B611" s="1">
        <v>43333</v>
      </c>
      <c r="C611" t="s">
        <v>754</v>
      </c>
      <c r="D611" t="s">
        <v>2</v>
      </c>
      <c r="E611" t="s">
        <v>140</v>
      </c>
      <c r="F611" t="s">
        <v>217</v>
      </c>
      <c r="G611">
        <v>8</v>
      </c>
      <c r="H611" t="s">
        <v>214</v>
      </c>
    </row>
    <row r="612" spans="1:8" x14ac:dyDescent="0.25">
      <c r="A612">
        <v>8016686265</v>
      </c>
      <c r="B612" s="1">
        <v>43000</v>
      </c>
      <c r="C612" t="s">
        <v>755</v>
      </c>
      <c r="D612" t="s">
        <v>2</v>
      </c>
      <c r="E612" t="s">
        <v>175</v>
      </c>
      <c r="F612" t="s">
        <v>150</v>
      </c>
      <c r="G612">
        <v>9</v>
      </c>
      <c r="H612" t="s">
        <v>8</v>
      </c>
    </row>
    <row r="613" spans="1:8" x14ac:dyDescent="0.25">
      <c r="A613">
        <v>8017023736</v>
      </c>
      <c r="B613" s="1">
        <v>43066</v>
      </c>
      <c r="C613" t="s">
        <v>756</v>
      </c>
      <c r="D613" t="s">
        <v>2</v>
      </c>
      <c r="E613" t="s">
        <v>499</v>
      </c>
      <c r="F613" t="s">
        <v>176</v>
      </c>
      <c r="G613">
        <v>8</v>
      </c>
      <c r="H613" t="s">
        <v>8</v>
      </c>
    </row>
    <row r="614" spans="1:8" x14ac:dyDescent="0.25">
      <c r="A614">
        <v>8016480855</v>
      </c>
      <c r="B614" s="1">
        <v>42964</v>
      </c>
      <c r="C614" t="s">
        <v>757</v>
      </c>
      <c r="D614" t="s">
        <v>2</v>
      </c>
      <c r="E614" t="s">
        <v>175</v>
      </c>
      <c r="F614" t="s">
        <v>116</v>
      </c>
      <c r="G614">
        <v>5</v>
      </c>
      <c r="H614" t="s">
        <v>6</v>
      </c>
    </row>
    <row r="615" spans="1:8" x14ac:dyDescent="0.25">
      <c r="A615">
        <v>8017512796</v>
      </c>
      <c r="B615" s="1">
        <v>43166</v>
      </c>
      <c r="C615" t="s">
        <v>623</v>
      </c>
      <c r="D615" t="s">
        <v>2</v>
      </c>
      <c r="E615" t="s">
        <v>190</v>
      </c>
      <c r="F615" t="s">
        <v>30</v>
      </c>
      <c r="G615">
        <v>6</v>
      </c>
      <c r="H615" t="s">
        <v>8</v>
      </c>
    </row>
    <row r="616" spans="1:8" x14ac:dyDescent="0.25">
      <c r="A616">
        <v>8016460562</v>
      </c>
      <c r="B616" s="1">
        <v>42961</v>
      </c>
      <c r="C616" t="s">
        <v>758</v>
      </c>
      <c r="D616" t="s">
        <v>2</v>
      </c>
      <c r="E616" t="s">
        <v>460</v>
      </c>
      <c r="F616" t="s">
        <v>313</v>
      </c>
      <c r="G616">
        <v>4</v>
      </c>
      <c r="H616" t="s">
        <v>8</v>
      </c>
    </row>
    <row r="617" spans="1:8" x14ac:dyDescent="0.25">
      <c r="A617">
        <v>290393116</v>
      </c>
      <c r="B617" s="1">
        <v>43329</v>
      </c>
      <c r="C617" t="s">
        <v>759</v>
      </c>
      <c r="D617" t="s">
        <v>2</v>
      </c>
      <c r="E617" t="s">
        <v>4</v>
      </c>
      <c r="F617" t="s">
        <v>297</v>
      </c>
      <c r="G617">
        <v>10</v>
      </c>
      <c r="H617" t="s">
        <v>6</v>
      </c>
    </row>
    <row r="618" spans="1:8" x14ac:dyDescent="0.25">
      <c r="A618">
        <v>8017114015</v>
      </c>
      <c r="B618" s="1">
        <v>43084</v>
      </c>
      <c r="C618" t="s">
        <v>760</v>
      </c>
      <c r="D618" t="s">
        <v>2</v>
      </c>
      <c r="E618" t="s">
        <v>154</v>
      </c>
      <c r="F618" t="s">
        <v>179</v>
      </c>
      <c r="G618">
        <v>11</v>
      </c>
      <c r="H618" t="s">
        <v>8</v>
      </c>
    </row>
    <row r="619" spans="1:8" x14ac:dyDescent="0.25">
      <c r="A619">
        <v>8017115290</v>
      </c>
      <c r="B619" s="1">
        <v>43084</v>
      </c>
      <c r="C619" t="s">
        <v>761</v>
      </c>
      <c r="D619" t="s">
        <v>2</v>
      </c>
      <c r="E619" t="s">
        <v>154</v>
      </c>
      <c r="F619" t="s">
        <v>21</v>
      </c>
      <c r="G619">
        <v>10</v>
      </c>
      <c r="H619" t="s">
        <v>8</v>
      </c>
    </row>
    <row r="620" spans="1:8" x14ac:dyDescent="0.25">
      <c r="A620">
        <v>8017335016</v>
      </c>
      <c r="B620" s="1">
        <v>43131</v>
      </c>
      <c r="C620" t="s">
        <v>762</v>
      </c>
      <c r="D620" t="s">
        <v>2</v>
      </c>
      <c r="E620" t="s">
        <v>154</v>
      </c>
      <c r="F620" t="s">
        <v>97</v>
      </c>
      <c r="G620">
        <v>1</v>
      </c>
      <c r="H620" t="s">
        <v>8</v>
      </c>
    </row>
    <row r="621" spans="1:8" x14ac:dyDescent="0.25">
      <c r="A621">
        <v>8017010503</v>
      </c>
      <c r="B621" s="1">
        <v>43063</v>
      </c>
      <c r="C621" t="s">
        <v>763</v>
      </c>
      <c r="D621" t="s">
        <v>2</v>
      </c>
      <c r="E621" t="s">
        <v>175</v>
      </c>
      <c r="F621" t="s">
        <v>16</v>
      </c>
      <c r="G621">
        <v>3</v>
      </c>
      <c r="H621" t="s">
        <v>8</v>
      </c>
    </row>
    <row r="622" spans="1:8" x14ac:dyDescent="0.25">
      <c r="A622">
        <v>8017045537</v>
      </c>
      <c r="B622" s="1">
        <v>43070</v>
      </c>
      <c r="C622" t="s">
        <v>732</v>
      </c>
      <c r="D622" t="s">
        <v>2</v>
      </c>
      <c r="E622" t="s">
        <v>154</v>
      </c>
      <c r="F622" t="s">
        <v>148</v>
      </c>
      <c r="G622">
        <v>9</v>
      </c>
      <c r="H622" t="s">
        <v>214</v>
      </c>
    </row>
    <row r="623" spans="1:8" x14ac:dyDescent="0.25">
      <c r="A623">
        <v>8017266484</v>
      </c>
      <c r="B623" s="1">
        <v>43117</v>
      </c>
      <c r="C623" t="s">
        <v>764</v>
      </c>
      <c r="D623" t="s">
        <v>2</v>
      </c>
      <c r="E623" t="s">
        <v>175</v>
      </c>
      <c r="F623" t="s">
        <v>155</v>
      </c>
      <c r="G623">
        <v>11</v>
      </c>
      <c r="H623" t="s">
        <v>8</v>
      </c>
    </row>
    <row r="624" spans="1:8" x14ac:dyDescent="0.25">
      <c r="A624">
        <v>8016701700</v>
      </c>
      <c r="B624" s="1">
        <v>43003</v>
      </c>
      <c r="C624" t="s">
        <v>744</v>
      </c>
      <c r="D624" t="s">
        <v>2</v>
      </c>
      <c r="E624" t="s">
        <v>190</v>
      </c>
      <c r="F624" t="s">
        <v>108</v>
      </c>
      <c r="G624">
        <v>2</v>
      </c>
      <c r="H624" t="s">
        <v>8</v>
      </c>
    </row>
    <row r="625" spans="1:8" x14ac:dyDescent="0.25">
      <c r="A625">
        <v>8016607222</v>
      </c>
      <c r="B625" s="1">
        <v>42986</v>
      </c>
      <c r="C625" t="s">
        <v>765</v>
      </c>
      <c r="D625" t="s">
        <v>2</v>
      </c>
      <c r="E625" t="s">
        <v>486</v>
      </c>
      <c r="F625" t="s">
        <v>293</v>
      </c>
      <c r="G625">
        <v>1</v>
      </c>
      <c r="H625" t="s">
        <v>8</v>
      </c>
    </row>
    <row r="626" spans="1:8" x14ac:dyDescent="0.25">
      <c r="A626">
        <v>8017013062</v>
      </c>
      <c r="B626" s="1">
        <v>43063</v>
      </c>
      <c r="C626" t="s">
        <v>610</v>
      </c>
      <c r="D626" t="s">
        <v>2</v>
      </c>
      <c r="E626" t="s">
        <v>154</v>
      </c>
      <c r="F626" t="s">
        <v>572</v>
      </c>
      <c r="G626">
        <v>11</v>
      </c>
      <c r="H626" t="s">
        <v>8</v>
      </c>
    </row>
    <row r="627" spans="1:8" x14ac:dyDescent="0.25">
      <c r="A627">
        <v>8016900936</v>
      </c>
      <c r="B627" s="1">
        <v>43041</v>
      </c>
      <c r="C627" t="s">
        <v>738</v>
      </c>
      <c r="D627" t="s">
        <v>2</v>
      </c>
      <c r="E627" t="s">
        <v>102</v>
      </c>
      <c r="G627">
        <v>2</v>
      </c>
      <c r="H627" t="s">
        <v>8</v>
      </c>
    </row>
    <row r="628" spans="1:8" x14ac:dyDescent="0.25">
      <c r="A628">
        <v>8017102780</v>
      </c>
      <c r="B628" s="1">
        <v>43082</v>
      </c>
      <c r="C628" t="s">
        <v>766</v>
      </c>
      <c r="D628" t="s">
        <v>2</v>
      </c>
      <c r="E628" t="s">
        <v>140</v>
      </c>
      <c r="F628" t="s">
        <v>280</v>
      </c>
      <c r="G628">
        <v>5</v>
      </c>
      <c r="H628" t="s">
        <v>8</v>
      </c>
    </row>
    <row r="629" spans="1:8" x14ac:dyDescent="0.25">
      <c r="A629">
        <v>8017537966</v>
      </c>
      <c r="B629" s="1">
        <v>43171</v>
      </c>
      <c r="C629" t="s">
        <v>767</v>
      </c>
      <c r="D629" t="s">
        <v>2</v>
      </c>
      <c r="E629" t="s">
        <v>190</v>
      </c>
      <c r="F629" t="s">
        <v>69</v>
      </c>
      <c r="G629">
        <v>9</v>
      </c>
      <c r="H629" t="s">
        <v>8</v>
      </c>
    </row>
    <row r="630" spans="1:8" x14ac:dyDescent="0.25">
      <c r="A630">
        <v>8016273167</v>
      </c>
      <c r="B630" s="1">
        <v>42929</v>
      </c>
      <c r="C630" t="s">
        <v>765</v>
      </c>
      <c r="D630" t="s">
        <v>2</v>
      </c>
      <c r="E630" t="s">
        <v>175</v>
      </c>
      <c r="F630" t="s">
        <v>633</v>
      </c>
      <c r="G630">
        <v>8</v>
      </c>
      <c r="H630" t="s">
        <v>6</v>
      </c>
    </row>
    <row r="631" spans="1:8" x14ac:dyDescent="0.25">
      <c r="A631">
        <v>8017534414</v>
      </c>
      <c r="B631" s="1">
        <v>43171</v>
      </c>
      <c r="C631" t="s">
        <v>767</v>
      </c>
      <c r="D631" t="s">
        <v>2</v>
      </c>
      <c r="E631" t="s">
        <v>190</v>
      </c>
      <c r="F631" t="s">
        <v>116</v>
      </c>
      <c r="G631">
        <v>5</v>
      </c>
      <c r="H631" t="s">
        <v>8</v>
      </c>
    </row>
    <row r="632" spans="1:8" x14ac:dyDescent="0.25">
      <c r="A632">
        <v>8017552372</v>
      </c>
      <c r="B632" s="1">
        <v>43174</v>
      </c>
      <c r="C632" t="s">
        <v>768</v>
      </c>
      <c r="D632" t="s">
        <v>2</v>
      </c>
      <c r="E632" t="s">
        <v>190</v>
      </c>
      <c r="F632" t="s">
        <v>697</v>
      </c>
      <c r="G632">
        <v>6</v>
      </c>
      <c r="H632" t="s">
        <v>8</v>
      </c>
    </row>
    <row r="633" spans="1:8" x14ac:dyDescent="0.25">
      <c r="A633">
        <v>8017221332</v>
      </c>
      <c r="B633" s="1">
        <v>43108</v>
      </c>
      <c r="C633" t="s">
        <v>769</v>
      </c>
      <c r="D633" t="s">
        <v>2</v>
      </c>
      <c r="E633" t="s">
        <v>154</v>
      </c>
      <c r="F633" t="s">
        <v>123</v>
      </c>
      <c r="G633">
        <v>10</v>
      </c>
      <c r="H633" t="s">
        <v>8</v>
      </c>
    </row>
    <row r="634" spans="1:8" x14ac:dyDescent="0.25">
      <c r="A634">
        <v>8017407143</v>
      </c>
      <c r="B634" s="1">
        <v>43145</v>
      </c>
      <c r="C634" t="s">
        <v>587</v>
      </c>
      <c r="D634" t="s">
        <v>2</v>
      </c>
      <c r="E634" t="s">
        <v>154</v>
      </c>
      <c r="F634" t="s">
        <v>56</v>
      </c>
      <c r="G634">
        <v>12</v>
      </c>
      <c r="H634" t="s">
        <v>8</v>
      </c>
    </row>
    <row r="635" spans="1:8" x14ac:dyDescent="0.25">
      <c r="A635">
        <v>8017497172</v>
      </c>
      <c r="B635" s="1">
        <v>43163</v>
      </c>
      <c r="C635" t="s">
        <v>623</v>
      </c>
      <c r="D635" t="s">
        <v>2</v>
      </c>
      <c r="E635" t="s">
        <v>154</v>
      </c>
      <c r="F635" t="s">
        <v>700</v>
      </c>
      <c r="G635">
        <v>6</v>
      </c>
      <c r="H635" t="s">
        <v>8</v>
      </c>
    </row>
    <row r="636" spans="1:8" x14ac:dyDescent="0.25">
      <c r="A636">
        <v>8017540122</v>
      </c>
      <c r="B636" s="1">
        <v>43172</v>
      </c>
      <c r="C636" t="s">
        <v>770</v>
      </c>
      <c r="D636" t="s">
        <v>2</v>
      </c>
      <c r="E636" t="s">
        <v>102</v>
      </c>
      <c r="F636" t="s">
        <v>113</v>
      </c>
      <c r="G636">
        <v>7</v>
      </c>
      <c r="H636" t="s">
        <v>8</v>
      </c>
    </row>
    <row r="637" spans="1:8" x14ac:dyDescent="0.25">
      <c r="A637">
        <v>8017364100</v>
      </c>
      <c r="B637" s="1">
        <v>43137</v>
      </c>
      <c r="C637" t="s">
        <v>764</v>
      </c>
      <c r="D637" t="s">
        <v>2</v>
      </c>
      <c r="E637" t="s">
        <v>154</v>
      </c>
      <c r="F637" t="s">
        <v>771</v>
      </c>
      <c r="G637">
        <v>7</v>
      </c>
      <c r="H637" t="s">
        <v>8</v>
      </c>
    </row>
    <row r="638" spans="1:8" x14ac:dyDescent="0.25">
      <c r="A638">
        <v>8017376852</v>
      </c>
      <c r="B638" s="1">
        <v>43139</v>
      </c>
      <c r="C638" t="s">
        <v>772</v>
      </c>
      <c r="D638" t="s">
        <v>2</v>
      </c>
      <c r="E638" t="s">
        <v>128</v>
      </c>
      <c r="F638" t="s">
        <v>773</v>
      </c>
      <c r="G638">
        <v>3</v>
      </c>
      <c r="H638" t="s">
        <v>6</v>
      </c>
    </row>
    <row r="639" spans="1:8" x14ac:dyDescent="0.25">
      <c r="A639">
        <v>8018470054</v>
      </c>
      <c r="B639" s="1">
        <v>43342</v>
      </c>
      <c r="C639" t="s">
        <v>774</v>
      </c>
      <c r="D639" t="s">
        <v>2</v>
      </c>
      <c r="E639" t="s">
        <v>102</v>
      </c>
      <c r="F639" t="s">
        <v>775</v>
      </c>
      <c r="G639">
        <v>1</v>
      </c>
      <c r="H639" t="s">
        <v>8</v>
      </c>
    </row>
    <row r="640" spans="1:8" x14ac:dyDescent="0.25">
      <c r="A640">
        <v>8017543081</v>
      </c>
      <c r="B640" s="1">
        <v>43172</v>
      </c>
      <c r="C640" t="s">
        <v>767</v>
      </c>
      <c r="D640" t="s">
        <v>2</v>
      </c>
      <c r="E640" t="s">
        <v>190</v>
      </c>
      <c r="F640" t="s">
        <v>305</v>
      </c>
      <c r="G640">
        <v>4</v>
      </c>
      <c r="H640" t="s">
        <v>6</v>
      </c>
    </row>
    <row r="641" spans="1:8" x14ac:dyDescent="0.25">
      <c r="A641">
        <v>8017374925</v>
      </c>
      <c r="B641" s="1">
        <v>43138</v>
      </c>
      <c r="C641" t="s">
        <v>776</v>
      </c>
      <c r="D641" t="s">
        <v>2</v>
      </c>
      <c r="E641" t="s">
        <v>154</v>
      </c>
      <c r="F641" t="s">
        <v>106</v>
      </c>
      <c r="G641">
        <v>6</v>
      </c>
      <c r="H641" t="s">
        <v>6</v>
      </c>
    </row>
    <row r="642" spans="1:8" x14ac:dyDescent="0.25">
      <c r="A642">
        <v>8017118212</v>
      </c>
      <c r="B642" s="1">
        <v>43085</v>
      </c>
      <c r="C642" t="s">
        <v>777</v>
      </c>
      <c r="D642" t="s">
        <v>2</v>
      </c>
      <c r="E642" t="s">
        <v>154</v>
      </c>
      <c r="F642" t="s">
        <v>697</v>
      </c>
      <c r="G642">
        <v>6</v>
      </c>
      <c r="H642" t="s">
        <v>8</v>
      </c>
    </row>
    <row r="643" spans="1:8" x14ac:dyDescent="0.25">
      <c r="A643">
        <v>290547277</v>
      </c>
      <c r="B643" s="1">
        <v>43333</v>
      </c>
      <c r="C643" t="s">
        <v>778</v>
      </c>
      <c r="D643" t="s">
        <v>2</v>
      </c>
      <c r="E643" t="s">
        <v>4</v>
      </c>
      <c r="F643" t="s">
        <v>7</v>
      </c>
      <c r="G643">
        <v>5</v>
      </c>
      <c r="H643" t="s">
        <v>8</v>
      </c>
    </row>
    <row r="644" spans="1:8" x14ac:dyDescent="0.25">
      <c r="A644">
        <v>300699856</v>
      </c>
      <c r="B644" s="1">
        <v>43450</v>
      </c>
      <c r="C644" t="s">
        <v>779</v>
      </c>
      <c r="D644" t="s">
        <v>2</v>
      </c>
      <c r="E644" t="s">
        <v>4</v>
      </c>
      <c r="F644" t="s">
        <v>590</v>
      </c>
      <c r="G644">
        <v>7</v>
      </c>
      <c r="H644" t="s">
        <v>6</v>
      </c>
    </row>
    <row r="645" spans="1:8" x14ac:dyDescent="0.25">
      <c r="A645">
        <v>8017319000</v>
      </c>
      <c r="B645" s="1">
        <v>43128</v>
      </c>
      <c r="C645" t="s">
        <v>780</v>
      </c>
      <c r="D645" t="s">
        <v>2</v>
      </c>
      <c r="E645" t="s">
        <v>154</v>
      </c>
      <c r="F645" t="s">
        <v>146</v>
      </c>
      <c r="G645">
        <v>6</v>
      </c>
      <c r="H645" t="s">
        <v>6</v>
      </c>
    </row>
    <row r="646" spans="1:8" x14ac:dyDescent="0.25">
      <c r="A646">
        <v>8017359046</v>
      </c>
      <c r="B646" s="1">
        <v>43136</v>
      </c>
      <c r="C646" t="s">
        <v>764</v>
      </c>
      <c r="D646" t="s">
        <v>2</v>
      </c>
      <c r="E646" t="s">
        <v>154</v>
      </c>
      <c r="F646" t="s">
        <v>11</v>
      </c>
      <c r="G646">
        <v>6</v>
      </c>
      <c r="H646" t="s">
        <v>6</v>
      </c>
    </row>
    <row r="647" spans="1:8" x14ac:dyDescent="0.25">
      <c r="A647">
        <v>8017328749</v>
      </c>
      <c r="B647" s="1">
        <v>43130</v>
      </c>
      <c r="C647" t="s">
        <v>781</v>
      </c>
      <c r="D647" t="s">
        <v>2</v>
      </c>
      <c r="E647" t="s">
        <v>154</v>
      </c>
      <c r="F647" t="s">
        <v>231</v>
      </c>
      <c r="G647">
        <v>12</v>
      </c>
      <c r="H647" t="s">
        <v>8</v>
      </c>
    </row>
    <row r="648" spans="1:8" x14ac:dyDescent="0.25">
      <c r="A648">
        <v>8018958470</v>
      </c>
      <c r="B648" s="1">
        <v>43446</v>
      </c>
      <c r="C648" t="s">
        <v>782</v>
      </c>
      <c r="D648" t="s">
        <v>2</v>
      </c>
      <c r="E648" t="s">
        <v>154</v>
      </c>
      <c r="F648" t="s">
        <v>421</v>
      </c>
      <c r="G648">
        <v>7</v>
      </c>
      <c r="H648" t="s">
        <v>8</v>
      </c>
    </row>
    <row r="649" spans="1:8" x14ac:dyDescent="0.25">
      <c r="A649">
        <v>8017132491</v>
      </c>
      <c r="B649" s="1">
        <v>43088</v>
      </c>
      <c r="C649" t="s">
        <v>783</v>
      </c>
      <c r="D649" t="s">
        <v>2</v>
      </c>
      <c r="E649" t="s">
        <v>154</v>
      </c>
      <c r="F649" t="s">
        <v>65</v>
      </c>
      <c r="G649">
        <v>8</v>
      </c>
      <c r="H649" t="s">
        <v>8</v>
      </c>
    </row>
    <row r="650" spans="1:8" x14ac:dyDescent="0.25">
      <c r="A650">
        <v>8017395531</v>
      </c>
      <c r="B650" s="1">
        <v>43143</v>
      </c>
      <c r="C650" t="s">
        <v>784</v>
      </c>
      <c r="D650" t="s">
        <v>2</v>
      </c>
      <c r="E650" t="s">
        <v>154</v>
      </c>
      <c r="F650" t="s">
        <v>191</v>
      </c>
      <c r="G650">
        <v>8</v>
      </c>
      <c r="H650" t="s">
        <v>6</v>
      </c>
    </row>
    <row r="651" spans="1:8" x14ac:dyDescent="0.25">
      <c r="A651">
        <v>8017118435</v>
      </c>
      <c r="B651" s="1">
        <v>43085</v>
      </c>
      <c r="C651" t="s">
        <v>785</v>
      </c>
      <c r="D651" t="s">
        <v>2</v>
      </c>
      <c r="E651" t="s">
        <v>154</v>
      </c>
      <c r="F651" t="s">
        <v>706</v>
      </c>
      <c r="G651">
        <v>5</v>
      </c>
      <c r="H651" t="s">
        <v>8</v>
      </c>
    </row>
    <row r="652" spans="1:8" x14ac:dyDescent="0.25">
      <c r="A652">
        <v>8017433634</v>
      </c>
      <c r="B652" s="1">
        <v>43150</v>
      </c>
      <c r="C652" t="s">
        <v>786</v>
      </c>
      <c r="D652" t="s">
        <v>2</v>
      </c>
      <c r="E652" t="s">
        <v>154</v>
      </c>
      <c r="F652" t="s">
        <v>787</v>
      </c>
      <c r="G652">
        <v>4</v>
      </c>
      <c r="H652" t="s">
        <v>6</v>
      </c>
    </row>
    <row r="653" spans="1:8" x14ac:dyDescent="0.25">
      <c r="A653">
        <v>8017205336</v>
      </c>
      <c r="B653" s="1">
        <v>43104</v>
      </c>
      <c r="C653" t="s">
        <v>729</v>
      </c>
      <c r="D653" t="s">
        <v>2</v>
      </c>
      <c r="E653" t="s">
        <v>175</v>
      </c>
      <c r="F653" t="s">
        <v>672</v>
      </c>
      <c r="G653">
        <v>11</v>
      </c>
      <c r="H653" t="s">
        <v>8</v>
      </c>
    </row>
    <row r="654" spans="1:8" x14ac:dyDescent="0.25">
      <c r="A654">
        <v>8017522626</v>
      </c>
      <c r="B654" s="1">
        <v>43168</v>
      </c>
      <c r="C654" t="s">
        <v>788</v>
      </c>
      <c r="D654" t="s">
        <v>2</v>
      </c>
      <c r="E654" t="s">
        <v>154</v>
      </c>
      <c r="F654" t="s">
        <v>173</v>
      </c>
      <c r="G654">
        <v>9</v>
      </c>
      <c r="H654" t="s">
        <v>8</v>
      </c>
    </row>
    <row r="655" spans="1:8" x14ac:dyDescent="0.25">
      <c r="A655">
        <v>300965380</v>
      </c>
      <c r="B655" s="1">
        <v>43453</v>
      </c>
      <c r="C655" t="s">
        <v>789</v>
      </c>
      <c r="D655" t="s">
        <v>2</v>
      </c>
      <c r="E655" t="s">
        <v>4</v>
      </c>
      <c r="F655" t="s">
        <v>319</v>
      </c>
      <c r="G655">
        <v>6</v>
      </c>
      <c r="H655" t="s">
        <v>8</v>
      </c>
    </row>
    <row r="656" spans="1:8" x14ac:dyDescent="0.25">
      <c r="A656">
        <v>301210613</v>
      </c>
      <c r="B656" s="1">
        <v>43455</v>
      </c>
      <c r="C656" t="s">
        <v>790</v>
      </c>
      <c r="D656" t="s">
        <v>2</v>
      </c>
      <c r="E656" t="s">
        <v>4</v>
      </c>
      <c r="F656" t="s">
        <v>58</v>
      </c>
      <c r="G656">
        <v>3</v>
      </c>
      <c r="H656" t="s">
        <v>6</v>
      </c>
    </row>
    <row r="657" spans="1:8" x14ac:dyDescent="0.25">
      <c r="A657">
        <v>8018978846</v>
      </c>
      <c r="B657" s="1">
        <v>43450</v>
      </c>
      <c r="C657" t="s">
        <v>779</v>
      </c>
      <c r="D657" t="s">
        <v>2</v>
      </c>
      <c r="E657" t="s">
        <v>140</v>
      </c>
      <c r="F657" t="s">
        <v>305</v>
      </c>
      <c r="G657">
        <v>4</v>
      </c>
      <c r="H657" t="s">
        <v>6</v>
      </c>
    </row>
    <row r="658" spans="1:8" x14ac:dyDescent="0.25">
      <c r="A658">
        <v>8019027323</v>
      </c>
      <c r="B658" s="1">
        <v>43461</v>
      </c>
      <c r="C658" t="s">
        <v>791</v>
      </c>
      <c r="D658" t="s">
        <v>2</v>
      </c>
      <c r="E658" t="s">
        <v>102</v>
      </c>
      <c r="F658" t="s">
        <v>204</v>
      </c>
      <c r="G658">
        <v>7</v>
      </c>
      <c r="H658" t="s">
        <v>8</v>
      </c>
    </row>
    <row r="659" spans="1:8" x14ac:dyDescent="0.25">
      <c r="A659">
        <v>8019714878</v>
      </c>
      <c r="B659" s="1">
        <v>43597</v>
      </c>
      <c r="C659" t="s">
        <v>792</v>
      </c>
      <c r="D659" t="s">
        <v>2</v>
      </c>
      <c r="E659" t="s">
        <v>128</v>
      </c>
      <c r="F659" t="s">
        <v>365</v>
      </c>
      <c r="G659">
        <v>9</v>
      </c>
      <c r="H659" t="s">
        <v>6</v>
      </c>
    </row>
    <row r="660" spans="1:8" x14ac:dyDescent="0.25">
      <c r="A660">
        <v>291265447</v>
      </c>
      <c r="B660" s="1">
        <v>43341</v>
      </c>
      <c r="C660" t="s">
        <v>793</v>
      </c>
      <c r="D660" t="s">
        <v>2</v>
      </c>
      <c r="E660" t="s">
        <v>4</v>
      </c>
      <c r="F660" t="s">
        <v>525</v>
      </c>
      <c r="G660">
        <v>10</v>
      </c>
      <c r="H660" t="s">
        <v>6</v>
      </c>
    </row>
    <row r="661" spans="1:8" x14ac:dyDescent="0.25">
      <c r="A661">
        <v>8019089714</v>
      </c>
      <c r="B661" s="1">
        <v>43474</v>
      </c>
      <c r="C661" t="s">
        <v>794</v>
      </c>
      <c r="D661" t="s">
        <v>2</v>
      </c>
      <c r="E661" t="s">
        <v>154</v>
      </c>
      <c r="F661" t="s">
        <v>795</v>
      </c>
      <c r="G661">
        <v>3</v>
      </c>
      <c r="H661" t="s">
        <v>8</v>
      </c>
    </row>
    <row r="662" spans="1:8" x14ac:dyDescent="0.25">
      <c r="A662">
        <v>8018513027</v>
      </c>
      <c r="B662" s="1">
        <v>43350</v>
      </c>
      <c r="C662" t="s">
        <v>557</v>
      </c>
      <c r="D662" t="s">
        <v>2</v>
      </c>
      <c r="E662" t="s">
        <v>175</v>
      </c>
      <c r="F662" t="s">
        <v>48</v>
      </c>
      <c r="G662">
        <v>2</v>
      </c>
      <c r="H662" t="s">
        <v>214</v>
      </c>
    </row>
    <row r="663" spans="1:8" x14ac:dyDescent="0.25">
      <c r="A663">
        <v>8019707771</v>
      </c>
      <c r="B663" s="1">
        <v>43595</v>
      </c>
      <c r="C663" t="s">
        <v>796</v>
      </c>
      <c r="D663" t="s">
        <v>2</v>
      </c>
      <c r="E663" t="s">
        <v>102</v>
      </c>
      <c r="F663" t="s">
        <v>797</v>
      </c>
      <c r="G663">
        <v>1</v>
      </c>
      <c r="H663" t="s">
        <v>8</v>
      </c>
    </row>
    <row r="664" spans="1:8" x14ac:dyDescent="0.25">
      <c r="A664">
        <v>8018981465</v>
      </c>
      <c r="B664" s="1">
        <v>43450</v>
      </c>
      <c r="C664" t="s">
        <v>719</v>
      </c>
      <c r="D664" t="s">
        <v>2</v>
      </c>
      <c r="E664" t="s">
        <v>154</v>
      </c>
      <c r="F664" t="s">
        <v>173</v>
      </c>
      <c r="G664">
        <v>9</v>
      </c>
      <c r="H664" t="s">
        <v>6</v>
      </c>
    </row>
    <row r="665" spans="1:8" x14ac:dyDescent="0.25">
      <c r="A665">
        <v>303108438</v>
      </c>
      <c r="B665" s="1">
        <v>43486</v>
      </c>
      <c r="C665" t="s">
        <v>798</v>
      </c>
      <c r="D665" t="s">
        <v>2</v>
      </c>
      <c r="E665" t="s">
        <v>4</v>
      </c>
      <c r="F665" t="s">
        <v>216</v>
      </c>
      <c r="G665">
        <v>9</v>
      </c>
      <c r="H665" t="s">
        <v>6</v>
      </c>
    </row>
    <row r="666" spans="1:8" x14ac:dyDescent="0.25">
      <c r="A666">
        <v>292844096</v>
      </c>
      <c r="B666" s="1">
        <v>43361</v>
      </c>
      <c r="C666" t="s">
        <v>799</v>
      </c>
      <c r="D666" t="s">
        <v>2</v>
      </c>
      <c r="E666" t="s">
        <v>4</v>
      </c>
      <c r="F666" t="s">
        <v>800</v>
      </c>
      <c r="G666">
        <v>1</v>
      </c>
      <c r="H666" t="s">
        <v>6</v>
      </c>
    </row>
    <row r="667" spans="1:8" x14ac:dyDescent="0.25">
      <c r="A667">
        <v>8018576079</v>
      </c>
      <c r="B667" s="1">
        <v>43363</v>
      </c>
      <c r="C667" t="s">
        <v>801</v>
      </c>
      <c r="D667" t="s">
        <v>2</v>
      </c>
      <c r="E667" t="s">
        <v>460</v>
      </c>
      <c r="F667" t="s">
        <v>375</v>
      </c>
      <c r="G667">
        <v>7</v>
      </c>
      <c r="H667" t="s">
        <v>8</v>
      </c>
    </row>
    <row r="668" spans="1:8" x14ac:dyDescent="0.25">
      <c r="A668">
        <v>8018954477</v>
      </c>
      <c r="B668" s="1">
        <v>43445</v>
      </c>
      <c r="C668" t="s">
        <v>715</v>
      </c>
      <c r="D668" t="s">
        <v>2</v>
      </c>
      <c r="E668" t="s">
        <v>154</v>
      </c>
      <c r="F668" t="s">
        <v>351</v>
      </c>
      <c r="G668">
        <v>3</v>
      </c>
      <c r="H668" t="s">
        <v>8</v>
      </c>
    </row>
    <row r="669" spans="1:8" x14ac:dyDescent="0.25">
      <c r="A669">
        <v>300815773</v>
      </c>
      <c r="B669" s="1">
        <v>43451</v>
      </c>
      <c r="C669" t="s">
        <v>715</v>
      </c>
      <c r="D669" t="s">
        <v>2</v>
      </c>
      <c r="E669" t="s">
        <v>4</v>
      </c>
      <c r="F669" t="s">
        <v>455</v>
      </c>
      <c r="G669">
        <v>12</v>
      </c>
      <c r="H669" t="s">
        <v>8</v>
      </c>
    </row>
    <row r="670" spans="1:8" x14ac:dyDescent="0.25">
      <c r="A670">
        <v>8018547138</v>
      </c>
      <c r="B670" s="1">
        <v>43357</v>
      </c>
      <c r="C670" t="s">
        <v>802</v>
      </c>
      <c r="D670" t="s">
        <v>2</v>
      </c>
      <c r="E670" t="s">
        <v>190</v>
      </c>
      <c r="F670" t="s">
        <v>351</v>
      </c>
      <c r="G670">
        <v>3</v>
      </c>
      <c r="H670" t="s">
        <v>8</v>
      </c>
    </row>
    <row r="671" spans="1:8" x14ac:dyDescent="0.25">
      <c r="A671">
        <v>8018985941</v>
      </c>
      <c r="B671" s="1">
        <v>43451</v>
      </c>
      <c r="C671" t="s">
        <v>803</v>
      </c>
      <c r="D671" t="s">
        <v>2</v>
      </c>
      <c r="E671" t="s">
        <v>154</v>
      </c>
      <c r="F671" t="s">
        <v>69</v>
      </c>
      <c r="G671">
        <v>9</v>
      </c>
      <c r="H671" t="s">
        <v>8</v>
      </c>
    </row>
    <row r="672" spans="1:8" x14ac:dyDescent="0.25">
      <c r="A672">
        <v>326753377</v>
      </c>
      <c r="B672" s="1">
        <v>43676</v>
      </c>
      <c r="C672" t="s">
        <v>804</v>
      </c>
      <c r="D672" t="s">
        <v>2</v>
      </c>
      <c r="E672" t="s">
        <v>4</v>
      </c>
      <c r="F672" t="s">
        <v>131</v>
      </c>
      <c r="G672">
        <v>5</v>
      </c>
      <c r="H672" t="s">
        <v>6</v>
      </c>
    </row>
    <row r="673" spans="1:8" x14ac:dyDescent="0.25">
      <c r="A673">
        <v>327139356</v>
      </c>
      <c r="B673" s="1">
        <v>43681</v>
      </c>
      <c r="C673" t="s">
        <v>805</v>
      </c>
      <c r="D673" t="s">
        <v>2</v>
      </c>
      <c r="E673" t="s">
        <v>4</v>
      </c>
      <c r="F673" t="s">
        <v>38</v>
      </c>
      <c r="G673">
        <v>9</v>
      </c>
      <c r="H673" t="s">
        <v>6</v>
      </c>
    </row>
    <row r="674" spans="1:8" x14ac:dyDescent="0.25">
      <c r="A674">
        <v>8020179467</v>
      </c>
      <c r="B674" s="1">
        <v>43677</v>
      </c>
      <c r="C674" t="s">
        <v>806</v>
      </c>
      <c r="D674" t="s">
        <v>2</v>
      </c>
      <c r="E674" t="s">
        <v>486</v>
      </c>
      <c r="F674" t="s">
        <v>807</v>
      </c>
      <c r="G674">
        <v>7</v>
      </c>
      <c r="H674" t="s">
        <v>8</v>
      </c>
    </row>
    <row r="675" spans="1:8" x14ac:dyDescent="0.25">
      <c r="A675">
        <v>8018479497</v>
      </c>
      <c r="B675" s="1">
        <v>43344</v>
      </c>
      <c r="C675" t="s">
        <v>808</v>
      </c>
      <c r="D675" t="s">
        <v>2</v>
      </c>
      <c r="E675" t="s">
        <v>486</v>
      </c>
      <c r="F675" t="s">
        <v>809</v>
      </c>
      <c r="G675">
        <v>10</v>
      </c>
      <c r="H675" t="s">
        <v>6</v>
      </c>
    </row>
    <row r="676" spans="1:8" x14ac:dyDescent="0.25">
      <c r="A676">
        <v>8019694201</v>
      </c>
      <c r="B676" s="1">
        <v>43593</v>
      </c>
      <c r="C676" t="s">
        <v>810</v>
      </c>
      <c r="D676" t="s">
        <v>2</v>
      </c>
      <c r="E676" t="s">
        <v>486</v>
      </c>
      <c r="F676" t="s">
        <v>811</v>
      </c>
      <c r="G676">
        <v>10</v>
      </c>
      <c r="H676" t="s">
        <v>8</v>
      </c>
    </row>
    <row r="677" spans="1:8" x14ac:dyDescent="0.25">
      <c r="A677">
        <v>8020195071</v>
      </c>
      <c r="B677" s="1">
        <v>43679</v>
      </c>
      <c r="C677" t="s">
        <v>812</v>
      </c>
      <c r="D677" t="s">
        <v>2</v>
      </c>
      <c r="E677" t="s">
        <v>175</v>
      </c>
      <c r="F677" t="s">
        <v>65</v>
      </c>
      <c r="G677">
        <v>8</v>
      </c>
      <c r="H677" t="s">
        <v>214</v>
      </c>
    </row>
    <row r="678" spans="1:8" x14ac:dyDescent="0.25">
      <c r="A678">
        <v>8019062684</v>
      </c>
      <c r="B678" s="1">
        <v>43468</v>
      </c>
      <c r="C678" t="s">
        <v>813</v>
      </c>
      <c r="D678" t="s">
        <v>2</v>
      </c>
      <c r="E678" t="s">
        <v>154</v>
      </c>
      <c r="F678" t="s">
        <v>814</v>
      </c>
      <c r="G678">
        <v>5</v>
      </c>
      <c r="H678" t="s">
        <v>6</v>
      </c>
    </row>
    <row r="679" spans="1:8" x14ac:dyDescent="0.25">
      <c r="A679">
        <v>313153254</v>
      </c>
      <c r="B679" s="1">
        <v>43593</v>
      </c>
      <c r="C679" t="s">
        <v>815</v>
      </c>
      <c r="D679" t="s">
        <v>2</v>
      </c>
      <c r="E679" t="s">
        <v>4</v>
      </c>
      <c r="F679" t="s">
        <v>163</v>
      </c>
      <c r="G679">
        <v>12</v>
      </c>
      <c r="H679" t="s">
        <v>8</v>
      </c>
    </row>
    <row r="680" spans="1:8" x14ac:dyDescent="0.25">
      <c r="A680">
        <v>261749497</v>
      </c>
      <c r="B680" s="1">
        <v>42988</v>
      </c>
      <c r="C680" t="s">
        <v>816</v>
      </c>
      <c r="D680" t="s">
        <v>2</v>
      </c>
      <c r="E680" t="s">
        <v>480</v>
      </c>
      <c r="F680" t="s">
        <v>302</v>
      </c>
      <c r="G680">
        <v>1</v>
      </c>
      <c r="H680" t="s">
        <v>6</v>
      </c>
    </row>
    <row r="681" spans="1:8" x14ac:dyDescent="0.25">
      <c r="A681">
        <v>313159392</v>
      </c>
      <c r="B681" s="1">
        <v>43593</v>
      </c>
      <c r="C681" t="s">
        <v>815</v>
      </c>
      <c r="D681" t="s">
        <v>2</v>
      </c>
      <c r="E681" t="s">
        <v>4</v>
      </c>
      <c r="F681" t="s">
        <v>256</v>
      </c>
      <c r="G681">
        <v>8</v>
      </c>
      <c r="H681" t="s">
        <v>6</v>
      </c>
    </row>
    <row r="682" spans="1:8" x14ac:dyDescent="0.25">
      <c r="A682">
        <v>152620037</v>
      </c>
      <c r="B682" s="1">
        <v>41737</v>
      </c>
      <c r="C682" t="s">
        <v>817</v>
      </c>
      <c r="D682" t="s">
        <v>2</v>
      </c>
      <c r="E682" t="s">
        <v>480</v>
      </c>
      <c r="F682" t="s">
        <v>703</v>
      </c>
      <c r="G682">
        <v>7</v>
      </c>
      <c r="H682" t="s">
        <v>8</v>
      </c>
    </row>
    <row r="683" spans="1:8" x14ac:dyDescent="0.25">
      <c r="A683">
        <v>8019063510</v>
      </c>
      <c r="B683" s="1">
        <v>43469</v>
      </c>
      <c r="C683" t="s">
        <v>818</v>
      </c>
      <c r="D683" t="s">
        <v>2</v>
      </c>
      <c r="E683" t="s">
        <v>128</v>
      </c>
      <c r="F683" t="s">
        <v>268</v>
      </c>
      <c r="G683">
        <v>11</v>
      </c>
      <c r="H683" t="s">
        <v>8</v>
      </c>
    </row>
    <row r="684" spans="1:8" x14ac:dyDescent="0.25">
      <c r="A684">
        <v>8009119965</v>
      </c>
      <c r="B684" s="1">
        <v>41655</v>
      </c>
      <c r="C684" t="s">
        <v>819</v>
      </c>
      <c r="D684" t="s">
        <v>2</v>
      </c>
      <c r="E684" t="s">
        <v>154</v>
      </c>
      <c r="F684" t="s">
        <v>217</v>
      </c>
      <c r="G684">
        <v>8</v>
      </c>
      <c r="H684" t="s">
        <v>8</v>
      </c>
    </row>
    <row r="685" spans="1:8" x14ac:dyDescent="0.25">
      <c r="A685">
        <v>313317590</v>
      </c>
      <c r="B685" s="1">
        <v>43594</v>
      </c>
      <c r="C685" t="s">
        <v>796</v>
      </c>
      <c r="D685" t="s">
        <v>2</v>
      </c>
      <c r="E685" t="s">
        <v>4</v>
      </c>
      <c r="F685" t="s">
        <v>703</v>
      </c>
      <c r="G685">
        <v>7</v>
      </c>
      <c r="H685" t="s">
        <v>6</v>
      </c>
    </row>
    <row r="686" spans="1:8" x14ac:dyDescent="0.25">
      <c r="A686">
        <v>313624473</v>
      </c>
      <c r="B686" s="1">
        <v>43599</v>
      </c>
      <c r="C686" t="s">
        <v>820</v>
      </c>
      <c r="D686" t="s">
        <v>2</v>
      </c>
      <c r="E686" t="s">
        <v>4</v>
      </c>
      <c r="F686" t="s">
        <v>146</v>
      </c>
      <c r="G686">
        <v>6</v>
      </c>
      <c r="H686" t="s">
        <v>8</v>
      </c>
    </row>
    <row r="687" spans="1:8" x14ac:dyDescent="0.25">
      <c r="A687">
        <v>8020207847</v>
      </c>
      <c r="B687" s="1">
        <v>43682</v>
      </c>
      <c r="C687" t="s">
        <v>821</v>
      </c>
      <c r="D687" t="s">
        <v>2</v>
      </c>
      <c r="E687" t="s">
        <v>128</v>
      </c>
      <c r="F687" t="s">
        <v>397</v>
      </c>
      <c r="G687">
        <v>10</v>
      </c>
      <c r="H687" t="s">
        <v>8</v>
      </c>
    </row>
    <row r="688" spans="1:8" x14ac:dyDescent="0.25">
      <c r="A688">
        <v>327152658</v>
      </c>
      <c r="B688" s="1">
        <v>43682</v>
      </c>
      <c r="C688" t="s">
        <v>822</v>
      </c>
      <c r="D688" t="s">
        <v>2</v>
      </c>
      <c r="E688" t="s">
        <v>4</v>
      </c>
      <c r="F688" t="s">
        <v>256</v>
      </c>
      <c r="G688">
        <v>8</v>
      </c>
      <c r="H688" t="s">
        <v>6</v>
      </c>
    </row>
    <row r="689" spans="1:8" x14ac:dyDescent="0.25">
      <c r="A689">
        <v>313552531</v>
      </c>
      <c r="B689" s="1">
        <v>43598</v>
      </c>
      <c r="C689" t="s">
        <v>823</v>
      </c>
      <c r="D689" t="s">
        <v>2</v>
      </c>
      <c r="E689" t="s">
        <v>4</v>
      </c>
      <c r="F689" t="s">
        <v>211</v>
      </c>
      <c r="G689">
        <v>2</v>
      </c>
      <c r="H689" t="s">
        <v>6</v>
      </c>
    </row>
    <row r="690" spans="1:8" x14ac:dyDescent="0.25">
      <c r="A690">
        <v>261782531</v>
      </c>
      <c r="B690" s="1">
        <v>42989</v>
      </c>
      <c r="C690" t="s">
        <v>816</v>
      </c>
      <c r="D690" t="s">
        <v>2</v>
      </c>
      <c r="E690" t="s">
        <v>4</v>
      </c>
      <c r="F690" t="s">
        <v>53</v>
      </c>
      <c r="G690">
        <v>12</v>
      </c>
      <c r="H690" t="s">
        <v>8</v>
      </c>
    </row>
    <row r="691" spans="1:8" x14ac:dyDescent="0.25">
      <c r="A691">
        <v>301247243</v>
      </c>
      <c r="B691" s="1">
        <v>43455</v>
      </c>
      <c r="C691" t="s">
        <v>790</v>
      </c>
      <c r="D691" t="s">
        <v>2</v>
      </c>
      <c r="E691" t="s">
        <v>4</v>
      </c>
      <c r="F691" t="s">
        <v>173</v>
      </c>
      <c r="G691">
        <v>9</v>
      </c>
      <c r="H691" t="s">
        <v>6</v>
      </c>
    </row>
    <row r="692" spans="1:8" x14ac:dyDescent="0.25">
      <c r="A692">
        <v>8019727638</v>
      </c>
      <c r="B692" s="1">
        <v>43599</v>
      </c>
      <c r="C692" t="s">
        <v>824</v>
      </c>
      <c r="D692" t="s">
        <v>2</v>
      </c>
      <c r="E692" t="s">
        <v>128</v>
      </c>
      <c r="F692" t="s">
        <v>51</v>
      </c>
      <c r="G692">
        <v>7</v>
      </c>
      <c r="H692" t="s">
        <v>8</v>
      </c>
    </row>
    <row r="693" spans="1:8" x14ac:dyDescent="0.25">
      <c r="A693">
        <v>301857527</v>
      </c>
      <c r="B693" s="1">
        <v>43470</v>
      </c>
      <c r="C693" t="s">
        <v>825</v>
      </c>
      <c r="D693" t="s">
        <v>2</v>
      </c>
      <c r="E693" t="s">
        <v>4</v>
      </c>
      <c r="F693" t="s">
        <v>53</v>
      </c>
      <c r="G693">
        <v>12</v>
      </c>
      <c r="H693" t="s">
        <v>6</v>
      </c>
    </row>
    <row r="694" spans="1:8" x14ac:dyDescent="0.25">
      <c r="A694">
        <v>8018951915</v>
      </c>
      <c r="B694" s="1">
        <v>43445</v>
      </c>
      <c r="C694" t="s">
        <v>715</v>
      </c>
      <c r="D694" t="s">
        <v>2</v>
      </c>
      <c r="E694" t="s">
        <v>154</v>
      </c>
      <c r="F694" t="s">
        <v>795</v>
      </c>
      <c r="G694">
        <v>3</v>
      </c>
      <c r="H694" t="s">
        <v>8</v>
      </c>
    </row>
    <row r="695" spans="1:8" x14ac:dyDescent="0.25">
      <c r="A695">
        <v>8015524211</v>
      </c>
      <c r="B695" s="1">
        <v>42797</v>
      </c>
      <c r="C695" t="s">
        <v>826</v>
      </c>
      <c r="D695" t="s">
        <v>2</v>
      </c>
      <c r="E695" t="s">
        <v>140</v>
      </c>
      <c r="F695" t="s">
        <v>113</v>
      </c>
      <c r="G695">
        <v>7</v>
      </c>
      <c r="H695" t="s">
        <v>8</v>
      </c>
    </row>
    <row r="696" spans="1:8" x14ac:dyDescent="0.25">
      <c r="A696">
        <v>8019687040</v>
      </c>
      <c r="B696" s="1">
        <v>43592</v>
      </c>
      <c r="C696" t="s">
        <v>827</v>
      </c>
      <c r="D696" t="s">
        <v>2</v>
      </c>
      <c r="E696" t="s">
        <v>460</v>
      </c>
      <c r="F696" t="s">
        <v>351</v>
      </c>
      <c r="G696">
        <v>3</v>
      </c>
      <c r="H696" t="s">
        <v>6</v>
      </c>
    </row>
    <row r="697" spans="1:8" x14ac:dyDescent="0.25">
      <c r="A697">
        <v>302447588</v>
      </c>
      <c r="B697" s="1">
        <v>43479</v>
      </c>
      <c r="C697" t="s">
        <v>828</v>
      </c>
      <c r="D697" t="s">
        <v>2</v>
      </c>
      <c r="E697" t="s">
        <v>4</v>
      </c>
      <c r="F697" t="s">
        <v>421</v>
      </c>
      <c r="G697">
        <v>7</v>
      </c>
      <c r="H697" t="s">
        <v>8</v>
      </c>
    </row>
    <row r="698" spans="1:8" x14ac:dyDescent="0.25">
      <c r="A698">
        <v>302037474</v>
      </c>
      <c r="B698" s="1">
        <v>43473</v>
      </c>
      <c r="C698" t="s">
        <v>829</v>
      </c>
      <c r="D698" t="s">
        <v>2</v>
      </c>
      <c r="E698" t="s">
        <v>4</v>
      </c>
      <c r="F698" t="s">
        <v>110</v>
      </c>
      <c r="G698">
        <v>9</v>
      </c>
      <c r="H698" t="s">
        <v>8</v>
      </c>
    </row>
    <row r="699" spans="1:8" x14ac:dyDescent="0.25">
      <c r="A699">
        <v>8019183312</v>
      </c>
      <c r="B699" s="1">
        <v>43494</v>
      </c>
      <c r="C699" t="s">
        <v>830</v>
      </c>
      <c r="D699" t="s">
        <v>2</v>
      </c>
      <c r="E699" t="s">
        <v>140</v>
      </c>
      <c r="F699" t="s">
        <v>82</v>
      </c>
      <c r="G699">
        <v>6</v>
      </c>
      <c r="H699" t="s">
        <v>6</v>
      </c>
    </row>
    <row r="700" spans="1:8" x14ac:dyDescent="0.25">
      <c r="A700">
        <v>8019152787</v>
      </c>
      <c r="B700" s="1">
        <v>43487</v>
      </c>
      <c r="C700" t="s">
        <v>831</v>
      </c>
      <c r="D700" t="s">
        <v>2</v>
      </c>
      <c r="E700" t="s">
        <v>190</v>
      </c>
      <c r="F700" t="s">
        <v>69</v>
      </c>
      <c r="G700">
        <v>9</v>
      </c>
      <c r="H700" t="s">
        <v>8</v>
      </c>
    </row>
    <row r="701" spans="1:8" x14ac:dyDescent="0.25">
      <c r="A701">
        <v>8020187717</v>
      </c>
      <c r="B701" s="1">
        <v>43678</v>
      </c>
      <c r="C701" t="s">
        <v>812</v>
      </c>
      <c r="D701" t="s">
        <v>2</v>
      </c>
      <c r="E701" t="s">
        <v>128</v>
      </c>
      <c r="F701" t="s">
        <v>65</v>
      </c>
      <c r="G701">
        <v>8</v>
      </c>
      <c r="H701" t="s">
        <v>8</v>
      </c>
    </row>
    <row r="702" spans="1:8" x14ac:dyDescent="0.25">
      <c r="A702">
        <v>8009221487</v>
      </c>
      <c r="B702" s="1">
        <v>41672</v>
      </c>
      <c r="C702" t="s">
        <v>832</v>
      </c>
      <c r="D702" t="s">
        <v>2</v>
      </c>
      <c r="E702" t="s">
        <v>154</v>
      </c>
      <c r="F702" t="s">
        <v>691</v>
      </c>
      <c r="G702">
        <v>4</v>
      </c>
      <c r="H702" t="s">
        <v>8</v>
      </c>
    </row>
    <row r="703" spans="1:8" x14ac:dyDescent="0.25">
      <c r="A703">
        <v>8020213796</v>
      </c>
      <c r="B703" s="1">
        <v>43683</v>
      </c>
      <c r="C703" t="s">
        <v>833</v>
      </c>
      <c r="D703" t="s">
        <v>2</v>
      </c>
      <c r="E703" t="s">
        <v>175</v>
      </c>
      <c r="F703" t="s">
        <v>834</v>
      </c>
      <c r="G703">
        <v>10</v>
      </c>
      <c r="H703" t="s">
        <v>8</v>
      </c>
    </row>
    <row r="704" spans="1:8" x14ac:dyDescent="0.25">
      <c r="A704">
        <v>8009036512</v>
      </c>
      <c r="B704" s="1">
        <v>41641</v>
      </c>
      <c r="C704" t="s">
        <v>835</v>
      </c>
      <c r="D704" t="s">
        <v>2</v>
      </c>
      <c r="E704" t="s">
        <v>486</v>
      </c>
      <c r="F704" t="s">
        <v>176</v>
      </c>
      <c r="G704">
        <v>8</v>
      </c>
      <c r="H704" t="s">
        <v>8</v>
      </c>
    </row>
    <row r="705" spans="1:8" x14ac:dyDescent="0.25">
      <c r="A705">
        <v>8009156912</v>
      </c>
      <c r="B705" s="1">
        <v>41661</v>
      </c>
      <c r="C705" t="s">
        <v>836</v>
      </c>
      <c r="D705" t="s">
        <v>2</v>
      </c>
      <c r="E705" t="s">
        <v>190</v>
      </c>
      <c r="F705" t="s">
        <v>224</v>
      </c>
      <c r="G705">
        <v>12</v>
      </c>
      <c r="H705" t="s">
        <v>8</v>
      </c>
    </row>
    <row r="706" spans="1:8" x14ac:dyDescent="0.25">
      <c r="A706">
        <v>162659961</v>
      </c>
      <c r="B706" s="1">
        <v>41933</v>
      </c>
      <c r="C706" t="s">
        <v>837</v>
      </c>
      <c r="D706" t="s">
        <v>2</v>
      </c>
      <c r="E706" t="s">
        <v>480</v>
      </c>
      <c r="F706" t="s">
        <v>838</v>
      </c>
      <c r="G706">
        <v>2</v>
      </c>
      <c r="H706" t="s">
        <v>8</v>
      </c>
    </row>
    <row r="707" spans="1:8" x14ac:dyDescent="0.25">
      <c r="A707">
        <v>8009110948</v>
      </c>
      <c r="B707" s="1">
        <v>41654</v>
      </c>
      <c r="C707" t="s">
        <v>839</v>
      </c>
      <c r="D707" t="s">
        <v>2</v>
      </c>
      <c r="E707" t="s">
        <v>154</v>
      </c>
      <c r="F707" t="s">
        <v>250</v>
      </c>
      <c r="G707">
        <v>8</v>
      </c>
      <c r="H707" t="s">
        <v>8</v>
      </c>
    </row>
    <row r="708" spans="1:8" x14ac:dyDescent="0.25">
      <c r="A708">
        <v>8009041926</v>
      </c>
      <c r="B708" s="1">
        <v>41642</v>
      </c>
      <c r="C708" t="s">
        <v>840</v>
      </c>
      <c r="D708" t="s">
        <v>2</v>
      </c>
      <c r="E708" t="s">
        <v>154</v>
      </c>
      <c r="F708" t="s">
        <v>55</v>
      </c>
      <c r="G708">
        <v>11</v>
      </c>
      <c r="H708" t="s">
        <v>8</v>
      </c>
    </row>
    <row r="709" spans="1:8" x14ac:dyDescent="0.25">
      <c r="A709">
        <v>261870311</v>
      </c>
      <c r="B709" s="1">
        <v>42989</v>
      </c>
      <c r="C709" t="s">
        <v>841</v>
      </c>
      <c r="D709" t="s">
        <v>2</v>
      </c>
      <c r="E709" t="s">
        <v>4</v>
      </c>
      <c r="F709" t="s">
        <v>200</v>
      </c>
      <c r="G709">
        <v>9</v>
      </c>
      <c r="H709" t="s">
        <v>6</v>
      </c>
    </row>
    <row r="710" spans="1:8" x14ac:dyDescent="0.25">
      <c r="A710">
        <v>8009119364</v>
      </c>
      <c r="B710" s="1">
        <v>41655</v>
      </c>
      <c r="C710" t="s">
        <v>842</v>
      </c>
      <c r="D710" t="s">
        <v>2</v>
      </c>
      <c r="E710" t="s">
        <v>154</v>
      </c>
      <c r="F710" t="s">
        <v>843</v>
      </c>
      <c r="G710">
        <v>8</v>
      </c>
      <c r="H710" t="s">
        <v>8</v>
      </c>
    </row>
    <row r="711" spans="1:8" x14ac:dyDescent="0.25">
      <c r="A711">
        <v>8009127412</v>
      </c>
      <c r="B711" s="1">
        <v>41656</v>
      </c>
      <c r="C711" t="s">
        <v>844</v>
      </c>
      <c r="D711" t="s">
        <v>2</v>
      </c>
      <c r="E711" t="s">
        <v>154</v>
      </c>
      <c r="F711" t="s">
        <v>51</v>
      </c>
      <c r="G711">
        <v>7</v>
      </c>
      <c r="H711" t="s">
        <v>8</v>
      </c>
    </row>
    <row r="712" spans="1:8" x14ac:dyDescent="0.25">
      <c r="A712">
        <v>8009094516</v>
      </c>
      <c r="B712" s="1">
        <v>41652</v>
      </c>
      <c r="C712" t="s">
        <v>845</v>
      </c>
      <c r="D712" t="s">
        <v>2</v>
      </c>
      <c r="E712" t="s">
        <v>154</v>
      </c>
      <c r="F712" t="s">
        <v>238</v>
      </c>
      <c r="G712">
        <v>12</v>
      </c>
      <c r="H712" t="s">
        <v>8</v>
      </c>
    </row>
    <row r="713" spans="1:8" x14ac:dyDescent="0.25">
      <c r="A713">
        <v>8009453294</v>
      </c>
      <c r="B713" s="1">
        <v>41715</v>
      </c>
      <c r="C713" t="s">
        <v>846</v>
      </c>
      <c r="D713" t="s">
        <v>2</v>
      </c>
      <c r="E713" t="s">
        <v>128</v>
      </c>
      <c r="F713" t="s">
        <v>137</v>
      </c>
      <c r="G713">
        <v>12</v>
      </c>
      <c r="H713" t="s">
        <v>8</v>
      </c>
    </row>
    <row r="714" spans="1:8" x14ac:dyDescent="0.25">
      <c r="A714">
        <v>8009167058</v>
      </c>
      <c r="B714" s="1">
        <v>41663</v>
      </c>
      <c r="C714" t="s">
        <v>819</v>
      </c>
      <c r="D714" t="s">
        <v>2</v>
      </c>
      <c r="E714" t="s">
        <v>154</v>
      </c>
      <c r="F714" t="s">
        <v>282</v>
      </c>
      <c r="G714">
        <v>8</v>
      </c>
      <c r="H714" t="s">
        <v>8</v>
      </c>
    </row>
    <row r="715" spans="1:8" x14ac:dyDescent="0.25">
      <c r="A715">
        <v>303905656</v>
      </c>
      <c r="B715" s="1">
        <v>43496</v>
      </c>
      <c r="C715" t="s">
        <v>847</v>
      </c>
      <c r="D715" t="s">
        <v>2</v>
      </c>
      <c r="E715" t="s">
        <v>4</v>
      </c>
      <c r="F715" t="s">
        <v>404</v>
      </c>
      <c r="G715">
        <v>4</v>
      </c>
      <c r="H715" t="s">
        <v>6</v>
      </c>
    </row>
    <row r="716" spans="1:8" x14ac:dyDescent="0.25">
      <c r="A716">
        <v>8009112883</v>
      </c>
      <c r="B716" s="1">
        <v>41654</v>
      </c>
      <c r="C716" t="s">
        <v>844</v>
      </c>
      <c r="D716" t="s">
        <v>2</v>
      </c>
      <c r="E716" t="s">
        <v>154</v>
      </c>
      <c r="F716" t="s">
        <v>129</v>
      </c>
      <c r="G716">
        <v>7</v>
      </c>
      <c r="H716" t="s">
        <v>8</v>
      </c>
    </row>
    <row r="717" spans="1:8" x14ac:dyDescent="0.25">
      <c r="A717">
        <v>8009118656</v>
      </c>
      <c r="B717" s="1">
        <v>41655</v>
      </c>
      <c r="C717" t="s">
        <v>848</v>
      </c>
      <c r="D717" t="s">
        <v>2</v>
      </c>
      <c r="E717" t="s">
        <v>190</v>
      </c>
      <c r="F717" t="s">
        <v>495</v>
      </c>
      <c r="G717">
        <v>4</v>
      </c>
      <c r="H717" t="s">
        <v>8</v>
      </c>
    </row>
    <row r="718" spans="1:8" x14ac:dyDescent="0.25">
      <c r="A718">
        <v>8009044737</v>
      </c>
      <c r="B718" s="1">
        <v>41643</v>
      </c>
      <c r="C718" t="s">
        <v>849</v>
      </c>
      <c r="D718" t="s">
        <v>2</v>
      </c>
      <c r="E718" t="s">
        <v>154</v>
      </c>
      <c r="F718" t="s">
        <v>19</v>
      </c>
      <c r="G718">
        <v>8</v>
      </c>
      <c r="H718" t="s">
        <v>8</v>
      </c>
    </row>
    <row r="719" spans="1:8" x14ac:dyDescent="0.25">
      <c r="A719">
        <v>8009120388</v>
      </c>
      <c r="B719" s="1">
        <v>41655</v>
      </c>
      <c r="C719" t="s">
        <v>850</v>
      </c>
      <c r="D719" t="s">
        <v>2</v>
      </c>
      <c r="E719" t="s">
        <v>154</v>
      </c>
      <c r="F719" t="s">
        <v>21</v>
      </c>
      <c r="G719">
        <v>10</v>
      </c>
      <c r="H719" t="s">
        <v>8</v>
      </c>
    </row>
    <row r="720" spans="1:8" x14ac:dyDescent="0.25">
      <c r="A720">
        <v>8009169661</v>
      </c>
      <c r="B720" s="1">
        <v>41663</v>
      </c>
      <c r="C720" t="s">
        <v>851</v>
      </c>
      <c r="D720" t="s">
        <v>2</v>
      </c>
      <c r="E720" t="s">
        <v>190</v>
      </c>
      <c r="F720" t="s">
        <v>90</v>
      </c>
      <c r="G720">
        <v>6</v>
      </c>
      <c r="H720" t="s">
        <v>8</v>
      </c>
    </row>
    <row r="721" spans="1:8" x14ac:dyDescent="0.25">
      <c r="A721">
        <v>8009120950</v>
      </c>
      <c r="B721" s="1">
        <v>41655</v>
      </c>
      <c r="C721" t="s">
        <v>852</v>
      </c>
      <c r="D721" t="s">
        <v>2</v>
      </c>
      <c r="E721" t="s">
        <v>154</v>
      </c>
      <c r="F721" t="s">
        <v>750</v>
      </c>
      <c r="G721">
        <v>5</v>
      </c>
      <c r="H721" t="s">
        <v>8</v>
      </c>
    </row>
    <row r="722" spans="1:8" x14ac:dyDescent="0.25">
      <c r="A722">
        <v>8019176079</v>
      </c>
      <c r="B722" s="1">
        <v>43492</v>
      </c>
      <c r="C722" t="s">
        <v>853</v>
      </c>
      <c r="D722" t="s">
        <v>2</v>
      </c>
      <c r="E722" t="s">
        <v>128</v>
      </c>
      <c r="F722" t="s">
        <v>854</v>
      </c>
      <c r="G722">
        <v>9</v>
      </c>
      <c r="H722" t="s">
        <v>6</v>
      </c>
    </row>
    <row r="723" spans="1:8" x14ac:dyDescent="0.25">
      <c r="A723">
        <v>8009436440</v>
      </c>
      <c r="B723" s="1">
        <v>41711</v>
      </c>
      <c r="C723" t="s">
        <v>855</v>
      </c>
      <c r="D723" t="s">
        <v>2</v>
      </c>
      <c r="E723" t="s">
        <v>140</v>
      </c>
      <c r="F723" t="s">
        <v>108</v>
      </c>
      <c r="G723">
        <v>2</v>
      </c>
      <c r="H723" t="s">
        <v>8</v>
      </c>
    </row>
    <row r="724" spans="1:8" x14ac:dyDescent="0.25">
      <c r="A724">
        <v>8009150072</v>
      </c>
      <c r="B724" s="1">
        <v>41660</v>
      </c>
      <c r="C724" t="s">
        <v>850</v>
      </c>
      <c r="D724" t="s">
        <v>2</v>
      </c>
      <c r="E724" t="s">
        <v>154</v>
      </c>
      <c r="F724" t="s">
        <v>131</v>
      </c>
      <c r="G724">
        <v>5</v>
      </c>
      <c r="H724" t="s">
        <v>8</v>
      </c>
    </row>
    <row r="725" spans="1:8" x14ac:dyDescent="0.25">
      <c r="A725">
        <v>8009123981</v>
      </c>
      <c r="B725" s="1">
        <v>41656</v>
      </c>
      <c r="C725" t="s">
        <v>842</v>
      </c>
      <c r="D725" t="s">
        <v>2</v>
      </c>
      <c r="E725" t="s">
        <v>190</v>
      </c>
      <c r="F725" t="s">
        <v>856</v>
      </c>
      <c r="G725">
        <v>5</v>
      </c>
      <c r="H725" t="s">
        <v>8</v>
      </c>
    </row>
    <row r="726" spans="1:8" x14ac:dyDescent="0.25">
      <c r="A726">
        <v>149464685</v>
      </c>
      <c r="B726" s="1">
        <v>41677</v>
      </c>
      <c r="C726" t="s">
        <v>857</v>
      </c>
      <c r="D726" t="s">
        <v>2</v>
      </c>
      <c r="E726" t="s">
        <v>480</v>
      </c>
      <c r="F726" t="s">
        <v>446</v>
      </c>
      <c r="G726">
        <v>4</v>
      </c>
      <c r="H726" t="s">
        <v>8</v>
      </c>
    </row>
    <row r="727" spans="1:8" x14ac:dyDescent="0.25">
      <c r="A727">
        <v>8009575129</v>
      </c>
      <c r="B727" s="1">
        <v>41737</v>
      </c>
      <c r="C727" t="s">
        <v>835</v>
      </c>
      <c r="D727" t="s">
        <v>2</v>
      </c>
      <c r="E727" t="s">
        <v>128</v>
      </c>
      <c r="F727" t="s">
        <v>293</v>
      </c>
      <c r="G727">
        <v>1</v>
      </c>
      <c r="H727" t="s">
        <v>8</v>
      </c>
    </row>
    <row r="728" spans="1:8" x14ac:dyDescent="0.25">
      <c r="A728">
        <v>154032685</v>
      </c>
      <c r="B728" s="1">
        <v>41766</v>
      </c>
      <c r="C728" t="s">
        <v>858</v>
      </c>
      <c r="D728" t="s">
        <v>2</v>
      </c>
      <c r="E728" t="s">
        <v>480</v>
      </c>
      <c r="F728" t="s">
        <v>408</v>
      </c>
      <c r="G728">
        <v>4</v>
      </c>
      <c r="H728" t="s">
        <v>8</v>
      </c>
    </row>
    <row r="729" spans="1:8" x14ac:dyDescent="0.25">
      <c r="A729">
        <v>8009493596</v>
      </c>
      <c r="B729" s="1">
        <v>41722</v>
      </c>
      <c r="C729" t="s">
        <v>835</v>
      </c>
      <c r="D729" t="s">
        <v>2</v>
      </c>
      <c r="E729" t="s">
        <v>128</v>
      </c>
      <c r="F729" t="s">
        <v>157</v>
      </c>
      <c r="G729">
        <v>5</v>
      </c>
      <c r="H729" t="s">
        <v>8</v>
      </c>
    </row>
    <row r="730" spans="1:8" x14ac:dyDescent="0.25">
      <c r="A730">
        <v>8009673202</v>
      </c>
      <c r="B730" s="1">
        <v>41753</v>
      </c>
      <c r="C730" t="s">
        <v>859</v>
      </c>
      <c r="D730" t="s">
        <v>2</v>
      </c>
      <c r="E730" t="s">
        <v>140</v>
      </c>
      <c r="F730" t="s">
        <v>860</v>
      </c>
      <c r="G730">
        <v>11</v>
      </c>
      <c r="H730" t="s">
        <v>8</v>
      </c>
    </row>
    <row r="731" spans="1:8" x14ac:dyDescent="0.25">
      <c r="A731">
        <v>8009385906</v>
      </c>
      <c r="B731" s="1">
        <v>41702</v>
      </c>
      <c r="C731" t="s">
        <v>861</v>
      </c>
      <c r="D731" t="s">
        <v>2</v>
      </c>
      <c r="E731" t="s">
        <v>175</v>
      </c>
      <c r="F731" t="s">
        <v>282</v>
      </c>
      <c r="G731">
        <v>8</v>
      </c>
      <c r="H731" t="s">
        <v>8</v>
      </c>
    </row>
    <row r="732" spans="1:8" x14ac:dyDescent="0.25">
      <c r="A732">
        <v>8009188378</v>
      </c>
      <c r="B732" s="1">
        <v>41666</v>
      </c>
      <c r="C732" t="s">
        <v>862</v>
      </c>
      <c r="D732" t="s">
        <v>2</v>
      </c>
      <c r="E732" t="s">
        <v>154</v>
      </c>
      <c r="F732" t="s">
        <v>863</v>
      </c>
      <c r="G732">
        <v>5</v>
      </c>
      <c r="H732" t="s">
        <v>8</v>
      </c>
    </row>
    <row r="733" spans="1:8" x14ac:dyDescent="0.25">
      <c r="A733">
        <v>8009666484</v>
      </c>
      <c r="B733" s="1">
        <v>41752</v>
      </c>
      <c r="C733" t="s">
        <v>864</v>
      </c>
      <c r="D733" t="s">
        <v>2</v>
      </c>
      <c r="E733" t="s">
        <v>190</v>
      </c>
      <c r="F733" t="s">
        <v>170</v>
      </c>
      <c r="G733">
        <v>11</v>
      </c>
      <c r="H733" t="s">
        <v>8</v>
      </c>
    </row>
    <row r="734" spans="1:8" x14ac:dyDescent="0.25">
      <c r="A734">
        <v>8009911717</v>
      </c>
      <c r="B734" s="1">
        <v>41792</v>
      </c>
      <c r="C734" t="s">
        <v>855</v>
      </c>
      <c r="D734" t="s">
        <v>2</v>
      </c>
      <c r="E734" t="s">
        <v>140</v>
      </c>
      <c r="F734" t="s">
        <v>98</v>
      </c>
      <c r="G734">
        <v>2</v>
      </c>
      <c r="H734" t="s">
        <v>8</v>
      </c>
    </row>
    <row r="735" spans="1:8" x14ac:dyDescent="0.25">
      <c r="A735">
        <v>8009417485</v>
      </c>
      <c r="B735" s="1">
        <v>41708</v>
      </c>
      <c r="C735" t="s">
        <v>865</v>
      </c>
      <c r="D735" t="s">
        <v>2</v>
      </c>
      <c r="E735" t="s">
        <v>190</v>
      </c>
      <c r="F735" t="s">
        <v>30</v>
      </c>
      <c r="G735">
        <v>6</v>
      </c>
      <c r="H735" t="s">
        <v>8</v>
      </c>
    </row>
    <row r="736" spans="1:8" x14ac:dyDescent="0.25">
      <c r="A736">
        <v>8009183313</v>
      </c>
      <c r="B736" s="1">
        <v>41665</v>
      </c>
      <c r="C736" t="s">
        <v>866</v>
      </c>
      <c r="D736" t="s">
        <v>2</v>
      </c>
      <c r="E736" t="s">
        <v>154</v>
      </c>
      <c r="F736" t="s">
        <v>56</v>
      </c>
      <c r="G736">
        <v>12</v>
      </c>
      <c r="H736" t="s">
        <v>8</v>
      </c>
    </row>
    <row r="737" spans="1:8" x14ac:dyDescent="0.25">
      <c r="A737">
        <v>8010200310</v>
      </c>
      <c r="B737" s="1">
        <v>41836</v>
      </c>
      <c r="C737" t="s">
        <v>867</v>
      </c>
      <c r="D737" t="s">
        <v>2</v>
      </c>
      <c r="E737" t="s">
        <v>140</v>
      </c>
      <c r="F737" t="s">
        <v>98</v>
      </c>
      <c r="G737">
        <v>2</v>
      </c>
      <c r="H737" t="s">
        <v>8</v>
      </c>
    </row>
    <row r="738" spans="1:8" x14ac:dyDescent="0.25">
      <c r="A738">
        <v>8009627697</v>
      </c>
      <c r="B738" s="1">
        <v>41746</v>
      </c>
      <c r="C738" t="s">
        <v>859</v>
      </c>
      <c r="D738" t="s">
        <v>2</v>
      </c>
      <c r="E738" t="s">
        <v>128</v>
      </c>
      <c r="F738" t="s">
        <v>236</v>
      </c>
      <c r="G738">
        <v>11</v>
      </c>
      <c r="H738" t="s">
        <v>8</v>
      </c>
    </row>
    <row r="739" spans="1:8" x14ac:dyDescent="0.25">
      <c r="A739">
        <v>313992082</v>
      </c>
      <c r="B739" s="1">
        <v>43602</v>
      </c>
      <c r="C739" t="s">
        <v>868</v>
      </c>
      <c r="D739" t="s">
        <v>2</v>
      </c>
      <c r="E739" t="s">
        <v>4</v>
      </c>
      <c r="F739" t="s">
        <v>869</v>
      </c>
      <c r="G739">
        <v>5</v>
      </c>
      <c r="H739" t="s">
        <v>6</v>
      </c>
    </row>
    <row r="740" spans="1:8" x14ac:dyDescent="0.25">
      <c r="A740">
        <v>8009187728</v>
      </c>
      <c r="B740" s="1">
        <v>41666</v>
      </c>
      <c r="C740" t="s">
        <v>866</v>
      </c>
      <c r="D740" t="s">
        <v>2</v>
      </c>
      <c r="E740" t="s">
        <v>154</v>
      </c>
      <c r="F740" t="s">
        <v>60</v>
      </c>
      <c r="G740">
        <v>2</v>
      </c>
      <c r="H740" t="s">
        <v>8</v>
      </c>
    </row>
    <row r="741" spans="1:8" x14ac:dyDescent="0.25">
      <c r="A741">
        <v>8009461086</v>
      </c>
      <c r="B741" s="1">
        <v>41716</v>
      </c>
      <c r="C741" t="s">
        <v>870</v>
      </c>
      <c r="D741" t="s">
        <v>2</v>
      </c>
      <c r="E741" t="s">
        <v>190</v>
      </c>
      <c r="F741" t="s">
        <v>87</v>
      </c>
      <c r="G741">
        <v>10</v>
      </c>
      <c r="H741" t="s">
        <v>8</v>
      </c>
    </row>
    <row r="742" spans="1:8" x14ac:dyDescent="0.25">
      <c r="A742">
        <v>8009180153</v>
      </c>
      <c r="B742" s="1">
        <v>41665</v>
      </c>
      <c r="C742" t="s">
        <v>871</v>
      </c>
      <c r="D742" t="s">
        <v>2</v>
      </c>
      <c r="E742" t="s">
        <v>154</v>
      </c>
      <c r="F742" t="s">
        <v>5</v>
      </c>
      <c r="G742">
        <v>3</v>
      </c>
      <c r="H742" t="s">
        <v>8</v>
      </c>
    </row>
    <row r="743" spans="1:8" x14ac:dyDescent="0.25">
      <c r="A743">
        <v>8009740274</v>
      </c>
      <c r="B743" s="1">
        <v>41764</v>
      </c>
      <c r="C743" t="s">
        <v>858</v>
      </c>
      <c r="D743" t="s">
        <v>2</v>
      </c>
      <c r="E743" t="s">
        <v>190</v>
      </c>
      <c r="F743" t="s">
        <v>800</v>
      </c>
      <c r="G743">
        <v>1</v>
      </c>
      <c r="H743" t="s">
        <v>8</v>
      </c>
    </row>
    <row r="744" spans="1:8" x14ac:dyDescent="0.25">
      <c r="A744">
        <v>8009589271</v>
      </c>
      <c r="B744" s="1">
        <v>41739</v>
      </c>
      <c r="C744" t="s">
        <v>872</v>
      </c>
      <c r="D744" t="s">
        <v>2</v>
      </c>
      <c r="E744" t="s">
        <v>190</v>
      </c>
      <c r="F744" t="s">
        <v>27</v>
      </c>
      <c r="G744">
        <v>2</v>
      </c>
      <c r="H744" t="s">
        <v>8</v>
      </c>
    </row>
    <row r="745" spans="1:8" x14ac:dyDescent="0.25">
      <c r="A745">
        <v>8010068995</v>
      </c>
      <c r="B745" s="1">
        <v>41816</v>
      </c>
      <c r="C745" t="s">
        <v>873</v>
      </c>
      <c r="D745" t="s">
        <v>2</v>
      </c>
      <c r="E745" t="s">
        <v>140</v>
      </c>
      <c r="F745" t="s">
        <v>604</v>
      </c>
      <c r="G745">
        <v>12</v>
      </c>
      <c r="H745" t="s">
        <v>8</v>
      </c>
    </row>
    <row r="746" spans="1:8" x14ac:dyDescent="0.25">
      <c r="A746">
        <v>8010213339</v>
      </c>
      <c r="B746" s="1">
        <v>41838</v>
      </c>
      <c r="C746" t="s">
        <v>874</v>
      </c>
      <c r="D746" t="s">
        <v>2</v>
      </c>
      <c r="E746" t="s">
        <v>175</v>
      </c>
      <c r="F746" t="s">
        <v>5</v>
      </c>
      <c r="G746">
        <v>7</v>
      </c>
      <c r="H746" t="s">
        <v>8</v>
      </c>
    </row>
    <row r="747" spans="1:8" x14ac:dyDescent="0.25">
      <c r="A747">
        <v>8009169084</v>
      </c>
      <c r="B747" s="1">
        <v>41663</v>
      </c>
      <c r="C747" t="s">
        <v>851</v>
      </c>
      <c r="D747" t="s">
        <v>2</v>
      </c>
      <c r="E747" t="s">
        <v>190</v>
      </c>
      <c r="F747" t="s">
        <v>146</v>
      </c>
      <c r="G747">
        <v>6</v>
      </c>
      <c r="H747" t="s">
        <v>8</v>
      </c>
    </row>
    <row r="748" spans="1:8" x14ac:dyDescent="0.25">
      <c r="A748">
        <v>8009207150</v>
      </c>
      <c r="B748" s="1">
        <v>41669</v>
      </c>
      <c r="C748" t="s">
        <v>871</v>
      </c>
      <c r="D748" t="s">
        <v>2</v>
      </c>
      <c r="E748" t="s">
        <v>154</v>
      </c>
      <c r="F748" t="s">
        <v>220</v>
      </c>
      <c r="G748">
        <v>3</v>
      </c>
      <c r="H748" t="s">
        <v>8</v>
      </c>
    </row>
    <row r="749" spans="1:8" x14ac:dyDescent="0.25">
      <c r="A749">
        <v>8009175112</v>
      </c>
      <c r="B749" s="1">
        <v>41664</v>
      </c>
      <c r="C749" t="s">
        <v>875</v>
      </c>
      <c r="D749" t="s">
        <v>2</v>
      </c>
      <c r="E749" t="s">
        <v>154</v>
      </c>
      <c r="F749" t="s">
        <v>695</v>
      </c>
      <c r="G749">
        <v>5</v>
      </c>
      <c r="H749" t="s">
        <v>8</v>
      </c>
    </row>
    <row r="750" spans="1:8" x14ac:dyDescent="0.25">
      <c r="A750">
        <v>8009944219</v>
      </c>
      <c r="B750" s="1">
        <v>41797</v>
      </c>
      <c r="C750" t="s">
        <v>512</v>
      </c>
      <c r="D750" t="s">
        <v>2</v>
      </c>
      <c r="E750" t="s">
        <v>460</v>
      </c>
      <c r="F750" t="s">
        <v>876</v>
      </c>
      <c r="G750">
        <v>1</v>
      </c>
      <c r="H750" t="s">
        <v>8</v>
      </c>
    </row>
    <row r="751" spans="1:8" x14ac:dyDescent="0.25">
      <c r="A751">
        <v>8009106307</v>
      </c>
      <c r="B751" s="1">
        <v>41653</v>
      </c>
      <c r="C751" t="s">
        <v>877</v>
      </c>
      <c r="D751" t="s">
        <v>2</v>
      </c>
      <c r="E751" t="s">
        <v>128</v>
      </c>
      <c r="F751" t="s">
        <v>638</v>
      </c>
      <c r="G751">
        <v>12</v>
      </c>
      <c r="H751" t="s">
        <v>8</v>
      </c>
    </row>
    <row r="752" spans="1:8" x14ac:dyDescent="0.25">
      <c r="A752">
        <v>8009385708</v>
      </c>
      <c r="B752" s="1">
        <v>41702</v>
      </c>
      <c r="C752" t="s">
        <v>878</v>
      </c>
      <c r="D752" t="s">
        <v>2</v>
      </c>
      <c r="E752" t="s">
        <v>154</v>
      </c>
      <c r="F752" t="s">
        <v>706</v>
      </c>
      <c r="G752">
        <v>5</v>
      </c>
      <c r="H752" t="s">
        <v>8</v>
      </c>
    </row>
    <row r="753" spans="1:8" x14ac:dyDescent="0.25">
      <c r="A753">
        <v>8009174294</v>
      </c>
      <c r="B753" s="1">
        <v>41663</v>
      </c>
      <c r="C753" t="s">
        <v>862</v>
      </c>
      <c r="D753" t="s">
        <v>2</v>
      </c>
      <c r="E753" t="s">
        <v>154</v>
      </c>
      <c r="F753" t="s">
        <v>256</v>
      </c>
      <c r="G753">
        <v>8</v>
      </c>
      <c r="H753" t="s">
        <v>8</v>
      </c>
    </row>
    <row r="754" spans="1:8" x14ac:dyDescent="0.25">
      <c r="A754">
        <v>8009587173</v>
      </c>
      <c r="B754" s="1">
        <v>41739</v>
      </c>
      <c r="C754" t="s">
        <v>879</v>
      </c>
      <c r="D754" t="s">
        <v>2</v>
      </c>
      <c r="E754" t="s">
        <v>128</v>
      </c>
      <c r="F754" t="s">
        <v>338</v>
      </c>
      <c r="G754">
        <v>12</v>
      </c>
      <c r="H754" t="s">
        <v>8</v>
      </c>
    </row>
    <row r="755" spans="1:8" x14ac:dyDescent="0.25">
      <c r="A755">
        <v>8009201761</v>
      </c>
      <c r="B755" s="1">
        <v>41668</v>
      </c>
      <c r="C755" t="s">
        <v>866</v>
      </c>
      <c r="D755" t="s">
        <v>2</v>
      </c>
      <c r="E755" t="s">
        <v>190</v>
      </c>
      <c r="F755" t="s">
        <v>597</v>
      </c>
      <c r="G755">
        <v>1</v>
      </c>
      <c r="H755" t="s">
        <v>8</v>
      </c>
    </row>
    <row r="756" spans="1:8" x14ac:dyDescent="0.25">
      <c r="A756">
        <v>8010039681</v>
      </c>
      <c r="B756" s="1">
        <v>41812</v>
      </c>
      <c r="C756" t="s">
        <v>880</v>
      </c>
      <c r="D756" t="s">
        <v>2</v>
      </c>
      <c r="E756" t="s">
        <v>460</v>
      </c>
      <c r="F756" t="s">
        <v>11</v>
      </c>
      <c r="G756">
        <v>6</v>
      </c>
      <c r="H756" t="s">
        <v>8</v>
      </c>
    </row>
    <row r="757" spans="1:8" x14ac:dyDescent="0.25">
      <c r="A757">
        <v>8010195258</v>
      </c>
      <c r="B757" s="1">
        <v>41835</v>
      </c>
      <c r="C757" t="s">
        <v>881</v>
      </c>
      <c r="D757" t="s">
        <v>2</v>
      </c>
      <c r="E757" t="s">
        <v>486</v>
      </c>
      <c r="F757" t="s">
        <v>191</v>
      </c>
      <c r="G757">
        <v>8</v>
      </c>
      <c r="H757" t="s">
        <v>214</v>
      </c>
    </row>
    <row r="758" spans="1:8" x14ac:dyDescent="0.25">
      <c r="A758">
        <v>8010193016</v>
      </c>
      <c r="B758" s="1">
        <v>41835</v>
      </c>
      <c r="C758" t="s">
        <v>881</v>
      </c>
      <c r="D758" t="s">
        <v>2</v>
      </c>
      <c r="E758" t="s">
        <v>128</v>
      </c>
      <c r="F758" t="s">
        <v>882</v>
      </c>
      <c r="G758">
        <v>1</v>
      </c>
      <c r="H758" t="s">
        <v>202</v>
      </c>
    </row>
    <row r="759" spans="1:8" x14ac:dyDescent="0.25">
      <c r="A759">
        <v>8009846237</v>
      </c>
      <c r="B759" s="1">
        <v>41782</v>
      </c>
      <c r="C759" t="s">
        <v>883</v>
      </c>
      <c r="D759" t="s">
        <v>2</v>
      </c>
      <c r="E759" t="s">
        <v>128</v>
      </c>
      <c r="F759" t="s">
        <v>503</v>
      </c>
      <c r="G759">
        <v>11</v>
      </c>
      <c r="H759" t="s">
        <v>8</v>
      </c>
    </row>
    <row r="760" spans="1:8" x14ac:dyDescent="0.25">
      <c r="A760">
        <v>8009190283</v>
      </c>
      <c r="B760" s="1">
        <v>41666</v>
      </c>
      <c r="C760" t="s">
        <v>851</v>
      </c>
      <c r="D760" t="s">
        <v>2</v>
      </c>
      <c r="E760" t="s">
        <v>154</v>
      </c>
      <c r="F760" t="s">
        <v>884</v>
      </c>
      <c r="G760">
        <v>1</v>
      </c>
      <c r="H760" t="s">
        <v>8</v>
      </c>
    </row>
    <row r="761" spans="1:8" x14ac:dyDescent="0.25">
      <c r="A761">
        <v>8009940365</v>
      </c>
      <c r="B761" s="1">
        <v>41796</v>
      </c>
      <c r="C761" t="s">
        <v>885</v>
      </c>
      <c r="D761" t="s">
        <v>2</v>
      </c>
      <c r="E761" t="s">
        <v>486</v>
      </c>
      <c r="F761" t="s">
        <v>51</v>
      </c>
      <c r="G761">
        <v>7</v>
      </c>
      <c r="H761" t="s">
        <v>214</v>
      </c>
    </row>
    <row r="762" spans="1:8" x14ac:dyDescent="0.25">
      <c r="A762">
        <v>8010645176</v>
      </c>
      <c r="B762" s="1">
        <v>41907</v>
      </c>
      <c r="C762" t="s">
        <v>886</v>
      </c>
      <c r="D762" t="s">
        <v>2</v>
      </c>
      <c r="E762" t="s">
        <v>140</v>
      </c>
      <c r="F762" t="s">
        <v>84</v>
      </c>
      <c r="G762">
        <v>9</v>
      </c>
      <c r="H762" t="s">
        <v>8</v>
      </c>
    </row>
    <row r="763" spans="1:8" x14ac:dyDescent="0.25">
      <c r="A763">
        <v>8009762947</v>
      </c>
      <c r="B763" s="1">
        <v>41768</v>
      </c>
      <c r="C763" t="s">
        <v>887</v>
      </c>
      <c r="D763" t="s">
        <v>2</v>
      </c>
      <c r="E763" t="s">
        <v>128</v>
      </c>
      <c r="F763" t="s">
        <v>103</v>
      </c>
      <c r="G763">
        <v>12</v>
      </c>
      <c r="H763" t="s">
        <v>8</v>
      </c>
    </row>
    <row r="764" spans="1:8" x14ac:dyDescent="0.25">
      <c r="A764">
        <v>8009179284</v>
      </c>
      <c r="B764" s="1">
        <v>41664</v>
      </c>
      <c r="C764" t="s">
        <v>851</v>
      </c>
      <c r="D764" t="s">
        <v>2</v>
      </c>
      <c r="E764" t="s">
        <v>154</v>
      </c>
      <c r="F764" t="s">
        <v>331</v>
      </c>
      <c r="G764">
        <v>1</v>
      </c>
      <c r="H764" t="s">
        <v>8</v>
      </c>
    </row>
    <row r="765" spans="1:8" x14ac:dyDescent="0.25">
      <c r="A765">
        <v>8009761560</v>
      </c>
      <c r="B765" s="1">
        <v>41768</v>
      </c>
      <c r="C765" t="s">
        <v>888</v>
      </c>
      <c r="D765" t="s">
        <v>2</v>
      </c>
      <c r="E765" t="s">
        <v>102</v>
      </c>
      <c r="F765" t="s">
        <v>446</v>
      </c>
      <c r="G765">
        <v>4</v>
      </c>
      <c r="H765" t="s">
        <v>8</v>
      </c>
    </row>
    <row r="766" spans="1:8" x14ac:dyDescent="0.25">
      <c r="A766">
        <v>8009836695</v>
      </c>
      <c r="B766" s="1">
        <v>41780</v>
      </c>
      <c r="C766" t="s">
        <v>889</v>
      </c>
      <c r="D766" t="s">
        <v>2</v>
      </c>
      <c r="E766" t="s">
        <v>128</v>
      </c>
      <c r="F766" t="s">
        <v>30</v>
      </c>
      <c r="G766">
        <v>6</v>
      </c>
      <c r="H766" t="s">
        <v>8</v>
      </c>
    </row>
    <row r="767" spans="1:8" x14ac:dyDescent="0.25">
      <c r="A767">
        <v>8009744282</v>
      </c>
      <c r="B767" s="1">
        <v>41765</v>
      </c>
      <c r="C767" t="s">
        <v>889</v>
      </c>
      <c r="D767" t="s">
        <v>2</v>
      </c>
      <c r="E767" t="s">
        <v>460</v>
      </c>
      <c r="F767" t="s">
        <v>98</v>
      </c>
      <c r="G767">
        <v>2</v>
      </c>
      <c r="H767" t="s">
        <v>8</v>
      </c>
    </row>
    <row r="768" spans="1:8" x14ac:dyDescent="0.25">
      <c r="A768">
        <v>8009746491</v>
      </c>
      <c r="B768" s="1">
        <v>41765</v>
      </c>
      <c r="C768" t="s">
        <v>890</v>
      </c>
      <c r="D768" t="s">
        <v>2</v>
      </c>
      <c r="E768" t="s">
        <v>190</v>
      </c>
      <c r="F768" t="s">
        <v>357</v>
      </c>
      <c r="G768">
        <v>2</v>
      </c>
      <c r="H768" t="s">
        <v>8</v>
      </c>
    </row>
    <row r="769" spans="1:8" x14ac:dyDescent="0.25">
      <c r="A769">
        <v>8010363272</v>
      </c>
      <c r="B769" s="1">
        <v>41862</v>
      </c>
      <c r="C769" t="s">
        <v>891</v>
      </c>
      <c r="D769" t="s">
        <v>2</v>
      </c>
      <c r="E769" t="s">
        <v>192</v>
      </c>
      <c r="G769">
        <v>6</v>
      </c>
      <c r="H769" t="s">
        <v>8</v>
      </c>
    </row>
    <row r="770" spans="1:8" x14ac:dyDescent="0.25">
      <c r="A770">
        <v>8010769464</v>
      </c>
      <c r="B770" s="1">
        <v>41929</v>
      </c>
      <c r="C770" t="s">
        <v>892</v>
      </c>
      <c r="D770" t="s">
        <v>2</v>
      </c>
      <c r="E770" t="s">
        <v>128</v>
      </c>
      <c r="F770" t="s">
        <v>843</v>
      </c>
      <c r="G770">
        <v>8</v>
      </c>
      <c r="H770" t="s">
        <v>202</v>
      </c>
    </row>
    <row r="771" spans="1:8" x14ac:dyDescent="0.25">
      <c r="A771">
        <v>8009920336</v>
      </c>
      <c r="B771" s="1">
        <v>41793</v>
      </c>
      <c r="C771" t="s">
        <v>893</v>
      </c>
      <c r="D771" t="s">
        <v>2</v>
      </c>
      <c r="E771" t="s">
        <v>486</v>
      </c>
      <c r="F771" t="s">
        <v>894</v>
      </c>
      <c r="G771">
        <v>11</v>
      </c>
      <c r="H771" t="s">
        <v>8</v>
      </c>
    </row>
    <row r="772" spans="1:8" x14ac:dyDescent="0.25">
      <c r="A772">
        <v>8010554831</v>
      </c>
      <c r="B772" s="1">
        <v>41892</v>
      </c>
      <c r="C772" t="s">
        <v>895</v>
      </c>
      <c r="D772" t="s">
        <v>2</v>
      </c>
      <c r="E772" t="s">
        <v>128</v>
      </c>
      <c r="F772" t="s">
        <v>638</v>
      </c>
      <c r="G772">
        <v>12</v>
      </c>
      <c r="H772" t="s">
        <v>8</v>
      </c>
    </row>
    <row r="773" spans="1:8" x14ac:dyDescent="0.25">
      <c r="A773">
        <v>8009998992</v>
      </c>
      <c r="B773" s="1">
        <v>41806</v>
      </c>
      <c r="C773" t="s">
        <v>896</v>
      </c>
      <c r="D773" t="s">
        <v>2</v>
      </c>
      <c r="E773" t="s">
        <v>486</v>
      </c>
      <c r="F773" t="s">
        <v>227</v>
      </c>
      <c r="G773">
        <v>2</v>
      </c>
      <c r="H773" t="s">
        <v>8</v>
      </c>
    </row>
    <row r="774" spans="1:8" x14ac:dyDescent="0.25">
      <c r="A774">
        <v>8010796599</v>
      </c>
      <c r="B774" s="1">
        <v>41933</v>
      </c>
      <c r="C774" t="s">
        <v>897</v>
      </c>
      <c r="D774" t="s">
        <v>2</v>
      </c>
      <c r="E774" t="s">
        <v>128</v>
      </c>
      <c r="F774" t="s">
        <v>308</v>
      </c>
      <c r="G774">
        <v>1</v>
      </c>
      <c r="H774" t="s">
        <v>202</v>
      </c>
    </row>
    <row r="775" spans="1:8" x14ac:dyDescent="0.25">
      <c r="A775">
        <v>8010048756</v>
      </c>
      <c r="B775" s="1">
        <v>41814</v>
      </c>
      <c r="C775" t="s">
        <v>898</v>
      </c>
      <c r="D775" t="s">
        <v>2</v>
      </c>
      <c r="E775" t="s">
        <v>460</v>
      </c>
      <c r="F775" t="s">
        <v>47</v>
      </c>
      <c r="G775">
        <v>2</v>
      </c>
      <c r="H775" t="s">
        <v>8</v>
      </c>
    </row>
    <row r="776" spans="1:8" x14ac:dyDescent="0.25">
      <c r="A776">
        <v>8010165643</v>
      </c>
      <c r="B776" s="1">
        <v>41830</v>
      </c>
      <c r="C776" t="s">
        <v>899</v>
      </c>
      <c r="D776" t="s">
        <v>2</v>
      </c>
      <c r="E776" t="s">
        <v>460</v>
      </c>
      <c r="F776" t="s">
        <v>282</v>
      </c>
      <c r="G776">
        <v>8</v>
      </c>
      <c r="H776" t="s">
        <v>8</v>
      </c>
    </row>
    <row r="777" spans="1:8" x14ac:dyDescent="0.25">
      <c r="A777">
        <v>8009182683</v>
      </c>
      <c r="B777" s="1">
        <v>41665</v>
      </c>
      <c r="C777" t="s">
        <v>819</v>
      </c>
      <c r="D777" t="s">
        <v>2</v>
      </c>
      <c r="E777" t="s">
        <v>154</v>
      </c>
      <c r="F777" t="s">
        <v>900</v>
      </c>
      <c r="G777">
        <v>8</v>
      </c>
      <c r="H777" t="s">
        <v>8</v>
      </c>
    </row>
    <row r="778" spans="1:8" x14ac:dyDescent="0.25">
      <c r="A778">
        <v>8010170732</v>
      </c>
      <c r="B778" s="1">
        <v>41831</v>
      </c>
      <c r="C778" t="s">
        <v>901</v>
      </c>
      <c r="D778" t="s">
        <v>2</v>
      </c>
      <c r="E778" t="s">
        <v>486</v>
      </c>
      <c r="F778" t="s">
        <v>338</v>
      </c>
      <c r="G778">
        <v>12</v>
      </c>
      <c r="H778" t="s">
        <v>8</v>
      </c>
    </row>
    <row r="779" spans="1:8" x14ac:dyDescent="0.25">
      <c r="A779">
        <v>8010229867</v>
      </c>
      <c r="B779" s="1">
        <v>41841</v>
      </c>
      <c r="C779" t="s">
        <v>902</v>
      </c>
      <c r="D779" t="s">
        <v>2</v>
      </c>
      <c r="E779" t="s">
        <v>128</v>
      </c>
      <c r="F779" t="s">
        <v>497</v>
      </c>
      <c r="G779">
        <v>10</v>
      </c>
      <c r="H779" t="s">
        <v>8</v>
      </c>
    </row>
    <row r="780" spans="1:8" x14ac:dyDescent="0.25">
      <c r="A780">
        <v>8011014371</v>
      </c>
      <c r="B780" s="1">
        <v>41972</v>
      </c>
      <c r="C780" t="s">
        <v>903</v>
      </c>
      <c r="D780" t="s">
        <v>2</v>
      </c>
      <c r="E780" t="s">
        <v>154</v>
      </c>
      <c r="F780" t="s">
        <v>416</v>
      </c>
      <c r="G780">
        <v>2</v>
      </c>
      <c r="H780" t="s">
        <v>8</v>
      </c>
    </row>
    <row r="781" spans="1:8" x14ac:dyDescent="0.25">
      <c r="A781">
        <v>8010623775</v>
      </c>
      <c r="B781" s="1">
        <v>41904</v>
      </c>
      <c r="C781" t="s">
        <v>895</v>
      </c>
      <c r="D781" t="s">
        <v>2</v>
      </c>
      <c r="E781" t="s">
        <v>175</v>
      </c>
      <c r="F781" t="s">
        <v>904</v>
      </c>
      <c r="G781">
        <v>2</v>
      </c>
      <c r="H781" t="s">
        <v>8</v>
      </c>
    </row>
    <row r="782" spans="1:8" x14ac:dyDescent="0.25">
      <c r="A782">
        <v>8010360691</v>
      </c>
      <c r="B782" s="1">
        <v>41862</v>
      </c>
      <c r="C782" t="s">
        <v>905</v>
      </c>
      <c r="D782" t="s">
        <v>2</v>
      </c>
      <c r="E782" t="s">
        <v>460</v>
      </c>
      <c r="F782" t="s">
        <v>51</v>
      </c>
      <c r="G782">
        <v>7</v>
      </c>
      <c r="H782" t="s">
        <v>8</v>
      </c>
    </row>
    <row r="783" spans="1:8" x14ac:dyDescent="0.25">
      <c r="A783">
        <v>8010841496</v>
      </c>
      <c r="B783" s="1">
        <v>41942</v>
      </c>
      <c r="C783" t="s">
        <v>906</v>
      </c>
      <c r="D783" t="s">
        <v>2</v>
      </c>
      <c r="E783" t="s">
        <v>140</v>
      </c>
      <c r="F783" t="s">
        <v>30</v>
      </c>
      <c r="G783">
        <v>6</v>
      </c>
      <c r="H783" t="s">
        <v>8</v>
      </c>
    </row>
    <row r="784" spans="1:8" x14ac:dyDescent="0.25">
      <c r="A784">
        <v>8011111761</v>
      </c>
      <c r="B784" s="1">
        <v>41988</v>
      </c>
      <c r="C784" t="s">
        <v>907</v>
      </c>
      <c r="D784" t="s">
        <v>2</v>
      </c>
      <c r="E784" t="s">
        <v>175</v>
      </c>
      <c r="F784" t="s">
        <v>908</v>
      </c>
      <c r="G784">
        <v>2</v>
      </c>
      <c r="H784" t="s">
        <v>8</v>
      </c>
    </row>
    <row r="785" spans="1:8" x14ac:dyDescent="0.25">
      <c r="A785">
        <v>8010383072</v>
      </c>
      <c r="B785" s="1">
        <v>41865</v>
      </c>
      <c r="C785" t="s">
        <v>909</v>
      </c>
      <c r="D785" t="s">
        <v>2</v>
      </c>
      <c r="E785" t="s">
        <v>140</v>
      </c>
      <c r="F785" t="s">
        <v>856</v>
      </c>
      <c r="G785">
        <v>5</v>
      </c>
      <c r="H785" t="s">
        <v>8</v>
      </c>
    </row>
    <row r="786" spans="1:8" x14ac:dyDescent="0.25">
      <c r="A786">
        <v>8009752729</v>
      </c>
      <c r="B786" s="1">
        <v>41766</v>
      </c>
      <c r="C786" t="s">
        <v>910</v>
      </c>
      <c r="D786" t="s">
        <v>2</v>
      </c>
      <c r="E786" t="s">
        <v>128</v>
      </c>
      <c r="F786" t="s">
        <v>911</v>
      </c>
      <c r="G786">
        <v>1</v>
      </c>
      <c r="H786" t="s">
        <v>8</v>
      </c>
    </row>
    <row r="787" spans="1:8" x14ac:dyDescent="0.25">
      <c r="A787">
        <v>8010386515</v>
      </c>
      <c r="B787" s="1">
        <v>41865</v>
      </c>
      <c r="C787" t="s">
        <v>912</v>
      </c>
      <c r="D787" t="s">
        <v>2</v>
      </c>
      <c r="E787" t="s">
        <v>140</v>
      </c>
      <c r="F787" t="s">
        <v>913</v>
      </c>
      <c r="G787">
        <v>9</v>
      </c>
      <c r="H787" t="s">
        <v>8</v>
      </c>
    </row>
    <row r="788" spans="1:8" x14ac:dyDescent="0.25">
      <c r="A788">
        <v>8010742623</v>
      </c>
      <c r="B788" s="1">
        <v>41924</v>
      </c>
      <c r="C788" t="s">
        <v>887</v>
      </c>
      <c r="D788" t="s">
        <v>2</v>
      </c>
      <c r="E788" t="s">
        <v>140</v>
      </c>
      <c r="F788" t="s">
        <v>103</v>
      </c>
      <c r="G788">
        <v>12</v>
      </c>
      <c r="H788" t="s">
        <v>8</v>
      </c>
    </row>
    <row r="789" spans="1:8" x14ac:dyDescent="0.25">
      <c r="A789">
        <v>8011406122</v>
      </c>
      <c r="B789" s="1">
        <v>42041</v>
      </c>
      <c r="C789" t="s">
        <v>914</v>
      </c>
      <c r="D789" t="s">
        <v>2</v>
      </c>
      <c r="E789" t="s">
        <v>102</v>
      </c>
      <c r="F789" t="s">
        <v>642</v>
      </c>
      <c r="G789">
        <v>3</v>
      </c>
      <c r="H789" t="s">
        <v>8</v>
      </c>
    </row>
    <row r="790" spans="1:8" x14ac:dyDescent="0.25">
      <c r="A790">
        <v>8010261771</v>
      </c>
      <c r="B790" s="1">
        <v>41845</v>
      </c>
      <c r="C790" t="s">
        <v>915</v>
      </c>
      <c r="D790" t="s">
        <v>2</v>
      </c>
      <c r="E790" t="s">
        <v>128</v>
      </c>
      <c r="F790" t="s">
        <v>65</v>
      </c>
      <c r="G790">
        <v>11</v>
      </c>
      <c r="H790" t="s">
        <v>202</v>
      </c>
    </row>
    <row r="791" spans="1:8" x14ac:dyDescent="0.25">
      <c r="A791">
        <v>8010226184</v>
      </c>
      <c r="B791" s="1">
        <v>41840</v>
      </c>
      <c r="C791" t="s">
        <v>916</v>
      </c>
      <c r="D791" t="s">
        <v>2</v>
      </c>
      <c r="E791" t="s">
        <v>190</v>
      </c>
      <c r="F791" t="s">
        <v>106</v>
      </c>
      <c r="G791">
        <v>6</v>
      </c>
      <c r="H791" t="s">
        <v>8</v>
      </c>
    </row>
    <row r="792" spans="1:8" x14ac:dyDescent="0.25">
      <c r="A792">
        <v>8009920776</v>
      </c>
      <c r="B792" s="1">
        <v>41793</v>
      </c>
      <c r="C792" t="s">
        <v>917</v>
      </c>
      <c r="D792" t="s">
        <v>2</v>
      </c>
      <c r="E792" t="s">
        <v>128</v>
      </c>
      <c r="F792" t="s">
        <v>103</v>
      </c>
      <c r="G792">
        <v>12</v>
      </c>
      <c r="H792" t="s">
        <v>214</v>
      </c>
    </row>
    <row r="793" spans="1:8" x14ac:dyDescent="0.25">
      <c r="A793">
        <v>8010103124</v>
      </c>
      <c r="B793" s="1">
        <v>41821</v>
      </c>
      <c r="C793" t="s">
        <v>918</v>
      </c>
      <c r="D793" t="s">
        <v>2</v>
      </c>
      <c r="E793" t="s">
        <v>128</v>
      </c>
      <c r="F793" t="s">
        <v>65</v>
      </c>
      <c r="G793">
        <v>8</v>
      </c>
      <c r="H793" t="s">
        <v>202</v>
      </c>
    </row>
    <row r="794" spans="1:8" x14ac:dyDescent="0.25">
      <c r="A794">
        <v>8010805240</v>
      </c>
      <c r="B794" s="1">
        <v>41935</v>
      </c>
      <c r="C794" t="s">
        <v>919</v>
      </c>
      <c r="D794" t="s">
        <v>2</v>
      </c>
      <c r="E794" t="s">
        <v>460</v>
      </c>
      <c r="F794" t="s">
        <v>920</v>
      </c>
      <c r="G794">
        <v>4</v>
      </c>
      <c r="H794" t="s">
        <v>8</v>
      </c>
    </row>
    <row r="795" spans="1:8" x14ac:dyDescent="0.25">
      <c r="A795">
        <v>8009926027</v>
      </c>
      <c r="B795" s="1">
        <v>41794</v>
      </c>
      <c r="C795" t="s">
        <v>893</v>
      </c>
      <c r="D795" t="s">
        <v>2</v>
      </c>
      <c r="E795" t="s">
        <v>128</v>
      </c>
      <c r="F795" t="s">
        <v>411</v>
      </c>
      <c r="G795">
        <v>2</v>
      </c>
      <c r="H795" t="s">
        <v>8</v>
      </c>
    </row>
    <row r="796" spans="1:8" x14ac:dyDescent="0.25">
      <c r="A796">
        <v>8010245960</v>
      </c>
      <c r="B796" s="1">
        <v>41843</v>
      </c>
      <c r="C796" t="s">
        <v>921</v>
      </c>
      <c r="D796" t="s">
        <v>2</v>
      </c>
      <c r="E796" t="s">
        <v>128</v>
      </c>
      <c r="F796" t="s">
        <v>82</v>
      </c>
      <c r="G796">
        <v>6</v>
      </c>
      <c r="H796" t="s">
        <v>8</v>
      </c>
    </row>
    <row r="797" spans="1:8" x14ac:dyDescent="0.25">
      <c r="A797">
        <v>8010734871</v>
      </c>
      <c r="B797" s="1">
        <v>41922</v>
      </c>
      <c r="C797" t="s">
        <v>922</v>
      </c>
      <c r="D797" t="s">
        <v>2</v>
      </c>
      <c r="E797" t="s">
        <v>128</v>
      </c>
      <c r="F797" t="s">
        <v>516</v>
      </c>
      <c r="G797">
        <v>7</v>
      </c>
      <c r="H797" t="s">
        <v>8</v>
      </c>
    </row>
    <row r="798" spans="1:8" x14ac:dyDescent="0.25">
      <c r="A798">
        <v>8010257257</v>
      </c>
      <c r="B798" s="1">
        <v>41845</v>
      </c>
      <c r="C798" t="s">
        <v>923</v>
      </c>
      <c r="D798" t="s">
        <v>2</v>
      </c>
      <c r="E798" t="s">
        <v>460</v>
      </c>
      <c r="F798" t="s">
        <v>390</v>
      </c>
      <c r="G798">
        <v>9</v>
      </c>
      <c r="H798" t="s">
        <v>8</v>
      </c>
    </row>
    <row r="799" spans="1:8" x14ac:dyDescent="0.25">
      <c r="A799">
        <v>8010302389</v>
      </c>
      <c r="B799" s="1">
        <v>41852</v>
      </c>
      <c r="C799" t="s">
        <v>924</v>
      </c>
      <c r="D799" t="s">
        <v>2</v>
      </c>
      <c r="E799" t="s">
        <v>460</v>
      </c>
      <c r="F799" t="s">
        <v>65</v>
      </c>
      <c r="G799">
        <v>8</v>
      </c>
      <c r="H799" t="s">
        <v>8</v>
      </c>
    </row>
    <row r="800" spans="1:8" x14ac:dyDescent="0.25">
      <c r="A800">
        <v>8011357035</v>
      </c>
      <c r="B800" s="1">
        <v>42033</v>
      </c>
      <c r="C800" t="s">
        <v>925</v>
      </c>
      <c r="D800" t="s">
        <v>2</v>
      </c>
      <c r="E800" t="s">
        <v>154</v>
      </c>
      <c r="F800" t="s">
        <v>42</v>
      </c>
      <c r="G800">
        <v>4</v>
      </c>
      <c r="H800" t="s">
        <v>8</v>
      </c>
    </row>
    <row r="801" spans="1:8" x14ac:dyDescent="0.25">
      <c r="A801">
        <v>8010917109</v>
      </c>
      <c r="B801" s="1">
        <v>41955</v>
      </c>
      <c r="C801" t="s">
        <v>926</v>
      </c>
      <c r="D801" t="s">
        <v>2</v>
      </c>
      <c r="E801" t="s">
        <v>102</v>
      </c>
      <c r="F801" t="s">
        <v>208</v>
      </c>
      <c r="G801">
        <v>4</v>
      </c>
      <c r="H801" t="s">
        <v>8</v>
      </c>
    </row>
    <row r="802" spans="1:8" x14ac:dyDescent="0.25">
      <c r="A802">
        <v>8010805171</v>
      </c>
      <c r="B802" s="1">
        <v>41935</v>
      </c>
      <c r="C802" t="s">
        <v>927</v>
      </c>
      <c r="D802" t="s">
        <v>2</v>
      </c>
      <c r="E802" t="s">
        <v>190</v>
      </c>
      <c r="F802" t="s">
        <v>65</v>
      </c>
      <c r="G802">
        <v>8</v>
      </c>
      <c r="H802" t="s">
        <v>8</v>
      </c>
    </row>
    <row r="803" spans="1:8" x14ac:dyDescent="0.25">
      <c r="A803">
        <v>8010766319</v>
      </c>
      <c r="B803" s="1">
        <v>41928</v>
      </c>
      <c r="C803" t="s">
        <v>837</v>
      </c>
      <c r="D803" t="s">
        <v>2</v>
      </c>
      <c r="E803" t="s">
        <v>128</v>
      </c>
      <c r="F803" t="s">
        <v>928</v>
      </c>
      <c r="G803">
        <v>11</v>
      </c>
      <c r="H803" t="s">
        <v>202</v>
      </c>
    </row>
    <row r="804" spans="1:8" x14ac:dyDescent="0.25">
      <c r="A804">
        <v>8010549242</v>
      </c>
      <c r="B804" s="1">
        <v>41891</v>
      </c>
      <c r="C804" t="s">
        <v>924</v>
      </c>
      <c r="D804" t="s">
        <v>2</v>
      </c>
      <c r="E804" t="s">
        <v>190</v>
      </c>
      <c r="F804" t="s">
        <v>11</v>
      </c>
      <c r="G804">
        <v>6</v>
      </c>
      <c r="H804" t="s">
        <v>8</v>
      </c>
    </row>
    <row r="805" spans="1:8" x14ac:dyDescent="0.25">
      <c r="A805">
        <v>8009827310</v>
      </c>
      <c r="B805" s="1">
        <v>41779</v>
      </c>
      <c r="C805" t="s">
        <v>929</v>
      </c>
      <c r="D805" t="s">
        <v>2</v>
      </c>
      <c r="E805" t="s">
        <v>499</v>
      </c>
      <c r="F805" t="s">
        <v>930</v>
      </c>
      <c r="G805">
        <v>9</v>
      </c>
      <c r="H805" t="s">
        <v>8</v>
      </c>
    </row>
    <row r="806" spans="1:8" x14ac:dyDescent="0.25">
      <c r="A806">
        <v>171045671</v>
      </c>
      <c r="B806" s="1">
        <v>42112</v>
      </c>
      <c r="C806" t="s">
        <v>931</v>
      </c>
      <c r="D806" t="s">
        <v>2</v>
      </c>
      <c r="E806" t="s">
        <v>480</v>
      </c>
      <c r="F806" t="s">
        <v>539</v>
      </c>
      <c r="G806">
        <v>4</v>
      </c>
      <c r="H806" t="s">
        <v>8</v>
      </c>
    </row>
    <row r="807" spans="1:8" x14ac:dyDescent="0.25">
      <c r="A807">
        <v>175032675</v>
      </c>
      <c r="B807" s="1">
        <v>42182</v>
      </c>
      <c r="C807" t="s">
        <v>932</v>
      </c>
      <c r="D807" t="s">
        <v>2</v>
      </c>
      <c r="E807" t="s">
        <v>480</v>
      </c>
      <c r="F807" t="s">
        <v>252</v>
      </c>
      <c r="G807">
        <v>8</v>
      </c>
      <c r="H807" t="s">
        <v>8</v>
      </c>
    </row>
    <row r="808" spans="1:8" x14ac:dyDescent="0.25">
      <c r="A808">
        <v>8011017800</v>
      </c>
      <c r="B808" s="1">
        <v>41972</v>
      </c>
      <c r="C808" t="s">
        <v>933</v>
      </c>
      <c r="D808" t="s">
        <v>2</v>
      </c>
      <c r="E808" t="s">
        <v>102</v>
      </c>
      <c r="F808" t="s">
        <v>390</v>
      </c>
      <c r="G808">
        <v>9</v>
      </c>
      <c r="H808" t="s">
        <v>8</v>
      </c>
    </row>
    <row r="809" spans="1:8" x14ac:dyDescent="0.25">
      <c r="A809">
        <v>8010806232</v>
      </c>
      <c r="B809" s="1">
        <v>41935</v>
      </c>
      <c r="C809" t="s">
        <v>934</v>
      </c>
      <c r="D809" t="s">
        <v>2</v>
      </c>
      <c r="E809" t="s">
        <v>190</v>
      </c>
      <c r="F809" t="s">
        <v>33</v>
      </c>
      <c r="G809">
        <v>12</v>
      </c>
      <c r="H809" t="s">
        <v>8</v>
      </c>
    </row>
    <row r="810" spans="1:8" x14ac:dyDescent="0.25">
      <c r="A810">
        <v>8011305200</v>
      </c>
      <c r="B810" s="1">
        <v>42024</v>
      </c>
      <c r="C810" t="s">
        <v>935</v>
      </c>
      <c r="D810" t="s">
        <v>2</v>
      </c>
      <c r="E810" t="s">
        <v>190</v>
      </c>
      <c r="F810" t="s">
        <v>232</v>
      </c>
      <c r="G810">
        <v>7</v>
      </c>
      <c r="H810" t="s">
        <v>8</v>
      </c>
    </row>
    <row r="811" spans="1:8" x14ac:dyDescent="0.25">
      <c r="A811">
        <v>176876530</v>
      </c>
      <c r="B811" s="1">
        <v>42217</v>
      </c>
      <c r="C811" t="s">
        <v>936</v>
      </c>
      <c r="D811" t="s">
        <v>2</v>
      </c>
      <c r="E811" t="s">
        <v>480</v>
      </c>
      <c r="F811" t="s">
        <v>232</v>
      </c>
      <c r="G811">
        <v>7</v>
      </c>
      <c r="H811" t="s">
        <v>8</v>
      </c>
    </row>
    <row r="812" spans="1:8" x14ac:dyDescent="0.25">
      <c r="A812">
        <v>8010948927</v>
      </c>
      <c r="B812" s="1">
        <v>41961</v>
      </c>
      <c r="C812" t="s">
        <v>903</v>
      </c>
      <c r="D812" t="s">
        <v>2</v>
      </c>
      <c r="E812" t="s">
        <v>175</v>
      </c>
      <c r="F812" t="s">
        <v>288</v>
      </c>
      <c r="G812">
        <v>10</v>
      </c>
      <c r="H812" t="s">
        <v>8</v>
      </c>
    </row>
    <row r="813" spans="1:8" x14ac:dyDescent="0.25">
      <c r="A813">
        <v>170008028</v>
      </c>
      <c r="B813" s="1">
        <v>42088</v>
      </c>
      <c r="C813" t="s">
        <v>937</v>
      </c>
      <c r="D813" t="s">
        <v>2</v>
      </c>
      <c r="E813" t="s">
        <v>480</v>
      </c>
      <c r="F813" t="s">
        <v>376</v>
      </c>
      <c r="G813">
        <v>5</v>
      </c>
      <c r="H813" t="s">
        <v>8</v>
      </c>
    </row>
    <row r="814" spans="1:8" x14ac:dyDescent="0.25">
      <c r="A814">
        <v>8011389948</v>
      </c>
      <c r="B814" s="1">
        <v>42039</v>
      </c>
      <c r="C814" t="s">
        <v>938</v>
      </c>
      <c r="D814" t="s">
        <v>2</v>
      </c>
      <c r="E814" t="s">
        <v>154</v>
      </c>
      <c r="F814" t="s">
        <v>331</v>
      </c>
      <c r="G814">
        <v>1</v>
      </c>
      <c r="H814" t="s">
        <v>8</v>
      </c>
    </row>
    <row r="815" spans="1:8" x14ac:dyDescent="0.25">
      <c r="A815">
        <v>170367261</v>
      </c>
      <c r="B815" s="1">
        <v>42095</v>
      </c>
      <c r="C815" t="s">
        <v>939</v>
      </c>
      <c r="D815" t="s">
        <v>2</v>
      </c>
      <c r="E815" t="s">
        <v>480</v>
      </c>
      <c r="F815" t="s">
        <v>319</v>
      </c>
      <c r="G815">
        <v>6</v>
      </c>
      <c r="H815" t="s">
        <v>8</v>
      </c>
    </row>
    <row r="816" spans="1:8" x14ac:dyDescent="0.25">
      <c r="A816">
        <v>8011094322</v>
      </c>
      <c r="B816" s="1">
        <v>41985</v>
      </c>
      <c r="C816" t="s">
        <v>940</v>
      </c>
      <c r="D816" t="s">
        <v>2</v>
      </c>
      <c r="E816" t="s">
        <v>190</v>
      </c>
      <c r="F816" t="s">
        <v>381</v>
      </c>
      <c r="G816">
        <v>4</v>
      </c>
      <c r="H816" t="s">
        <v>8</v>
      </c>
    </row>
    <row r="817" spans="1:8" x14ac:dyDescent="0.25">
      <c r="A817">
        <v>8011049648</v>
      </c>
      <c r="B817" s="1">
        <v>41977</v>
      </c>
      <c r="C817" t="s">
        <v>941</v>
      </c>
      <c r="D817" t="s">
        <v>2</v>
      </c>
      <c r="E817" t="s">
        <v>128</v>
      </c>
      <c r="F817" t="s">
        <v>16</v>
      </c>
      <c r="G817">
        <v>3</v>
      </c>
      <c r="H817" t="s">
        <v>8</v>
      </c>
    </row>
    <row r="818" spans="1:8" x14ac:dyDescent="0.25">
      <c r="A818">
        <v>8011332337</v>
      </c>
      <c r="B818" s="1">
        <v>42028</v>
      </c>
      <c r="C818" t="s">
        <v>942</v>
      </c>
      <c r="D818" t="s">
        <v>2</v>
      </c>
      <c r="E818" t="s">
        <v>140</v>
      </c>
      <c r="F818" t="s">
        <v>113</v>
      </c>
      <c r="G818">
        <v>7</v>
      </c>
      <c r="H818" t="s">
        <v>8</v>
      </c>
    </row>
    <row r="819" spans="1:8" x14ac:dyDescent="0.25">
      <c r="A819">
        <v>8011133742</v>
      </c>
      <c r="B819" s="1">
        <v>41992</v>
      </c>
      <c r="C819" t="s">
        <v>943</v>
      </c>
      <c r="D819" t="s">
        <v>2</v>
      </c>
      <c r="E819" t="s">
        <v>154</v>
      </c>
      <c r="F819" t="s">
        <v>378</v>
      </c>
      <c r="G819">
        <v>9</v>
      </c>
      <c r="H819" t="s">
        <v>8</v>
      </c>
    </row>
    <row r="820" spans="1:8" x14ac:dyDescent="0.25">
      <c r="A820">
        <v>8011137962</v>
      </c>
      <c r="B820" s="1">
        <v>41993</v>
      </c>
      <c r="C820" t="s">
        <v>943</v>
      </c>
      <c r="D820" t="s">
        <v>2</v>
      </c>
      <c r="E820" t="s">
        <v>154</v>
      </c>
      <c r="F820" t="s">
        <v>944</v>
      </c>
      <c r="G820">
        <v>10</v>
      </c>
      <c r="H820" t="s">
        <v>8</v>
      </c>
    </row>
    <row r="821" spans="1:8" x14ac:dyDescent="0.25">
      <c r="A821">
        <v>8010725030</v>
      </c>
      <c r="B821" s="1">
        <v>41921</v>
      </c>
      <c r="C821" t="s">
        <v>945</v>
      </c>
      <c r="D821" t="s">
        <v>2</v>
      </c>
      <c r="E821" t="s">
        <v>192</v>
      </c>
      <c r="F821" t="s">
        <v>5</v>
      </c>
      <c r="G821">
        <v>3</v>
      </c>
      <c r="H821" t="s">
        <v>8</v>
      </c>
    </row>
    <row r="822" spans="1:8" x14ac:dyDescent="0.25">
      <c r="A822">
        <v>8011331407</v>
      </c>
      <c r="B822" s="1">
        <v>42028</v>
      </c>
      <c r="C822" t="s">
        <v>946</v>
      </c>
      <c r="D822" t="s">
        <v>2</v>
      </c>
      <c r="E822" t="s">
        <v>140</v>
      </c>
      <c r="F822" t="s">
        <v>106</v>
      </c>
      <c r="G822">
        <v>6</v>
      </c>
      <c r="H822" t="s">
        <v>8</v>
      </c>
    </row>
    <row r="823" spans="1:8" x14ac:dyDescent="0.25">
      <c r="A823">
        <v>8010340124</v>
      </c>
      <c r="B823" s="1">
        <v>41858</v>
      </c>
      <c r="C823" t="s">
        <v>947</v>
      </c>
      <c r="D823" t="s">
        <v>2</v>
      </c>
      <c r="E823" t="s">
        <v>140</v>
      </c>
      <c r="F823" t="s">
        <v>183</v>
      </c>
      <c r="G823">
        <v>6</v>
      </c>
      <c r="H823" t="s">
        <v>8</v>
      </c>
    </row>
    <row r="824" spans="1:8" x14ac:dyDescent="0.25">
      <c r="A824">
        <v>8010589268</v>
      </c>
      <c r="B824" s="1">
        <v>41898</v>
      </c>
      <c r="C824" t="s">
        <v>948</v>
      </c>
      <c r="D824" t="s">
        <v>2</v>
      </c>
      <c r="E824" t="s">
        <v>128</v>
      </c>
      <c r="F824" t="s">
        <v>14</v>
      </c>
      <c r="G824">
        <v>8</v>
      </c>
      <c r="H824" t="s">
        <v>8</v>
      </c>
    </row>
    <row r="825" spans="1:8" x14ac:dyDescent="0.25">
      <c r="A825">
        <v>8011059308</v>
      </c>
      <c r="B825" s="1">
        <v>41978</v>
      </c>
      <c r="C825" t="s">
        <v>949</v>
      </c>
      <c r="D825" t="s">
        <v>2</v>
      </c>
      <c r="E825" t="s">
        <v>154</v>
      </c>
      <c r="F825" t="s">
        <v>14</v>
      </c>
      <c r="G825">
        <v>8</v>
      </c>
      <c r="H825" t="s">
        <v>6</v>
      </c>
    </row>
    <row r="826" spans="1:8" x14ac:dyDescent="0.25">
      <c r="A826">
        <v>8011026674</v>
      </c>
      <c r="B826" s="1">
        <v>41974</v>
      </c>
      <c r="C826" t="s">
        <v>950</v>
      </c>
      <c r="D826" t="s">
        <v>2</v>
      </c>
      <c r="E826" t="s">
        <v>154</v>
      </c>
      <c r="F826" t="s">
        <v>186</v>
      </c>
      <c r="G826">
        <v>1</v>
      </c>
      <c r="H826" t="s">
        <v>8</v>
      </c>
    </row>
    <row r="827" spans="1:8" x14ac:dyDescent="0.25">
      <c r="A827">
        <v>8010664588</v>
      </c>
      <c r="B827" s="1">
        <v>41910</v>
      </c>
      <c r="C827" t="s">
        <v>951</v>
      </c>
      <c r="D827" t="s">
        <v>2</v>
      </c>
      <c r="E827" t="s">
        <v>128</v>
      </c>
      <c r="F827" t="s">
        <v>525</v>
      </c>
      <c r="G827">
        <v>10</v>
      </c>
      <c r="H827" t="s">
        <v>202</v>
      </c>
    </row>
    <row r="828" spans="1:8" x14ac:dyDescent="0.25">
      <c r="A828">
        <v>8011051217</v>
      </c>
      <c r="B828" s="1">
        <v>41977</v>
      </c>
      <c r="C828" t="s">
        <v>952</v>
      </c>
      <c r="D828" t="s">
        <v>2</v>
      </c>
      <c r="E828" t="s">
        <v>154</v>
      </c>
      <c r="F828" t="s">
        <v>404</v>
      </c>
      <c r="G828">
        <v>4</v>
      </c>
      <c r="H828" t="s">
        <v>6</v>
      </c>
    </row>
    <row r="829" spans="1:8" x14ac:dyDescent="0.25">
      <c r="A829">
        <v>8011785368</v>
      </c>
      <c r="B829" s="1">
        <v>42107</v>
      </c>
      <c r="C829" t="s">
        <v>953</v>
      </c>
      <c r="D829" t="s">
        <v>2</v>
      </c>
      <c r="E829" t="s">
        <v>128</v>
      </c>
      <c r="F829" t="s">
        <v>954</v>
      </c>
      <c r="G829">
        <v>4</v>
      </c>
      <c r="H829" t="s">
        <v>6</v>
      </c>
    </row>
    <row r="830" spans="1:8" x14ac:dyDescent="0.25">
      <c r="A830">
        <v>8011657838</v>
      </c>
      <c r="B830" s="1">
        <v>42086</v>
      </c>
      <c r="C830" t="s">
        <v>955</v>
      </c>
      <c r="D830" t="s">
        <v>2</v>
      </c>
      <c r="E830" t="s">
        <v>154</v>
      </c>
      <c r="F830" t="s">
        <v>956</v>
      </c>
      <c r="G830">
        <v>11</v>
      </c>
      <c r="H830" t="s">
        <v>8</v>
      </c>
    </row>
    <row r="831" spans="1:8" x14ac:dyDescent="0.25">
      <c r="A831">
        <v>8011556692</v>
      </c>
      <c r="B831" s="1">
        <v>42068</v>
      </c>
      <c r="C831" t="s">
        <v>957</v>
      </c>
      <c r="D831" t="s">
        <v>2</v>
      </c>
      <c r="E831" t="s">
        <v>154</v>
      </c>
      <c r="F831" t="s">
        <v>110</v>
      </c>
      <c r="G831">
        <v>9</v>
      </c>
      <c r="H831" t="s">
        <v>8</v>
      </c>
    </row>
    <row r="832" spans="1:8" x14ac:dyDescent="0.25">
      <c r="A832">
        <v>8012302907</v>
      </c>
      <c r="B832" s="1">
        <v>42189</v>
      </c>
      <c r="C832" t="s">
        <v>958</v>
      </c>
      <c r="D832" t="s">
        <v>2</v>
      </c>
      <c r="E832" t="s">
        <v>175</v>
      </c>
      <c r="F832" t="s">
        <v>854</v>
      </c>
      <c r="G832">
        <v>9</v>
      </c>
      <c r="H832" t="s">
        <v>8</v>
      </c>
    </row>
    <row r="833" spans="1:8" x14ac:dyDescent="0.25">
      <c r="A833">
        <v>8011490745</v>
      </c>
      <c r="B833" s="1">
        <v>42057</v>
      </c>
      <c r="C833" t="s">
        <v>959</v>
      </c>
      <c r="D833" t="s">
        <v>2</v>
      </c>
      <c r="E833" t="s">
        <v>154</v>
      </c>
      <c r="F833" t="s">
        <v>201</v>
      </c>
      <c r="G833">
        <v>11</v>
      </c>
      <c r="H833" t="s">
        <v>8</v>
      </c>
    </row>
    <row r="834" spans="1:8" x14ac:dyDescent="0.25">
      <c r="A834">
        <v>8011259438</v>
      </c>
      <c r="B834" s="1">
        <v>42016</v>
      </c>
      <c r="C834" t="s">
        <v>960</v>
      </c>
      <c r="D834" t="s">
        <v>2</v>
      </c>
      <c r="E834" t="s">
        <v>175</v>
      </c>
      <c r="F834" t="s">
        <v>170</v>
      </c>
      <c r="G834">
        <v>11</v>
      </c>
      <c r="H834" t="s">
        <v>8</v>
      </c>
    </row>
    <row r="835" spans="1:8" x14ac:dyDescent="0.25">
      <c r="A835">
        <v>8011583828</v>
      </c>
      <c r="B835" s="1">
        <v>42073</v>
      </c>
      <c r="C835" t="s">
        <v>961</v>
      </c>
      <c r="D835" t="s">
        <v>2</v>
      </c>
      <c r="E835" t="s">
        <v>154</v>
      </c>
      <c r="F835" t="s">
        <v>962</v>
      </c>
      <c r="G835">
        <v>5</v>
      </c>
      <c r="H835" t="s">
        <v>8</v>
      </c>
    </row>
    <row r="836" spans="1:8" x14ac:dyDescent="0.25">
      <c r="A836">
        <v>8011733522</v>
      </c>
      <c r="B836" s="1">
        <v>42099</v>
      </c>
      <c r="C836" t="s">
        <v>963</v>
      </c>
      <c r="D836" t="s">
        <v>2</v>
      </c>
      <c r="E836" t="s">
        <v>128</v>
      </c>
      <c r="F836" t="s">
        <v>14</v>
      </c>
      <c r="G836">
        <v>8</v>
      </c>
      <c r="H836" t="s">
        <v>202</v>
      </c>
    </row>
    <row r="837" spans="1:8" x14ac:dyDescent="0.25">
      <c r="A837">
        <v>8011583962</v>
      </c>
      <c r="B837" s="1">
        <v>42073</v>
      </c>
      <c r="C837" t="s">
        <v>964</v>
      </c>
      <c r="D837" t="s">
        <v>2</v>
      </c>
      <c r="E837" t="s">
        <v>128</v>
      </c>
      <c r="F837" t="s">
        <v>65</v>
      </c>
      <c r="G837">
        <v>8</v>
      </c>
      <c r="H837" t="s">
        <v>8</v>
      </c>
    </row>
    <row r="838" spans="1:8" x14ac:dyDescent="0.25">
      <c r="A838">
        <v>8011987434</v>
      </c>
      <c r="B838" s="1">
        <v>42142</v>
      </c>
      <c r="C838" t="s">
        <v>965</v>
      </c>
      <c r="D838" t="s">
        <v>2</v>
      </c>
      <c r="E838" t="s">
        <v>128</v>
      </c>
      <c r="F838" t="s">
        <v>65</v>
      </c>
      <c r="G838">
        <v>8</v>
      </c>
      <c r="H838" t="s">
        <v>6</v>
      </c>
    </row>
    <row r="839" spans="1:8" x14ac:dyDescent="0.25">
      <c r="A839">
        <v>8012508464</v>
      </c>
      <c r="B839" s="1">
        <v>42223</v>
      </c>
      <c r="C839" t="s">
        <v>966</v>
      </c>
      <c r="D839" t="s">
        <v>2</v>
      </c>
      <c r="E839" t="s">
        <v>128</v>
      </c>
      <c r="F839" t="s">
        <v>531</v>
      </c>
      <c r="G839">
        <v>7</v>
      </c>
      <c r="H839" t="s">
        <v>8</v>
      </c>
    </row>
    <row r="840" spans="1:8" x14ac:dyDescent="0.25">
      <c r="A840">
        <v>8011592177</v>
      </c>
      <c r="B840" s="1">
        <v>42074</v>
      </c>
      <c r="C840" t="s">
        <v>955</v>
      </c>
      <c r="D840" t="s">
        <v>2</v>
      </c>
      <c r="E840" t="s">
        <v>175</v>
      </c>
      <c r="F840" t="s">
        <v>219</v>
      </c>
      <c r="G840">
        <v>2</v>
      </c>
      <c r="H840" t="s">
        <v>8</v>
      </c>
    </row>
    <row r="841" spans="1:8" x14ac:dyDescent="0.25">
      <c r="A841">
        <v>8011315680</v>
      </c>
      <c r="B841" s="1">
        <v>42025</v>
      </c>
      <c r="C841" t="s">
        <v>935</v>
      </c>
      <c r="D841" t="s">
        <v>2</v>
      </c>
      <c r="E841" t="s">
        <v>154</v>
      </c>
      <c r="F841" t="s">
        <v>531</v>
      </c>
      <c r="G841">
        <v>3</v>
      </c>
      <c r="H841" t="s">
        <v>8</v>
      </c>
    </row>
    <row r="842" spans="1:8" x14ac:dyDescent="0.25">
      <c r="A842">
        <v>8012235416</v>
      </c>
      <c r="B842" s="1">
        <v>42179</v>
      </c>
      <c r="C842" t="s">
        <v>967</v>
      </c>
      <c r="D842" t="s">
        <v>2</v>
      </c>
      <c r="E842" t="s">
        <v>486</v>
      </c>
      <c r="F842" t="s">
        <v>750</v>
      </c>
      <c r="G842">
        <v>5</v>
      </c>
      <c r="H842" t="s">
        <v>8</v>
      </c>
    </row>
    <row r="843" spans="1:8" x14ac:dyDescent="0.25">
      <c r="A843">
        <v>8011665026</v>
      </c>
      <c r="B843" s="1">
        <v>42087</v>
      </c>
      <c r="C843" t="s">
        <v>968</v>
      </c>
      <c r="D843" t="s">
        <v>2</v>
      </c>
      <c r="E843" t="s">
        <v>128</v>
      </c>
      <c r="F843" t="s">
        <v>30</v>
      </c>
      <c r="G843">
        <v>6</v>
      </c>
      <c r="H843" t="s">
        <v>8</v>
      </c>
    </row>
    <row r="844" spans="1:8" x14ac:dyDescent="0.25">
      <c r="A844">
        <v>8011755685</v>
      </c>
      <c r="B844" s="1">
        <v>42102</v>
      </c>
      <c r="C844" t="s">
        <v>969</v>
      </c>
      <c r="D844" t="s">
        <v>2</v>
      </c>
      <c r="E844" t="s">
        <v>128</v>
      </c>
      <c r="F844" t="s">
        <v>299</v>
      </c>
      <c r="G844">
        <v>11</v>
      </c>
      <c r="H844" t="s">
        <v>202</v>
      </c>
    </row>
    <row r="845" spans="1:8" x14ac:dyDescent="0.25">
      <c r="A845">
        <v>8011917568</v>
      </c>
      <c r="B845" s="1">
        <v>42130</v>
      </c>
      <c r="C845" t="s">
        <v>970</v>
      </c>
      <c r="D845" t="s">
        <v>2</v>
      </c>
      <c r="E845" t="s">
        <v>460</v>
      </c>
      <c r="F845" t="s">
        <v>323</v>
      </c>
      <c r="G845">
        <v>8</v>
      </c>
      <c r="H845" t="s">
        <v>8</v>
      </c>
    </row>
    <row r="846" spans="1:8" x14ac:dyDescent="0.25">
      <c r="A846">
        <v>8011532305</v>
      </c>
      <c r="B846" s="1">
        <v>42064</v>
      </c>
      <c r="C846" t="s">
        <v>971</v>
      </c>
      <c r="D846" t="s">
        <v>2</v>
      </c>
      <c r="E846" t="s">
        <v>128</v>
      </c>
      <c r="F846" t="s">
        <v>42</v>
      </c>
      <c r="G846">
        <v>4</v>
      </c>
      <c r="H846" t="s">
        <v>8</v>
      </c>
    </row>
    <row r="847" spans="1:8" x14ac:dyDescent="0.25">
      <c r="A847">
        <v>8012307167</v>
      </c>
      <c r="B847" s="1">
        <v>42189</v>
      </c>
      <c r="C847" t="s">
        <v>972</v>
      </c>
      <c r="D847" t="s">
        <v>2</v>
      </c>
      <c r="E847" t="s">
        <v>128</v>
      </c>
      <c r="F847" t="s">
        <v>371</v>
      </c>
      <c r="G847">
        <v>4</v>
      </c>
      <c r="H847" t="s">
        <v>8</v>
      </c>
    </row>
    <row r="848" spans="1:8" x14ac:dyDescent="0.25">
      <c r="A848">
        <v>175034902</v>
      </c>
      <c r="B848" s="1">
        <v>42183</v>
      </c>
      <c r="C848" t="s">
        <v>932</v>
      </c>
      <c r="D848" t="s">
        <v>2</v>
      </c>
      <c r="E848" t="s">
        <v>480</v>
      </c>
      <c r="F848" t="s">
        <v>288</v>
      </c>
      <c r="G848">
        <v>10</v>
      </c>
      <c r="H848" t="s">
        <v>8</v>
      </c>
    </row>
    <row r="849" spans="1:8" x14ac:dyDescent="0.25">
      <c r="A849">
        <v>175534671</v>
      </c>
      <c r="B849" s="1">
        <v>42193</v>
      </c>
      <c r="C849" t="s">
        <v>973</v>
      </c>
      <c r="D849" t="s">
        <v>2</v>
      </c>
      <c r="E849" t="s">
        <v>480</v>
      </c>
      <c r="F849" t="s">
        <v>343</v>
      </c>
      <c r="G849">
        <v>7</v>
      </c>
      <c r="H849" t="s">
        <v>8</v>
      </c>
    </row>
    <row r="850" spans="1:8" x14ac:dyDescent="0.25">
      <c r="A850">
        <v>8012197610</v>
      </c>
      <c r="B850" s="1">
        <v>42173</v>
      </c>
      <c r="C850" t="s">
        <v>974</v>
      </c>
      <c r="D850" t="s">
        <v>2</v>
      </c>
      <c r="E850" t="s">
        <v>128</v>
      </c>
      <c r="F850" t="s">
        <v>163</v>
      </c>
      <c r="G850">
        <v>12</v>
      </c>
      <c r="H850" t="s">
        <v>214</v>
      </c>
    </row>
    <row r="851" spans="1:8" x14ac:dyDescent="0.25">
      <c r="A851">
        <v>8011575451</v>
      </c>
      <c r="B851" s="1">
        <v>42072</v>
      </c>
      <c r="C851" t="s">
        <v>975</v>
      </c>
      <c r="D851" t="s">
        <v>2</v>
      </c>
      <c r="E851" t="s">
        <v>154</v>
      </c>
      <c r="F851" t="s">
        <v>268</v>
      </c>
      <c r="G851">
        <v>11</v>
      </c>
      <c r="H851" t="s">
        <v>8</v>
      </c>
    </row>
    <row r="852" spans="1:8" x14ac:dyDescent="0.25">
      <c r="A852">
        <v>8011801900</v>
      </c>
      <c r="B852" s="1">
        <v>42110</v>
      </c>
      <c r="C852" t="s">
        <v>976</v>
      </c>
      <c r="D852" t="s">
        <v>2</v>
      </c>
      <c r="E852" t="s">
        <v>486</v>
      </c>
      <c r="F852" t="s">
        <v>375</v>
      </c>
      <c r="G852">
        <v>7</v>
      </c>
      <c r="H852" t="s">
        <v>8</v>
      </c>
    </row>
    <row r="853" spans="1:8" x14ac:dyDescent="0.25">
      <c r="A853">
        <v>8012333723</v>
      </c>
      <c r="B853" s="1">
        <v>42194</v>
      </c>
      <c r="C853" t="s">
        <v>977</v>
      </c>
      <c r="D853" t="s">
        <v>2</v>
      </c>
      <c r="E853" t="s">
        <v>175</v>
      </c>
      <c r="F853" t="s">
        <v>256</v>
      </c>
      <c r="G853">
        <v>8</v>
      </c>
      <c r="H853" t="s">
        <v>6</v>
      </c>
    </row>
    <row r="854" spans="1:8" x14ac:dyDescent="0.25">
      <c r="A854">
        <v>8012058669</v>
      </c>
      <c r="B854" s="1">
        <v>42152</v>
      </c>
      <c r="C854" t="s">
        <v>978</v>
      </c>
      <c r="D854" t="s">
        <v>2</v>
      </c>
      <c r="E854" t="s">
        <v>486</v>
      </c>
      <c r="F854" t="s">
        <v>268</v>
      </c>
      <c r="G854">
        <v>11</v>
      </c>
      <c r="H854" t="s">
        <v>214</v>
      </c>
    </row>
    <row r="855" spans="1:8" x14ac:dyDescent="0.25">
      <c r="A855">
        <v>8011985588</v>
      </c>
      <c r="B855" s="1">
        <v>42142</v>
      </c>
      <c r="C855" t="s">
        <v>979</v>
      </c>
      <c r="D855" t="s">
        <v>2</v>
      </c>
      <c r="E855" t="s">
        <v>128</v>
      </c>
      <c r="F855" t="s">
        <v>71</v>
      </c>
      <c r="G855">
        <v>11</v>
      </c>
      <c r="H855" t="s">
        <v>6</v>
      </c>
    </row>
    <row r="856" spans="1:8" x14ac:dyDescent="0.25">
      <c r="A856">
        <v>8011659008</v>
      </c>
      <c r="B856" s="1">
        <v>42086</v>
      </c>
      <c r="C856" t="s">
        <v>980</v>
      </c>
      <c r="D856" t="s">
        <v>2</v>
      </c>
      <c r="E856" t="s">
        <v>192</v>
      </c>
      <c r="F856" t="s">
        <v>123</v>
      </c>
      <c r="G856">
        <v>10</v>
      </c>
      <c r="H856" t="s">
        <v>214</v>
      </c>
    </row>
    <row r="857" spans="1:8" x14ac:dyDescent="0.25">
      <c r="A857">
        <v>8012291308</v>
      </c>
      <c r="B857" s="1">
        <v>42187</v>
      </c>
      <c r="C857" t="s">
        <v>440</v>
      </c>
      <c r="D857" t="s">
        <v>2</v>
      </c>
      <c r="E857" t="s">
        <v>140</v>
      </c>
      <c r="F857" t="s">
        <v>510</v>
      </c>
      <c r="G857">
        <v>1</v>
      </c>
      <c r="H857" t="s">
        <v>8</v>
      </c>
    </row>
    <row r="858" spans="1:8" x14ac:dyDescent="0.25">
      <c r="A858">
        <v>8012779093</v>
      </c>
      <c r="B858" s="1">
        <v>42269</v>
      </c>
      <c r="C858" t="s">
        <v>981</v>
      </c>
      <c r="D858" t="s">
        <v>2</v>
      </c>
      <c r="E858" t="s">
        <v>460</v>
      </c>
      <c r="F858" t="s">
        <v>71</v>
      </c>
      <c r="G858">
        <v>11</v>
      </c>
      <c r="H858" t="s">
        <v>8</v>
      </c>
    </row>
    <row r="859" spans="1:8" x14ac:dyDescent="0.25">
      <c r="A859">
        <v>8011814359</v>
      </c>
      <c r="B859" s="1">
        <v>42112</v>
      </c>
      <c r="C859" t="s">
        <v>982</v>
      </c>
      <c r="D859" t="s">
        <v>2</v>
      </c>
      <c r="E859" t="s">
        <v>128</v>
      </c>
      <c r="F859" t="s">
        <v>860</v>
      </c>
      <c r="G859">
        <v>11</v>
      </c>
      <c r="H859" t="s">
        <v>202</v>
      </c>
    </row>
    <row r="860" spans="1:8" x14ac:dyDescent="0.25">
      <c r="A860">
        <v>8012209896</v>
      </c>
      <c r="B860" s="1">
        <v>42175</v>
      </c>
      <c r="C860" t="s">
        <v>977</v>
      </c>
      <c r="D860" t="s">
        <v>2</v>
      </c>
      <c r="E860" t="s">
        <v>128</v>
      </c>
      <c r="F860" t="s">
        <v>291</v>
      </c>
      <c r="G860">
        <v>6</v>
      </c>
      <c r="H860" t="s">
        <v>214</v>
      </c>
    </row>
    <row r="861" spans="1:8" x14ac:dyDescent="0.25">
      <c r="A861">
        <v>8012341440</v>
      </c>
      <c r="B861" s="1">
        <v>42195</v>
      </c>
      <c r="C861" t="s">
        <v>983</v>
      </c>
      <c r="D861" t="s">
        <v>2</v>
      </c>
      <c r="E861" t="s">
        <v>140</v>
      </c>
      <c r="F861" t="s">
        <v>345</v>
      </c>
      <c r="G861">
        <v>5</v>
      </c>
      <c r="H861" t="s">
        <v>8</v>
      </c>
    </row>
    <row r="862" spans="1:8" x14ac:dyDescent="0.25">
      <c r="A862">
        <v>8012616022</v>
      </c>
      <c r="B862" s="1">
        <v>42241</v>
      </c>
      <c r="C862" t="s">
        <v>984</v>
      </c>
      <c r="D862" t="s">
        <v>2</v>
      </c>
      <c r="E862" t="s">
        <v>102</v>
      </c>
      <c r="F862" t="s">
        <v>597</v>
      </c>
      <c r="G862">
        <v>1</v>
      </c>
      <c r="H862" t="s">
        <v>8</v>
      </c>
    </row>
    <row r="863" spans="1:8" x14ac:dyDescent="0.25">
      <c r="A863">
        <v>8012377916</v>
      </c>
      <c r="B863" s="1">
        <v>42201</v>
      </c>
      <c r="C863" t="s">
        <v>985</v>
      </c>
      <c r="D863" t="s">
        <v>2</v>
      </c>
      <c r="E863" t="s">
        <v>128</v>
      </c>
      <c r="F863" t="s">
        <v>647</v>
      </c>
      <c r="G863">
        <v>6</v>
      </c>
      <c r="H863" t="s">
        <v>202</v>
      </c>
    </row>
    <row r="864" spans="1:8" x14ac:dyDescent="0.25">
      <c r="A864">
        <v>8012085736</v>
      </c>
      <c r="B864" s="1">
        <v>42157</v>
      </c>
      <c r="C864" t="s">
        <v>986</v>
      </c>
      <c r="D864" t="s">
        <v>2</v>
      </c>
      <c r="E864" t="s">
        <v>460</v>
      </c>
      <c r="F864" t="s">
        <v>106</v>
      </c>
      <c r="G864">
        <v>6</v>
      </c>
      <c r="H864" t="s">
        <v>8</v>
      </c>
    </row>
    <row r="865" spans="1:8" x14ac:dyDescent="0.25">
      <c r="A865">
        <v>8011503631</v>
      </c>
      <c r="B865" s="1">
        <v>42059</v>
      </c>
      <c r="C865" t="s">
        <v>987</v>
      </c>
      <c r="D865" t="s">
        <v>2</v>
      </c>
      <c r="E865" t="s">
        <v>128</v>
      </c>
      <c r="F865" t="s">
        <v>930</v>
      </c>
      <c r="G865">
        <v>9</v>
      </c>
      <c r="H865" t="s">
        <v>8</v>
      </c>
    </row>
    <row r="866" spans="1:8" x14ac:dyDescent="0.25">
      <c r="A866">
        <v>8012257357</v>
      </c>
      <c r="B866" s="1">
        <v>42183</v>
      </c>
      <c r="C866" t="s">
        <v>988</v>
      </c>
      <c r="D866" t="s">
        <v>2</v>
      </c>
      <c r="E866" t="s">
        <v>175</v>
      </c>
      <c r="F866" t="s">
        <v>720</v>
      </c>
      <c r="G866">
        <v>8</v>
      </c>
      <c r="H866" t="s">
        <v>6</v>
      </c>
    </row>
    <row r="867" spans="1:8" x14ac:dyDescent="0.25">
      <c r="A867">
        <v>8012236888</v>
      </c>
      <c r="B867" s="1">
        <v>42179</v>
      </c>
      <c r="C867" t="s">
        <v>989</v>
      </c>
      <c r="D867" t="s">
        <v>2</v>
      </c>
      <c r="E867" t="s">
        <v>102</v>
      </c>
      <c r="F867" t="s">
        <v>363</v>
      </c>
      <c r="G867">
        <v>7</v>
      </c>
      <c r="H867" t="s">
        <v>8</v>
      </c>
    </row>
    <row r="868" spans="1:8" x14ac:dyDescent="0.25">
      <c r="A868">
        <v>8012517919</v>
      </c>
      <c r="B868" s="1">
        <v>42225</v>
      </c>
      <c r="C868" t="s">
        <v>990</v>
      </c>
      <c r="D868" t="s">
        <v>2</v>
      </c>
      <c r="E868" t="s">
        <v>102</v>
      </c>
      <c r="F868" t="s">
        <v>814</v>
      </c>
      <c r="G868">
        <v>5</v>
      </c>
      <c r="H868" t="s">
        <v>8</v>
      </c>
    </row>
    <row r="869" spans="1:8" x14ac:dyDescent="0.25">
      <c r="A869">
        <v>8012154833</v>
      </c>
      <c r="B869" s="1">
        <v>42166</v>
      </c>
      <c r="C869" t="s">
        <v>991</v>
      </c>
      <c r="D869" t="s">
        <v>2</v>
      </c>
      <c r="E869" t="s">
        <v>460</v>
      </c>
      <c r="F869" t="s">
        <v>198</v>
      </c>
      <c r="G869">
        <v>1</v>
      </c>
      <c r="H869" t="s">
        <v>8</v>
      </c>
    </row>
    <row r="870" spans="1:8" x14ac:dyDescent="0.25">
      <c r="A870">
        <v>8012139511</v>
      </c>
      <c r="B870" s="1">
        <v>42164</v>
      </c>
      <c r="C870" t="s">
        <v>992</v>
      </c>
      <c r="D870" t="s">
        <v>2</v>
      </c>
      <c r="E870" t="s">
        <v>175</v>
      </c>
      <c r="F870" t="s">
        <v>11</v>
      </c>
      <c r="G870">
        <v>6</v>
      </c>
      <c r="H870" t="s">
        <v>8</v>
      </c>
    </row>
    <row r="871" spans="1:8" x14ac:dyDescent="0.25">
      <c r="A871">
        <v>8013047961</v>
      </c>
      <c r="B871" s="1">
        <v>42320</v>
      </c>
      <c r="C871" t="s">
        <v>993</v>
      </c>
      <c r="D871" t="s">
        <v>2</v>
      </c>
      <c r="E871" t="s">
        <v>190</v>
      </c>
      <c r="F871" t="s">
        <v>994</v>
      </c>
      <c r="G871">
        <v>11</v>
      </c>
      <c r="H871" t="s">
        <v>8</v>
      </c>
    </row>
    <row r="872" spans="1:8" x14ac:dyDescent="0.25">
      <c r="A872">
        <v>8012609616</v>
      </c>
      <c r="B872" s="1">
        <v>42240</v>
      </c>
      <c r="C872" t="s">
        <v>984</v>
      </c>
      <c r="D872" t="s">
        <v>2</v>
      </c>
      <c r="E872" t="s">
        <v>175</v>
      </c>
      <c r="F872" t="s">
        <v>198</v>
      </c>
      <c r="G872">
        <v>1</v>
      </c>
      <c r="H872" t="s">
        <v>8</v>
      </c>
    </row>
    <row r="873" spans="1:8" x14ac:dyDescent="0.25">
      <c r="A873">
        <v>8012097868</v>
      </c>
      <c r="B873" s="1">
        <v>42158</v>
      </c>
      <c r="C873" t="s">
        <v>965</v>
      </c>
      <c r="D873" t="s">
        <v>2</v>
      </c>
      <c r="E873" t="s">
        <v>175</v>
      </c>
      <c r="F873" t="s">
        <v>994</v>
      </c>
      <c r="G873">
        <v>11</v>
      </c>
      <c r="H873" t="s">
        <v>8</v>
      </c>
    </row>
    <row r="874" spans="1:8" x14ac:dyDescent="0.25">
      <c r="A874">
        <v>8011984827</v>
      </c>
      <c r="B874" s="1">
        <v>42142</v>
      </c>
      <c r="C874" t="s">
        <v>995</v>
      </c>
      <c r="D874" t="s">
        <v>2</v>
      </c>
      <c r="E874" t="s">
        <v>140</v>
      </c>
      <c r="F874" t="s">
        <v>41</v>
      </c>
      <c r="G874">
        <v>1</v>
      </c>
      <c r="H874" t="s">
        <v>6</v>
      </c>
    </row>
    <row r="875" spans="1:8" x14ac:dyDescent="0.25">
      <c r="A875">
        <v>8013171765</v>
      </c>
      <c r="B875" s="1">
        <v>42343</v>
      </c>
      <c r="C875" t="s">
        <v>996</v>
      </c>
      <c r="D875" t="s">
        <v>2</v>
      </c>
      <c r="E875" t="s">
        <v>154</v>
      </c>
      <c r="F875" t="s">
        <v>517</v>
      </c>
      <c r="G875">
        <v>10</v>
      </c>
      <c r="H875" t="s">
        <v>8</v>
      </c>
    </row>
    <row r="876" spans="1:8" x14ac:dyDescent="0.25">
      <c r="A876">
        <v>313911338</v>
      </c>
      <c r="B876" s="1">
        <v>43601</v>
      </c>
      <c r="C876" t="s">
        <v>997</v>
      </c>
      <c r="D876" t="s">
        <v>2</v>
      </c>
      <c r="E876" t="s">
        <v>4</v>
      </c>
      <c r="F876" t="s">
        <v>998</v>
      </c>
      <c r="G876">
        <v>7</v>
      </c>
      <c r="H876" t="s">
        <v>8</v>
      </c>
    </row>
    <row r="877" spans="1:8" x14ac:dyDescent="0.25">
      <c r="A877">
        <v>8012863153</v>
      </c>
      <c r="B877" s="1">
        <v>42284</v>
      </c>
      <c r="C877" t="s">
        <v>999</v>
      </c>
      <c r="D877" t="s">
        <v>2</v>
      </c>
      <c r="E877" t="s">
        <v>175</v>
      </c>
      <c r="F877" t="s">
        <v>146</v>
      </c>
      <c r="G877">
        <v>6</v>
      </c>
      <c r="H877" t="s">
        <v>8</v>
      </c>
    </row>
    <row r="878" spans="1:8" x14ac:dyDescent="0.25">
      <c r="A878">
        <v>8019214114</v>
      </c>
      <c r="B878" s="1">
        <v>43500</v>
      </c>
      <c r="C878" t="s">
        <v>1000</v>
      </c>
      <c r="D878" t="s">
        <v>2</v>
      </c>
      <c r="E878" t="s">
        <v>175</v>
      </c>
      <c r="F878" t="s">
        <v>908</v>
      </c>
      <c r="G878">
        <v>2</v>
      </c>
      <c r="H878" t="s">
        <v>6</v>
      </c>
    </row>
    <row r="879" spans="1:8" x14ac:dyDescent="0.25">
      <c r="A879">
        <v>8012428885</v>
      </c>
      <c r="B879" s="1">
        <v>42209</v>
      </c>
      <c r="C879" t="s">
        <v>1001</v>
      </c>
      <c r="D879" t="s">
        <v>2</v>
      </c>
      <c r="E879" t="s">
        <v>128</v>
      </c>
      <c r="F879" t="s">
        <v>1002</v>
      </c>
      <c r="G879">
        <v>6</v>
      </c>
      <c r="H879" t="s">
        <v>8</v>
      </c>
    </row>
    <row r="880" spans="1:8" x14ac:dyDescent="0.25">
      <c r="A880">
        <v>8020227509</v>
      </c>
      <c r="B880" s="1">
        <v>43685</v>
      </c>
      <c r="C880" t="s">
        <v>1003</v>
      </c>
      <c r="D880" t="s">
        <v>2</v>
      </c>
      <c r="E880" t="s">
        <v>140</v>
      </c>
      <c r="F880" t="s">
        <v>1004</v>
      </c>
      <c r="G880">
        <v>3</v>
      </c>
      <c r="H880" t="s">
        <v>8</v>
      </c>
    </row>
    <row r="881" spans="1:8" x14ac:dyDescent="0.25">
      <c r="A881">
        <v>8015287282</v>
      </c>
      <c r="B881" s="1">
        <v>42748</v>
      </c>
      <c r="C881" t="s">
        <v>1005</v>
      </c>
      <c r="D881" t="s">
        <v>2</v>
      </c>
      <c r="E881" t="s">
        <v>175</v>
      </c>
      <c r="F881" t="s">
        <v>1006</v>
      </c>
      <c r="G881">
        <v>2</v>
      </c>
      <c r="H881" t="s">
        <v>8</v>
      </c>
    </row>
    <row r="882" spans="1:8" x14ac:dyDescent="0.25">
      <c r="A882">
        <v>8012137487</v>
      </c>
      <c r="B882" s="1">
        <v>42164</v>
      </c>
      <c r="C882" t="s">
        <v>1007</v>
      </c>
      <c r="D882" t="s">
        <v>2</v>
      </c>
      <c r="E882" t="s">
        <v>192</v>
      </c>
      <c r="F882" t="s">
        <v>572</v>
      </c>
      <c r="G882">
        <v>11</v>
      </c>
      <c r="H882" t="s">
        <v>8</v>
      </c>
    </row>
    <row r="883" spans="1:8" x14ac:dyDescent="0.25">
      <c r="A883">
        <v>8012860422</v>
      </c>
      <c r="B883" s="1">
        <v>42284</v>
      </c>
      <c r="C883" t="s">
        <v>1008</v>
      </c>
      <c r="D883" t="s">
        <v>2</v>
      </c>
      <c r="E883" t="s">
        <v>23</v>
      </c>
      <c r="F883" t="s">
        <v>1009</v>
      </c>
      <c r="G883">
        <v>2</v>
      </c>
      <c r="H883" t="s">
        <v>8</v>
      </c>
    </row>
    <row r="884" spans="1:8" x14ac:dyDescent="0.25">
      <c r="A884">
        <v>8012421063</v>
      </c>
      <c r="B884" s="1">
        <v>42208</v>
      </c>
      <c r="C884" t="s">
        <v>1010</v>
      </c>
      <c r="D884" t="s">
        <v>2</v>
      </c>
      <c r="E884" t="s">
        <v>486</v>
      </c>
      <c r="F884" t="s">
        <v>48</v>
      </c>
      <c r="G884">
        <v>2</v>
      </c>
      <c r="H884" t="s">
        <v>8</v>
      </c>
    </row>
    <row r="885" spans="1:8" x14ac:dyDescent="0.25">
      <c r="A885">
        <v>8012648679</v>
      </c>
      <c r="B885" s="1">
        <v>42247</v>
      </c>
      <c r="C885" t="s">
        <v>1011</v>
      </c>
      <c r="D885" t="s">
        <v>2</v>
      </c>
      <c r="E885" t="s">
        <v>128</v>
      </c>
      <c r="F885" t="s">
        <v>313</v>
      </c>
      <c r="G885">
        <v>4</v>
      </c>
      <c r="H885" t="s">
        <v>8</v>
      </c>
    </row>
    <row r="886" spans="1:8" x14ac:dyDescent="0.25">
      <c r="A886">
        <v>8019227082</v>
      </c>
      <c r="B886" s="1">
        <v>43503</v>
      </c>
      <c r="C886" t="s">
        <v>1012</v>
      </c>
      <c r="D886" t="s">
        <v>2</v>
      </c>
      <c r="E886" t="s">
        <v>154</v>
      </c>
      <c r="F886" t="s">
        <v>73</v>
      </c>
      <c r="G886">
        <v>3</v>
      </c>
      <c r="H886" t="s">
        <v>8</v>
      </c>
    </row>
    <row r="887" spans="1:8" x14ac:dyDescent="0.25">
      <c r="A887">
        <v>8013225846</v>
      </c>
      <c r="B887" s="1">
        <v>42355</v>
      </c>
      <c r="C887" t="s">
        <v>1013</v>
      </c>
      <c r="D887" t="s">
        <v>2</v>
      </c>
      <c r="E887" t="s">
        <v>175</v>
      </c>
      <c r="F887" t="s">
        <v>331</v>
      </c>
      <c r="G887">
        <v>1</v>
      </c>
      <c r="H887" t="s">
        <v>8</v>
      </c>
    </row>
    <row r="888" spans="1:8" x14ac:dyDescent="0.25">
      <c r="A888">
        <v>8012559012</v>
      </c>
      <c r="B888" s="1">
        <v>42231</v>
      </c>
      <c r="C888" t="s">
        <v>1014</v>
      </c>
      <c r="D888" t="s">
        <v>2</v>
      </c>
      <c r="E888" t="s">
        <v>486</v>
      </c>
      <c r="F888" t="s">
        <v>250</v>
      </c>
      <c r="G888">
        <v>8</v>
      </c>
      <c r="H888" t="s">
        <v>8</v>
      </c>
    </row>
    <row r="889" spans="1:8" x14ac:dyDescent="0.25">
      <c r="A889">
        <v>8012523298</v>
      </c>
      <c r="B889" s="1">
        <v>42226</v>
      </c>
      <c r="C889" t="s">
        <v>1015</v>
      </c>
      <c r="D889" t="s">
        <v>2</v>
      </c>
      <c r="E889" t="s">
        <v>460</v>
      </c>
      <c r="F889" t="s">
        <v>775</v>
      </c>
      <c r="G889">
        <v>1</v>
      </c>
      <c r="H889" t="s">
        <v>8</v>
      </c>
    </row>
    <row r="890" spans="1:8" x14ac:dyDescent="0.25">
      <c r="A890">
        <v>8011963239</v>
      </c>
      <c r="B890" s="1">
        <v>42138</v>
      </c>
      <c r="C890" t="s">
        <v>1016</v>
      </c>
      <c r="D890" t="s">
        <v>2</v>
      </c>
      <c r="E890" t="s">
        <v>128</v>
      </c>
      <c r="F890" t="s">
        <v>1017</v>
      </c>
      <c r="G890">
        <v>1</v>
      </c>
      <c r="H890" t="s">
        <v>202</v>
      </c>
    </row>
    <row r="891" spans="1:8" x14ac:dyDescent="0.25">
      <c r="A891">
        <v>8012728625</v>
      </c>
      <c r="B891" s="1">
        <v>42261</v>
      </c>
      <c r="C891" t="s">
        <v>1018</v>
      </c>
      <c r="D891" t="s">
        <v>2</v>
      </c>
      <c r="E891" t="s">
        <v>175</v>
      </c>
      <c r="F891" t="s">
        <v>181</v>
      </c>
      <c r="G891">
        <v>8</v>
      </c>
      <c r="H891" t="s">
        <v>6</v>
      </c>
    </row>
    <row r="892" spans="1:8" x14ac:dyDescent="0.25">
      <c r="A892">
        <v>8019225538</v>
      </c>
      <c r="B892" s="1">
        <v>43502</v>
      </c>
      <c r="C892" t="s">
        <v>1012</v>
      </c>
      <c r="D892" t="s">
        <v>2</v>
      </c>
      <c r="E892" t="s">
        <v>154</v>
      </c>
      <c r="F892" t="s">
        <v>1019</v>
      </c>
      <c r="G892">
        <v>4</v>
      </c>
      <c r="H892" t="s">
        <v>8</v>
      </c>
    </row>
    <row r="893" spans="1:8" x14ac:dyDescent="0.25">
      <c r="A893">
        <v>8012018525</v>
      </c>
      <c r="B893" s="1">
        <v>42147</v>
      </c>
      <c r="C893" t="s">
        <v>1020</v>
      </c>
      <c r="D893" t="s">
        <v>2</v>
      </c>
      <c r="E893" t="s">
        <v>128</v>
      </c>
      <c r="F893" t="s">
        <v>1021</v>
      </c>
      <c r="G893">
        <v>1</v>
      </c>
      <c r="H893" t="s">
        <v>202</v>
      </c>
    </row>
    <row r="894" spans="1:8" x14ac:dyDescent="0.25">
      <c r="A894">
        <v>8012765177</v>
      </c>
      <c r="B894" s="1">
        <v>42266</v>
      </c>
      <c r="C894" t="s">
        <v>1022</v>
      </c>
      <c r="D894" t="s">
        <v>2</v>
      </c>
      <c r="E894" t="s">
        <v>102</v>
      </c>
      <c r="F894" t="s">
        <v>108</v>
      </c>
      <c r="G894">
        <v>2</v>
      </c>
      <c r="H894" t="s">
        <v>8</v>
      </c>
    </row>
    <row r="895" spans="1:8" x14ac:dyDescent="0.25">
      <c r="A895">
        <v>8012539739</v>
      </c>
      <c r="B895" s="1">
        <v>42228</v>
      </c>
      <c r="C895" t="s">
        <v>1023</v>
      </c>
      <c r="D895" t="s">
        <v>2</v>
      </c>
      <c r="E895" t="s">
        <v>128</v>
      </c>
      <c r="F895" t="s">
        <v>495</v>
      </c>
      <c r="G895">
        <v>4</v>
      </c>
      <c r="H895" t="s">
        <v>8</v>
      </c>
    </row>
    <row r="896" spans="1:8" x14ac:dyDescent="0.25">
      <c r="A896">
        <v>8013011476</v>
      </c>
      <c r="B896" s="1">
        <v>42313</v>
      </c>
      <c r="C896" t="s">
        <v>983</v>
      </c>
      <c r="D896" t="s">
        <v>2</v>
      </c>
      <c r="E896" t="s">
        <v>102</v>
      </c>
      <c r="F896" t="s">
        <v>123</v>
      </c>
      <c r="G896">
        <v>10</v>
      </c>
      <c r="H896" t="s">
        <v>8</v>
      </c>
    </row>
    <row r="897" spans="1:8" x14ac:dyDescent="0.25">
      <c r="A897">
        <v>8012869871</v>
      </c>
      <c r="B897" s="1">
        <v>42285</v>
      </c>
      <c r="C897" t="s">
        <v>1024</v>
      </c>
      <c r="D897" t="s">
        <v>2</v>
      </c>
      <c r="E897" t="s">
        <v>460</v>
      </c>
      <c r="F897" t="s">
        <v>268</v>
      </c>
      <c r="G897">
        <v>11</v>
      </c>
      <c r="H897" t="s">
        <v>8</v>
      </c>
    </row>
    <row r="898" spans="1:8" x14ac:dyDescent="0.25">
      <c r="A898">
        <v>8015482033</v>
      </c>
      <c r="B898" s="1">
        <v>42789</v>
      </c>
      <c r="C898" t="s">
        <v>1025</v>
      </c>
      <c r="D898" t="s">
        <v>2</v>
      </c>
      <c r="E898" t="s">
        <v>154</v>
      </c>
      <c r="F898" t="s">
        <v>1026</v>
      </c>
      <c r="G898">
        <v>9</v>
      </c>
      <c r="H898" t="s">
        <v>8</v>
      </c>
    </row>
    <row r="899" spans="1:8" x14ac:dyDescent="0.25">
      <c r="A899">
        <v>8015445106</v>
      </c>
      <c r="B899" s="1">
        <v>42782</v>
      </c>
      <c r="C899" t="s">
        <v>1027</v>
      </c>
      <c r="D899" t="s">
        <v>2</v>
      </c>
      <c r="E899" t="s">
        <v>128</v>
      </c>
      <c r="F899" t="s">
        <v>30</v>
      </c>
      <c r="G899">
        <v>6</v>
      </c>
      <c r="H899" t="s">
        <v>6</v>
      </c>
    </row>
    <row r="900" spans="1:8" x14ac:dyDescent="0.25">
      <c r="A900">
        <v>8012751972</v>
      </c>
      <c r="B900" s="1">
        <v>42264</v>
      </c>
      <c r="C900" t="s">
        <v>1016</v>
      </c>
      <c r="D900" t="s">
        <v>2</v>
      </c>
      <c r="E900" t="s">
        <v>128</v>
      </c>
      <c r="F900" t="s">
        <v>200</v>
      </c>
      <c r="G900">
        <v>9</v>
      </c>
      <c r="H900" t="s">
        <v>8</v>
      </c>
    </row>
    <row r="901" spans="1:8" x14ac:dyDescent="0.25">
      <c r="A901">
        <v>8019218302</v>
      </c>
      <c r="B901" s="1">
        <v>43501</v>
      </c>
      <c r="C901" t="s">
        <v>1028</v>
      </c>
      <c r="D901" t="s">
        <v>2</v>
      </c>
      <c r="E901" t="s">
        <v>154</v>
      </c>
      <c r="F901" t="s">
        <v>69</v>
      </c>
      <c r="G901">
        <v>9</v>
      </c>
      <c r="H901" t="s">
        <v>8</v>
      </c>
    </row>
    <row r="902" spans="1:8" x14ac:dyDescent="0.25">
      <c r="A902">
        <v>8019212748</v>
      </c>
      <c r="B902" s="1">
        <v>43500</v>
      </c>
      <c r="C902" t="s">
        <v>1029</v>
      </c>
      <c r="D902" t="s">
        <v>2</v>
      </c>
      <c r="E902" t="s">
        <v>154</v>
      </c>
      <c r="F902" t="s">
        <v>92</v>
      </c>
      <c r="G902">
        <v>10</v>
      </c>
      <c r="H902" t="s">
        <v>8</v>
      </c>
    </row>
    <row r="903" spans="1:8" x14ac:dyDescent="0.25">
      <c r="A903">
        <v>8015665145</v>
      </c>
      <c r="B903" s="1">
        <v>42825</v>
      </c>
      <c r="C903" t="s">
        <v>594</v>
      </c>
      <c r="D903" t="s">
        <v>2</v>
      </c>
      <c r="E903" t="s">
        <v>128</v>
      </c>
      <c r="F903" t="s">
        <v>71</v>
      </c>
      <c r="G903">
        <v>11</v>
      </c>
      <c r="H903" t="s">
        <v>6</v>
      </c>
    </row>
    <row r="904" spans="1:8" x14ac:dyDescent="0.25">
      <c r="A904">
        <v>8012693700</v>
      </c>
      <c r="B904" s="1">
        <v>42255</v>
      </c>
      <c r="C904" t="s">
        <v>1030</v>
      </c>
      <c r="D904" t="s">
        <v>2</v>
      </c>
      <c r="E904" t="s">
        <v>486</v>
      </c>
      <c r="F904" t="s">
        <v>232</v>
      </c>
      <c r="G904">
        <v>7</v>
      </c>
      <c r="H904" t="s">
        <v>8</v>
      </c>
    </row>
    <row r="905" spans="1:8" x14ac:dyDescent="0.25">
      <c r="A905">
        <v>8015243418</v>
      </c>
      <c r="B905" s="1">
        <v>42739</v>
      </c>
      <c r="C905" t="s">
        <v>1031</v>
      </c>
      <c r="D905" t="s">
        <v>2</v>
      </c>
      <c r="E905" t="s">
        <v>154</v>
      </c>
      <c r="F905" t="s">
        <v>94</v>
      </c>
      <c r="G905">
        <v>4</v>
      </c>
      <c r="H905" t="s">
        <v>8</v>
      </c>
    </row>
    <row r="906" spans="1:8" x14ac:dyDescent="0.25">
      <c r="A906">
        <v>8015334777</v>
      </c>
      <c r="B906" s="1">
        <v>42758</v>
      </c>
      <c r="C906" t="s">
        <v>1032</v>
      </c>
      <c r="D906" t="s">
        <v>2</v>
      </c>
      <c r="E906" t="s">
        <v>154</v>
      </c>
      <c r="F906" t="s">
        <v>369</v>
      </c>
      <c r="G906">
        <v>8</v>
      </c>
      <c r="H906" t="s">
        <v>8</v>
      </c>
    </row>
    <row r="907" spans="1:8" x14ac:dyDescent="0.25">
      <c r="A907">
        <v>8015570013</v>
      </c>
      <c r="B907" s="1">
        <v>42807</v>
      </c>
      <c r="C907" t="s">
        <v>1033</v>
      </c>
      <c r="D907" t="s">
        <v>2</v>
      </c>
      <c r="E907" t="s">
        <v>154</v>
      </c>
      <c r="F907" t="s">
        <v>700</v>
      </c>
      <c r="G907">
        <v>6</v>
      </c>
      <c r="H907" t="s">
        <v>8</v>
      </c>
    </row>
    <row r="908" spans="1:8" x14ac:dyDescent="0.25">
      <c r="A908">
        <v>8012930814</v>
      </c>
      <c r="B908" s="1">
        <v>42297</v>
      </c>
      <c r="C908" t="s">
        <v>1034</v>
      </c>
      <c r="D908" t="s">
        <v>2</v>
      </c>
      <c r="E908" t="s">
        <v>140</v>
      </c>
      <c r="F908" t="s">
        <v>106</v>
      </c>
      <c r="G908">
        <v>6</v>
      </c>
      <c r="H908" t="s">
        <v>8</v>
      </c>
    </row>
    <row r="909" spans="1:8" x14ac:dyDescent="0.25">
      <c r="A909">
        <v>8013228161</v>
      </c>
      <c r="B909" s="1">
        <v>42355</v>
      </c>
      <c r="C909" t="s">
        <v>1035</v>
      </c>
      <c r="D909" t="s">
        <v>2</v>
      </c>
      <c r="E909" t="s">
        <v>154</v>
      </c>
      <c r="F909" t="s">
        <v>291</v>
      </c>
      <c r="G909">
        <v>6</v>
      </c>
      <c r="H909" t="s">
        <v>8</v>
      </c>
    </row>
    <row r="910" spans="1:8" x14ac:dyDescent="0.25">
      <c r="A910">
        <v>8015615081</v>
      </c>
      <c r="B910" s="1">
        <v>42816</v>
      </c>
      <c r="C910" t="s">
        <v>1036</v>
      </c>
      <c r="D910" t="s">
        <v>2</v>
      </c>
      <c r="E910" t="s">
        <v>128</v>
      </c>
      <c r="F910" t="s">
        <v>397</v>
      </c>
      <c r="G910">
        <v>10</v>
      </c>
      <c r="H910" t="s">
        <v>8</v>
      </c>
    </row>
    <row r="911" spans="1:8" x14ac:dyDescent="0.25">
      <c r="A911">
        <v>8020214964</v>
      </c>
      <c r="B911" s="1">
        <v>43683</v>
      </c>
      <c r="C911" t="s">
        <v>1037</v>
      </c>
      <c r="D911" t="s">
        <v>2</v>
      </c>
      <c r="E911" t="s">
        <v>486</v>
      </c>
      <c r="F911" t="s">
        <v>1038</v>
      </c>
      <c r="G911">
        <v>7</v>
      </c>
      <c r="H911" t="s">
        <v>8</v>
      </c>
    </row>
    <row r="912" spans="1:8" x14ac:dyDescent="0.25">
      <c r="A912">
        <v>8012690131</v>
      </c>
      <c r="B912" s="1">
        <v>42254</v>
      </c>
      <c r="C912" t="s">
        <v>1030</v>
      </c>
      <c r="D912" t="s">
        <v>2</v>
      </c>
      <c r="E912" t="s">
        <v>128</v>
      </c>
      <c r="F912" t="s">
        <v>418</v>
      </c>
      <c r="G912">
        <v>3</v>
      </c>
      <c r="H912" t="s">
        <v>6</v>
      </c>
    </row>
    <row r="913" spans="1:8" x14ac:dyDescent="0.25">
      <c r="A913">
        <v>8015277927</v>
      </c>
      <c r="B913" s="1">
        <v>42746</v>
      </c>
      <c r="C913" t="s">
        <v>1039</v>
      </c>
      <c r="D913" t="s">
        <v>2</v>
      </c>
      <c r="E913" t="s">
        <v>190</v>
      </c>
      <c r="F913" t="s">
        <v>305</v>
      </c>
      <c r="G913">
        <v>4</v>
      </c>
      <c r="H913" t="s">
        <v>8</v>
      </c>
    </row>
    <row r="914" spans="1:8" x14ac:dyDescent="0.25">
      <c r="A914">
        <v>304240313</v>
      </c>
      <c r="B914" s="1">
        <v>43500</v>
      </c>
      <c r="C914" t="s">
        <v>1040</v>
      </c>
      <c r="D914" t="s">
        <v>2</v>
      </c>
      <c r="E914" t="s">
        <v>4</v>
      </c>
      <c r="F914" t="s">
        <v>1041</v>
      </c>
      <c r="G914">
        <v>8</v>
      </c>
      <c r="H914" t="s">
        <v>6</v>
      </c>
    </row>
    <row r="915" spans="1:8" x14ac:dyDescent="0.25">
      <c r="A915">
        <v>8012744615</v>
      </c>
      <c r="B915" s="1">
        <v>42263</v>
      </c>
      <c r="C915" t="s">
        <v>521</v>
      </c>
      <c r="D915" t="s">
        <v>2</v>
      </c>
      <c r="E915" t="s">
        <v>175</v>
      </c>
      <c r="F915" t="s">
        <v>1002</v>
      </c>
      <c r="G915">
        <v>6</v>
      </c>
      <c r="H915" t="s">
        <v>8</v>
      </c>
    </row>
    <row r="916" spans="1:8" x14ac:dyDescent="0.25">
      <c r="A916">
        <v>8012633153</v>
      </c>
      <c r="B916" s="1">
        <v>42244</v>
      </c>
      <c r="C916" t="s">
        <v>1014</v>
      </c>
      <c r="D916" t="s">
        <v>2</v>
      </c>
      <c r="E916" t="s">
        <v>102</v>
      </c>
      <c r="F916" t="s">
        <v>381</v>
      </c>
      <c r="G916">
        <v>4</v>
      </c>
      <c r="H916" t="s">
        <v>8</v>
      </c>
    </row>
    <row r="917" spans="1:8" x14ac:dyDescent="0.25">
      <c r="A917">
        <v>8015337355</v>
      </c>
      <c r="B917" s="1">
        <v>42759</v>
      </c>
      <c r="C917" t="s">
        <v>523</v>
      </c>
      <c r="D917" t="s">
        <v>2</v>
      </c>
      <c r="E917" t="s">
        <v>175</v>
      </c>
      <c r="F917" t="s">
        <v>123</v>
      </c>
      <c r="G917">
        <v>10</v>
      </c>
      <c r="H917" t="s">
        <v>8</v>
      </c>
    </row>
    <row r="918" spans="1:8" x14ac:dyDescent="0.25">
      <c r="A918">
        <v>8016100731</v>
      </c>
      <c r="B918" s="1">
        <v>42902</v>
      </c>
      <c r="C918" t="s">
        <v>1042</v>
      </c>
      <c r="D918" t="s">
        <v>2</v>
      </c>
      <c r="E918" t="s">
        <v>128</v>
      </c>
      <c r="F918" t="s">
        <v>116</v>
      </c>
      <c r="G918">
        <v>5</v>
      </c>
      <c r="H918" t="s">
        <v>6</v>
      </c>
    </row>
    <row r="919" spans="1:8" x14ac:dyDescent="0.25">
      <c r="A919">
        <v>8016049810</v>
      </c>
      <c r="B919" s="1">
        <v>42894</v>
      </c>
      <c r="C919" t="s">
        <v>1043</v>
      </c>
      <c r="D919" t="s">
        <v>2</v>
      </c>
      <c r="E919" t="s">
        <v>486</v>
      </c>
      <c r="F919" t="s">
        <v>1044</v>
      </c>
      <c r="G919">
        <v>1</v>
      </c>
      <c r="H919" t="s">
        <v>8</v>
      </c>
    </row>
    <row r="920" spans="1:8" x14ac:dyDescent="0.25">
      <c r="A920">
        <v>8016132626</v>
      </c>
      <c r="B920" s="1">
        <v>42907</v>
      </c>
      <c r="C920" t="s">
        <v>1045</v>
      </c>
      <c r="D920" t="s">
        <v>2</v>
      </c>
      <c r="E920" t="s">
        <v>128</v>
      </c>
      <c r="F920" t="s">
        <v>495</v>
      </c>
      <c r="G920">
        <v>4</v>
      </c>
      <c r="H920" t="s">
        <v>6</v>
      </c>
    </row>
    <row r="921" spans="1:8" x14ac:dyDescent="0.25">
      <c r="A921">
        <v>8015683761</v>
      </c>
      <c r="B921" s="1">
        <v>42829</v>
      </c>
      <c r="C921" t="s">
        <v>1046</v>
      </c>
      <c r="D921" t="s">
        <v>2</v>
      </c>
      <c r="E921" t="s">
        <v>128</v>
      </c>
      <c r="F921" t="s">
        <v>679</v>
      </c>
      <c r="G921">
        <v>2</v>
      </c>
      <c r="H921" t="s">
        <v>8</v>
      </c>
    </row>
    <row r="922" spans="1:8" x14ac:dyDescent="0.25">
      <c r="A922">
        <v>8020163436</v>
      </c>
      <c r="B922" s="1">
        <v>43674</v>
      </c>
      <c r="C922" t="s">
        <v>671</v>
      </c>
      <c r="D922" t="s">
        <v>2</v>
      </c>
      <c r="E922" t="s">
        <v>460</v>
      </c>
      <c r="F922" t="s">
        <v>516</v>
      </c>
      <c r="G922">
        <v>7</v>
      </c>
      <c r="H922" t="s">
        <v>8</v>
      </c>
    </row>
    <row r="923" spans="1:8" x14ac:dyDescent="0.25">
      <c r="A923">
        <v>8019773554</v>
      </c>
      <c r="B923" s="1">
        <v>43607</v>
      </c>
      <c r="C923" t="s">
        <v>1047</v>
      </c>
      <c r="D923" t="s">
        <v>2</v>
      </c>
      <c r="E923" t="s">
        <v>175</v>
      </c>
      <c r="F923" t="s">
        <v>30</v>
      </c>
      <c r="G923">
        <v>6</v>
      </c>
      <c r="H923" t="s">
        <v>8</v>
      </c>
    </row>
    <row r="924" spans="1:8" x14ac:dyDescent="0.25">
      <c r="A924">
        <v>8015789779</v>
      </c>
      <c r="B924" s="1">
        <v>42850</v>
      </c>
      <c r="C924" t="s">
        <v>1048</v>
      </c>
      <c r="D924" t="s">
        <v>2</v>
      </c>
      <c r="E924" t="s">
        <v>102</v>
      </c>
      <c r="F924" t="s">
        <v>590</v>
      </c>
      <c r="G924">
        <v>7</v>
      </c>
      <c r="H924" t="s">
        <v>8</v>
      </c>
    </row>
    <row r="925" spans="1:8" x14ac:dyDescent="0.25">
      <c r="A925">
        <v>8015364710</v>
      </c>
      <c r="B925" s="1">
        <v>42765</v>
      </c>
      <c r="C925" t="s">
        <v>1049</v>
      </c>
      <c r="D925" t="s">
        <v>2</v>
      </c>
      <c r="E925" t="s">
        <v>154</v>
      </c>
      <c r="F925" t="s">
        <v>268</v>
      </c>
      <c r="G925">
        <v>11</v>
      </c>
      <c r="H925" t="s">
        <v>6</v>
      </c>
    </row>
    <row r="926" spans="1:8" x14ac:dyDescent="0.25">
      <c r="A926">
        <v>8015625869</v>
      </c>
      <c r="B926" s="1">
        <v>42818</v>
      </c>
      <c r="C926" t="s">
        <v>1050</v>
      </c>
      <c r="D926" t="s">
        <v>2</v>
      </c>
      <c r="E926" t="s">
        <v>128</v>
      </c>
      <c r="F926" t="s">
        <v>123</v>
      </c>
      <c r="G926">
        <v>10</v>
      </c>
      <c r="H926" t="s">
        <v>202</v>
      </c>
    </row>
    <row r="927" spans="1:8" x14ac:dyDescent="0.25">
      <c r="A927">
        <v>305166300</v>
      </c>
      <c r="B927" s="1">
        <v>43512</v>
      </c>
      <c r="C927" t="s">
        <v>1051</v>
      </c>
      <c r="D927" t="s">
        <v>2</v>
      </c>
      <c r="E927" t="s">
        <v>4</v>
      </c>
      <c r="F927" t="s">
        <v>106</v>
      </c>
      <c r="G927">
        <v>6</v>
      </c>
      <c r="H927" t="s">
        <v>6</v>
      </c>
    </row>
    <row r="928" spans="1:8" x14ac:dyDescent="0.25">
      <c r="A928">
        <v>8015963224</v>
      </c>
      <c r="B928" s="1">
        <v>42880</v>
      </c>
      <c r="C928" t="s">
        <v>564</v>
      </c>
      <c r="D928" t="s">
        <v>2</v>
      </c>
      <c r="E928" t="s">
        <v>460</v>
      </c>
      <c r="F928" t="s">
        <v>1052</v>
      </c>
      <c r="G928">
        <v>10</v>
      </c>
      <c r="H928" t="s">
        <v>8</v>
      </c>
    </row>
    <row r="929" spans="1:8" x14ac:dyDescent="0.25">
      <c r="A929">
        <v>8015307010</v>
      </c>
      <c r="B929" s="1">
        <v>42752</v>
      </c>
      <c r="C929" t="s">
        <v>484</v>
      </c>
      <c r="D929" t="s">
        <v>2</v>
      </c>
      <c r="E929" t="s">
        <v>154</v>
      </c>
      <c r="F929" t="s">
        <v>787</v>
      </c>
      <c r="G929">
        <v>4</v>
      </c>
      <c r="H929" t="s">
        <v>8</v>
      </c>
    </row>
    <row r="930" spans="1:8" x14ac:dyDescent="0.25">
      <c r="A930">
        <v>8015618439</v>
      </c>
      <c r="B930" s="1">
        <v>42816</v>
      </c>
      <c r="C930" t="s">
        <v>1053</v>
      </c>
      <c r="D930" t="s">
        <v>2</v>
      </c>
      <c r="E930" t="s">
        <v>190</v>
      </c>
      <c r="F930" t="s">
        <v>1054</v>
      </c>
      <c r="G930">
        <v>9</v>
      </c>
      <c r="H930" t="s">
        <v>8</v>
      </c>
    </row>
    <row r="931" spans="1:8" x14ac:dyDescent="0.25">
      <c r="A931">
        <v>8016143530</v>
      </c>
      <c r="B931" s="1">
        <v>42909</v>
      </c>
      <c r="C931" t="s">
        <v>1055</v>
      </c>
      <c r="D931" t="s">
        <v>2</v>
      </c>
      <c r="E931" t="s">
        <v>128</v>
      </c>
      <c r="F931" t="s">
        <v>275</v>
      </c>
      <c r="G931">
        <v>3</v>
      </c>
      <c r="H931" t="s">
        <v>8</v>
      </c>
    </row>
    <row r="932" spans="1:8" x14ac:dyDescent="0.25">
      <c r="A932">
        <v>8016102832</v>
      </c>
      <c r="B932" s="1">
        <v>42902</v>
      </c>
      <c r="C932" t="s">
        <v>581</v>
      </c>
      <c r="D932" t="s">
        <v>2</v>
      </c>
      <c r="E932" t="s">
        <v>140</v>
      </c>
      <c r="F932" t="s">
        <v>475</v>
      </c>
      <c r="G932">
        <v>2</v>
      </c>
      <c r="H932" t="s">
        <v>6</v>
      </c>
    </row>
    <row r="933" spans="1:8" x14ac:dyDescent="0.25">
      <c r="A933">
        <v>8016039144</v>
      </c>
      <c r="B933" s="1">
        <v>42892</v>
      </c>
      <c r="C933" t="s">
        <v>1056</v>
      </c>
      <c r="D933" t="s">
        <v>2</v>
      </c>
      <c r="E933" t="s">
        <v>486</v>
      </c>
      <c r="F933" t="s">
        <v>1057</v>
      </c>
      <c r="G933">
        <v>1</v>
      </c>
      <c r="H933" t="s">
        <v>8</v>
      </c>
    </row>
    <row r="934" spans="1:8" x14ac:dyDescent="0.25">
      <c r="A934">
        <v>8016040088</v>
      </c>
      <c r="B934" s="1">
        <v>42893</v>
      </c>
      <c r="C934" t="s">
        <v>1058</v>
      </c>
      <c r="D934" t="s">
        <v>2</v>
      </c>
      <c r="E934" t="s">
        <v>102</v>
      </c>
      <c r="F934" t="s">
        <v>1059</v>
      </c>
      <c r="G934">
        <v>2</v>
      </c>
      <c r="H934" t="s">
        <v>6</v>
      </c>
    </row>
    <row r="935" spans="1:8" x14ac:dyDescent="0.25">
      <c r="A935">
        <v>8015991837</v>
      </c>
      <c r="B935" s="1">
        <v>42885</v>
      </c>
      <c r="C935" t="s">
        <v>1060</v>
      </c>
      <c r="D935" t="s">
        <v>2</v>
      </c>
      <c r="E935" t="s">
        <v>486</v>
      </c>
      <c r="F935" t="s">
        <v>894</v>
      </c>
      <c r="G935">
        <v>11</v>
      </c>
      <c r="H935" t="s">
        <v>8</v>
      </c>
    </row>
    <row r="936" spans="1:8" x14ac:dyDescent="0.25">
      <c r="A936">
        <v>8016096616</v>
      </c>
      <c r="B936" s="1">
        <v>42901</v>
      </c>
      <c r="C936" t="s">
        <v>1061</v>
      </c>
      <c r="D936" t="s">
        <v>2</v>
      </c>
      <c r="E936" t="s">
        <v>102</v>
      </c>
      <c r="F936" t="s">
        <v>583</v>
      </c>
      <c r="G936">
        <v>1</v>
      </c>
      <c r="H936" t="s">
        <v>6</v>
      </c>
    </row>
    <row r="937" spans="1:8" x14ac:dyDescent="0.25">
      <c r="A937">
        <v>8015953053</v>
      </c>
      <c r="B937" s="1">
        <v>42879</v>
      </c>
      <c r="C937" t="s">
        <v>1062</v>
      </c>
      <c r="D937" t="s">
        <v>2</v>
      </c>
      <c r="E937" t="s">
        <v>190</v>
      </c>
      <c r="F937" t="s">
        <v>113</v>
      </c>
      <c r="G937">
        <v>7</v>
      </c>
      <c r="H937" t="s">
        <v>8</v>
      </c>
    </row>
    <row r="938" spans="1:8" x14ac:dyDescent="0.25">
      <c r="A938">
        <v>8016483656</v>
      </c>
      <c r="B938" s="1">
        <v>42965</v>
      </c>
      <c r="C938" t="s">
        <v>1063</v>
      </c>
      <c r="D938" t="s">
        <v>2</v>
      </c>
      <c r="E938" t="s">
        <v>192</v>
      </c>
      <c r="F938" t="s">
        <v>633</v>
      </c>
      <c r="G938">
        <v>8</v>
      </c>
      <c r="H938" t="s">
        <v>6</v>
      </c>
    </row>
    <row r="939" spans="1:8" x14ac:dyDescent="0.25">
      <c r="A939">
        <v>8016095476</v>
      </c>
      <c r="B939" s="1">
        <v>42901</v>
      </c>
      <c r="C939" t="s">
        <v>1064</v>
      </c>
      <c r="D939" t="s">
        <v>2</v>
      </c>
      <c r="E939" t="s">
        <v>190</v>
      </c>
      <c r="F939" t="s">
        <v>398</v>
      </c>
      <c r="G939">
        <v>10</v>
      </c>
      <c r="H939" t="s">
        <v>8</v>
      </c>
    </row>
    <row r="940" spans="1:8" x14ac:dyDescent="0.25">
      <c r="A940">
        <v>8015892997</v>
      </c>
      <c r="B940" s="1">
        <v>42869</v>
      </c>
      <c r="C940" t="s">
        <v>1065</v>
      </c>
      <c r="D940" t="s">
        <v>2</v>
      </c>
      <c r="E940" t="s">
        <v>128</v>
      </c>
      <c r="F940" t="s">
        <v>155</v>
      </c>
      <c r="G940">
        <v>11</v>
      </c>
      <c r="H940" t="s">
        <v>6</v>
      </c>
    </row>
    <row r="941" spans="1:8" x14ac:dyDescent="0.25">
      <c r="A941">
        <v>8016503666</v>
      </c>
      <c r="B941" s="1">
        <v>42969</v>
      </c>
      <c r="C941" t="s">
        <v>1066</v>
      </c>
      <c r="D941" t="s">
        <v>2</v>
      </c>
      <c r="E941" t="s">
        <v>140</v>
      </c>
      <c r="F941" t="s">
        <v>106</v>
      </c>
      <c r="G941">
        <v>6</v>
      </c>
      <c r="H941" t="s">
        <v>8</v>
      </c>
    </row>
    <row r="942" spans="1:8" x14ac:dyDescent="0.25">
      <c r="A942">
        <v>8016023216</v>
      </c>
      <c r="B942" s="1">
        <v>42890</v>
      </c>
      <c r="C942" t="s">
        <v>1067</v>
      </c>
      <c r="D942" t="s">
        <v>2</v>
      </c>
      <c r="E942" t="s">
        <v>486</v>
      </c>
      <c r="F942" t="s">
        <v>288</v>
      </c>
      <c r="G942">
        <v>10</v>
      </c>
      <c r="H942" t="s">
        <v>8</v>
      </c>
    </row>
    <row r="943" spans="1:8" x14ac:dyDescent="0.25">
      <c r="A943">
        <v>8016014145</v>
      </c>
      <c r="B943" s="1">
        <v>42888</v>
      </c>
      <c r="C943" t="s">
        <v>1068</v>
      </c>
      <c r="D943" t="s">
        <v>2</v>
      </c>
      <c r="E943" t="s">
        <v>460</v>
      </c>
      <c r="F943" t="s">
        <v>369</v>
      </c>
      <c r="G943">
        <v>8</v>
      </c>
      <c r="H943" t="s">
        <v>8</v>
      </c>
    </row>
    <row r="944" spans="1:8" x14ac:dyDescent="0.25">
      <c r="A944">
        <v>8016387775</v>
      </c>
      <c r="B944" s="1">
        <v>42949</v>
      </c>
      <c r="C944" t="s">
        <v>1069</v>
      </c>
      <c r="D944" t="s">
        <v>2</v>
      </c>
      <c r="E944" t="s">
        <v>486</v>
      </c>
      <c r="F944" t="s">
        <v>703</v>
      </c>
      <c r="G944">
        <v>7</v>
      </c>
      <c r="H944" t="s">
        <v>8</v>
      </c>
    </row>
    <row r="945" spans="1:8" x14ac:dyDescent="0.25">
      <c r="A945">
        <v>8015778607</v>
      </c>
      <c r="B945" s="1">
        <v>42848</v>
      </c>
      <c r="C945" t="s">
        <v>1070</v>
      </c>
      <c r="D945" t="s">
        <v>2</v>
      </c>
      <c r="E945" t="s">
        <v>175</v>
      </c>
      <c r="F945" t="s">
        <v>854</v>
      </c>
      <c r="G945">
        <v>9</v>
      </c>
      <c r="H945" t="s">
        <v>8</v>
      </c>
    </row>
    <row r="946" spans="1:8" x14ac:dyDescent="0.25">
      <c r="A946">
        <v>8016100714</v>
      </c>
      <c r="B946" s="1">
        <v>42902</v>
      </c>
      <c r="C946" t="s">
        <v>1071</v>
      </c>
      <c r="D946" t="s">
        <v>2</v>
      </c>
      <c r="E946" t="s">
        <v>140</v>
      </c>
      <c r="F946" t="s">
        <v>1072</v>
      </c>
      <c r="G946">
        <v>1</v>
      </c>
      <c r="H946" t="s">
        <v>8</v>
      </c>
    </row>
    <row r="947" spans="1:8" x14ac:dyDescent="0.25">
      <c r="A947">
        <v>8016325121</v>
      </c>
      <c r="B947" s="1">
        <v>42937</v>
      </c>
      <c r="C947" t="s">
        <v>1073</v>
      </c>
      <c r="D947" t="s">
        <v>2</v>
      </c>
      <c r="E947" t="s">
        <v>23</v>
      </c>
      <c r="F947" t="s">
        <v>397</v>
      </c>
      <c r="G947">
        <v>10</v>
      </c>
      <c r="H947" t="s">
        <v>8</v>
      </c>
    </row>
    <row r="948" spans="1:8" x14ac:dyDescent="0.25">
      <c r="A948">
        <v>8019280225</v>
      </c>
      <c r="B948" s="1">
        <v>43514</v>
      </c>
      <c r="C948" t="s">
        <v>1074</v>
      </c>
      <c r="D948" t="s">
        <v>2</v>
      </c>
      <c r="E948" t="s">
        <v>154</v>
      </c>
      <c r="F948" t="s">
        <v>650</v>
      </c>
      <c r="G948">
        <v>4</v>
      </c>
      <c r="H948" t="s">
        <v>8</v>
      </c>
    </row>
    <row r="949" spans="1:8" x14ac:dyDescent="0.25">
      <c r="A949">
        <v>8016126955</v>
      </c>
      <c r="B949" s="1">
        <v>42907</v>
      </c>
      <c r="C949" t="s">
        <v>577</v>
      </c>
      <c r="D949" t="s">
        <v>2</v>
      </c>
      <c r="E949" t="s">
        <v>460</v>
      </c>
      <c r="F949" t="s">
        <v>539</v>
      </c>
      <c r="G949">
        <v>4</v>
      </c>
      <c r="H949" t="s">
        <v>8</v>
      </c>
    </row>
    <row r="950" spans="1:8" x14ac:dyDescent="0.25">
      <c r="A950">
        <v>8016135855</v>
      </c>
      <c r="B950" s="1">
        <v>42908</v>
      </c>
      <c r="C950" t="s">
        <v>577</v>
      </c>
      <c r="D950" t="s">
        <v>2</v>
      </c>
      <c r="E950" t="s">
        <v>190</v>
      </c>
      <c r="F950" t="s">
        <v>1075</v>
      </c>
      <c r="G950">
        <v>2</v>
      </c>
      <c r="H950" t="s">
        <v>8</v>
      </c>
    </row>
    <row r="951" spans="1:8" x14ac:dyDescent="0.25">
      <c r="A951">
        <v>314632829</v>
      </c>
      <c r="B951" s="1">
        <v>43610</v>
      </c>
      <c r="C951" t="s">
        <v>1076</v>
      </c>
      <c r="D951" t="s">
        <v>2</v>
      </c>
      <c r="E951" t="s">
        <v>4</v>
      </c>
      <c r="F951" t="s">
        <v>378</v>
      </c>
      <c r="G951">
        <v>9</v>
      </c>
      <c r="H951" t="s">
        <v>6</v>
      </c>
    </row>
    <row r="952" spans="1:8" x14ac:dyDescent="0.25">
      <c r="A952">
        <v>8016210366</v>
      </c>
      <c r="B952" s="1">
        <v>42919</v>
      </c>
      <c r="C952" t="s">
        <v>1077</v>
      </c>
      <c r="D952" t="s">
        <v>2</v>
      </c>
      <c r="E952" t="s">
        <v>460</v>
      </c>
      <c r="F952" t="s">
        <v>1075</v>
      </c>
      <c r="G952">
        <v>2</v>
      </c>
      <c r="H952" t="s">
        <v>8</v>
      </c>
    </row>
    <row r="953" spans="1:8" x14ac:dyDescent="0.25">
      <c r="A953">
        <v>8016161792</v>
      </c>
      <c r="B953" s="1">
        <v>42912</v>
      </c>
      <c r="C953" t="s">
        <v>1078</v>
      </c>
      <c r="D953" t="s">
        <v>2</v>
      </c>
      <c r="E953" t="s">
        <v>175</v>
      </c>
      <c r="F953" t="s">
        <v>30</v>
      </c>
      <c r="G953">
        <v>6</v>
      </c>
      <c r="H953" t="s">
        <v>6</v>
      </c>
    </row>
    <row r="954" spans="1:8" x14ac:dyDescent="0.25">
      <c r="A954">
        <v>8016143821</v>
      </c>
      <c r="B954" s="1">
        <v>42909</v>
      </c>
      <c r="C954" t="s">
        <v>577</v>
      </c>
      <c r="D954" t="s">
        <v>2</v>
      </c>
      <c r="E954" t="s">
        <v>175</v>
      </c>
      <c r="F954" t="s">
        <v>1079</v>
      </c>
      <c r="G954">
        <v>11</v>
      </c>
      <c r="H954" t="s">
        <v>8</v>
      </c>
    </row>
    <row r="955" spans="1:8" x14ac:dyDescent="0.25">
      <c r="A955">
        <v>8020237622</v>
      </c>
      <c r="B955" s="1">
        <v>43687</v>
      </c>
      <c r="C955" t="s">
        <v>1080</v>
      </c>
      <c r="D955" t="s">
        <v>2</v>
      </c>
      <c r="E955" t="s">
        <v>140</v>
      </c>
      <c r="F955" t="s">
        <v>650</v>
      </c>
      <c r="G955">
        <v>4</v>
      </c>
      <c r="H955" t="s">
        <v>6</v>
      </c>
    </row>
    <row r="956" spans="1:8" x14ac:dyDescent="0.25">
      <c r="A956">
        <v>8015820365</v>
      </c>
      <c r="B956" s="1">
        <v>42856</v>
      </c>
      <c r="C956" t="s">
        <v>1081</v>
      </c>
      <c r="D956" t="s">
        <v>2</v>
      </c>
      <c r="E956" t="s">
        <v>140</v>
      </c>
      <c r="F956" t="s">
        <v>1054</v>
      </c>
      <c r="G956">
        <v>9</v>
      </c>
      <c r="H956" t="s">
        <v>8</v>
      </c>
    </row>
    <row r="957" spans="1:8" x14ac:dyDescent="0.25">
      <c r="A957">
        <v>8016013331</v>
      </c>
      <c r="B957" s="1">
        <v>42888</v>
      </c>
      <c r="C957" t="s">
        <v>1060</v>
      </c>
      <c r="D957" t="s">
        <v>2</v>
      </c>
      <c r="E957" t="s">
        <v>102</v>
      </c>
      <c r="F957" t="s">
        <v>1082</v>
      </c>
      <c r="G957">
        <v>11</v>
      </c>
      <c r="H957" t="s">
        <v>6</v>
      </c>
    </row>
    <row r="958" spans="1:8" x14ac:dyDescent="0.25">
      <c r="A958">
        <v>8016393073</v>
      </c>
      <c r="B958" s="1">
        <v>42949</v>
      </c>
      <c r="C958" t="s">
        <v>1069</v>
      </c>
      <c r="D958" t="s">
        <v>2</v>
      </c>
      <c r="E958" t="s">
        <v>128</v>
      </c>
      <c r="F958" t="s">
        <v>323</v>
      </c>
      <c r="G958">
        <v>8</v>
      </c>
      <c r="H958" t="s">
        <v>8</v>
      </c>
    </row>
    <row r="959" spans="1:8" x14ac:dyDescent="0.25">
      <c r="A959">
        <v>8016612289</v>
      </c>
      <c r="B959" s="1">
        <v>42987</v>
      </c>
      <c r="C959" t="s">
        <v>816</v>
      </c>
      <c r="D959" t="s">
        <v>2</v>
      </c>
      <c r="E959" t="s">
        <v>128</v>
      </c>
      <c r="F959" t="s">
        <v>1083</v>
      </c>
      <c r="G959">
        <v>11</v>
      </c>
      <c r="H959" t="s">
        <v>8</v>
      </c>
    </row>
    <row r="960" spans="1:8" x14ac:dyDescent="0.25">
      <c r="A960">
        <v>8016089848</v>
      </c>
      <c r="B960" s="1">
        <v>42900</v>
      </c>
      <c r="C960" t="s">
        <v>1084</v>
      </c>
      <c r="D960" t="s">
        <v>2</v>
      </c>
      <c r="E960" t="s">
        <v>460</v>
      </c>
      <c r="F960" t="s">
        <v>113</v>
      </c>
      <c r="G960">
        <v>7</v>
      </c>
      <c r="H960" t="s">
        <v>8</v>
      </c>
    </row>
    <row r="961" spans="1:8" x14ac:dyDescent="0.25">
      <c r="A961">
        <v>8016405470</v>
      </c>
      <c r="B961" s="1">
        <v>42951</v>
      </c>
      <c r="C961" t="s">
        <v>1085</v>
      </c>
      <c r="D961" t="s">
        <v>2</v>
      </c>
      <c r="E961" t="s">
        <v>128</v>
      </c>
      <c r="F961" t="s">
        <v>795</v>
      </c>
      <c r="G961">
        <v>3</v>
      </c>
      <c r="H961" t="s">
        <v>202</v>
      </c>
    </row>
    <row r="962" spans="1:8" x14ac:dyDescent="0.25">
      <c r="A962">
        <v>8019758871</v>
      </c>
      <c r="B962" s="1">
        <v>43605</v>
      </c>
      <c r="C962" t="s">
        <v>997</v>
      </c>
      <c r="D962" t="s">
        <v>2</v>
      </c>
      <c r="E962" t="s">
        <v>128</v>
      </c>
      <c r="F962" t="s">
        <v>208</v>
      </c>
      <c r="G962">
        <v>4</v>
      </c>
      <c r="H962" t="s">
        <v>214</v>
      </c>
    </row>
    <row r="963" spans="1:8" x14ac:dyDescent="0.25">
      <c r="A963">
        <v>8015904544</v>
      </c>
      <c r="B963" s="1">
        <v>42871</v>
      </c>
      <c r="C963" t="s">
        <v>1081</v>
      </c>
      <c r="D963" t="s">
        <v>2</v>
      </c>
      <c r="E963" t="s">
        <v>175</v>
      </c>
      <c r="F963" t="s">
        <v>517</v>
      </c>
      <c r="G963">
        <v>10</v>
      </c>
      <c r="H963" t="s">
        <v>6</v>
      </c>
    </row>
    <row r="964" spans="1:8" x14ac:dyDescent="0.25">
      <c r="A964">
        <v>8019291850</v>
      </c>
      <c r="B964" s="1">
        <v>43516</v>
      </c>
      <c r="C964" t="s">
        <v>1086</v>
      </c>
      <c r="D964" t="s">
        <v>2</v>
      </c>
      <c r="E964" t="s">
        <v>460</v>
      </c>
      <c r="F964" t="s">
        <v>65</v>
      </c>
      <c r="G964">
        <v>8</v>
      </c>
      <c r="H964" t="s">
        <v>8</v>
      </c>
    </row>
    <row r="965" spans="1:8" x14ac:dyDescent="0.25">
      <c r="A965">
        <v>8016605375</v>
      </c>
      <c r="B965" s="1">
        <v>42985</v>
      </c>
      <c r="C965" t="s">
        <v>1087</v>
      </c>
      <c r="D965" t="s">
        <v>2</v>
      </c>
      <c r="E965" t="s">
        <v>190</v>
      </c>
      <c r="F965" t="s">
        <v>920</v>
      </c>
      <c r="G965">
        <v>4</v>
      </c>
      <c r="H965" t="s">
        <v>8</v>
      </c>
    </row>
    <row r="966" spans="1:8" x14ac:dyDescent="0.25">
      <c r="A966">
        <v>8015861471</v>
      </c>
      <c r="B966" s="1">
        <v>42863</v>
      </c>
      <c r="C966" t="s">
        <v>1081</v>
      </c>
      <c r="D966" t="s">
        <v>2</v>
      </c>
      <c r="E966" t="s">
        <v>140</v>
      </c>
      <c r="F966" t="s">
        <v>944</v>
      </c>
      <c r="G966">
        <v>10</v>
      </c>
      <c r="H966" t="s">
        <v>8</v>
      </c>
    </row>
    <row r="967" spans="1:8" x14ac:dyDescent="0.25">
      <c r="A967">
        <v>8015982280</v>
      </c>
      <c r="B967" s="1">
        <v>42884</v>
      </c>
      <c r="C967" t="s">
        <v>1088</v>
      </c>
      <c r="D967" t="s">
        <v>2</v>
      </c>
      <c r="E967" t="s">
        <v>128</v>
      </c>
      <c r="F967" t="s">
        <v>220</v>
      </c>
      <c r="G967">
        <v>3</v>
      </c>
      <c r="H967" t="s">
        <v>202</v>
      </c>
    </row>
    <row r="968" spans="1:8" x14ac:dyDescent="0.25">
      <c r="A968">
        <v>8016004825</v>
      </c>
      <c r="B968" s="1">
        <v>42887</v>
      </c>
      <c r="C968" t="s">
        <v>1089</v>
      </c>
      <c r="D968" t="s">
        <v>2</v>
      </c>
      <c r="E968" t="s">
        <v>128</v>
      </c>
      <c r="F968" t="s">
        <v>679</v>
      </c>
      <c r="G968">
        <v>2</v>
      </c>
      <c r="H968" t="s">
        <v>8</v>
      </c>
    </row>
    <row r="969" spans="1:8" x14ac:dyDescent="0.25">
      <c r="A969">
        <v>314510108</v>
      </c>
      <c r="B969" s="1">
        <v>43608</v>
      </c>
      <c r="C969" t="s">
        <v>1090</v>
      </c>
      <c r="D969" t="s">
        <v>2</v>
      </c>
      <c r="E969" t="s">
        <v>4</v>
      </c>
      <c r="F969" t="s">
        <v>398</v>
      </c>
      <c r="G969">
        <v>10</v>
      </c>
      <c r="H969" t="s">
        <v>8</v>
      </c>
    </row>
    <row r="970" spans="1:8" x14ac:dyDescent="0.25">
      <c r="A970">
        <v>8020247625</v>
      </c>
      <c r="B970" s="1">
        <v>43689</v>
      </c>
      <c r="C970" t="s">
        <v>1091</v>
      </c>
      <c r="D970" t="s">
        <v>2</v>
      </c>
      <c r="E970" t="s">
        <v>128</v>
      </c>
      <c r="F970" t="s">
        <v>227</v>
      </c>
      <c r="G970">
        <v>2</v>
      </c>
      <c r="H970" t="s">
        <v>6</v>
      </c>
    </row>
    <row r="971" spans="1:8" x14ac:dyDescent="0.25">
      <c r="A971">
        <v>8016199477</v>
      </c>
      <c r="B971" s="1">
        <v>42917</v>
      </c>
      <c r="C971" t="s">
        <v>1092</v>
      </c>
      <c r="D971" t="s">
        <v>2</v>
      </c>
      <c r="E971" t="s">
        <v>460</v>
      </c>
      <c r="F971" t="s">
        <v>181</v>
      </c>
      <c r="G971">
        <v>8</v>
      </c>
      <c r="H971" t="s">
        <v>8</v>
      </c>
    </row>
    <row r="972" spans="1:8" x14ac:dyDescent="0.25">
      <c r="A972">
        <v>8019776349</v>
      </c>
      <c r="B972" s="1">
        <v>43608</v>
      </c>
      <c r="C972" t="s">
        <v>1093</v>
      </c>
      <c r="D972" t="s">
        <v>2</v>
      </c>
      <c r="E972" t="s">
        <v>128</v>
      </c>
      <c r="F972" t="s">
        <v>5</v>
      </c>
      <c r="G972">
        <v>3</v>
      </c>
      <c r="H972" t="s">
        <v>6</v>
      </c>
    </row>
    <row r="973" spans="1:8" x14ac:dyDescent="0.25">
      <c r="A973">
        <v>8016218278</v>
      </c>
      <c r="B973" s="1">
        <v>42920</v>
      </c>
      <c r="C973" t="s">
        <v>663</v>
      </c>
      <c r="D973" t="s">
        <v>2</v>
      </c>
      <c r="E973" t="s">
        <v>128</v>
      </c>
      <c r="F973" t="s">
        <v>86</v>
      </c>
      <c r="G973">
        <v>7</v>
      </c>
      <c r="H973" t="s">
        <v>8</v>
      </c>
    </row>
    <row r="974" spans="1:8" x14ac:dyDescent="0.25">
      <c r="A974">
        <v>8019302530</v>
      </c>
      <c r="B974" s="1">
        <v>43518</v>
      </c>
      <c r="C974" t="s">
        <v>1094</v>
      </c>
      <c r="D974" t="s">
        <v>2</v>
      </c>
      <c r="E974" t="s">
        <v>154</v>
      </c>
      <c r="F974" t="s">
        <v>150</v>
      </c>
      <c r="G974">
        <v>9</v>
      </c>
      <c r="H974" t="s">
        <v>8</v>
      </c>
    </row>
    <row r="975" spans="1:8" x14ac:dyDescent="0.25">
      <c r="A975">
        <v>8016363677</v>
      </c>
      <c r="B975" s="1">
        <v>42944</v>
      </c>
      <c r="C975" t="s">
        <v>1095</v>
      </c>
      <c r="D975" t="s">
        <v>2</v>
      </c>
      <c r="E975" t="s">
        <v>486</v>
      </c>
      <c r="F975" t="s">
        <v>106</v>
      </c>
      <c r="G975">
        <v>6</v>
      </c>
      <c r="H975" t="s">
        <v>8</v>
      </c>
    </row>
    <row r="976" spans="1:8" x14ac:dyDescent="0.25">
      <c r="A976">
        <v>8016363517</v>
      </c>
      <c r="B976" s="1">
        <v>42944</v>
      </c>
      <c r="C976" t="s">
        <v>1096</v>
      </c>
      <c r="D976" t="s">
        <v>2</v>
      </c>
      <c r="E976" t="s">
        <v>460</v>
      </c>
      <c r="F976" t="s">
        <v>420</v>
      </c>
      <c r="G976">
        <v>5</v>
      </c>
      <c r="H976" t="s">
        <v>8</v>
      </c>
    </row>
    <row r="977" spans="1:8" x14ac:dyDescent="0.25">
      <c r="A977">
        <v>8016377756</v>
      </c>
      <c r="B977" s="1">
        <v>42947</v>
      </c>
      <c r="C977" t="s">
        <v>1077</v>
      </c>
      <c r="D977" t="s">
        <v>2</v>
      </c>
      <c r="E977" t="s">
        <v>128</v>
      </c>
      <c r="F977" t="s">
        <v>170</v>
      </c>
      <c r="G977">
        <v>11</v>
      </c>
      <c r="H977" t="s">
        <v>6</v>
      </c>
    </row>
    <row r="978" spans="1:8" x14ac:dyDescent="0.25">
      <c r="A978">
        <v>308297297</v>
      </c>
      <c r="B978" s="1">
        <v>43539</v>
      </c>
      <c r="C978" t="s">
        <v>1097</v>
      </c>
      <c r="D978" t="s">
        <v>2</v>
      </c>
      <c r="E978" t="s">
        <v>4</v>
      </c>
      <c r="F978" t="s">
        <v>56</v>
      </c>
      <c r="G978">
        <v>12</v>
      </c>
      <c r="H978" t="s">
        <v>8</v>
      </c>
    </row>
    <row r="979" spans="1:8" x14ac:dyDescent="0.25">
      <c r="A979">
        <v>329526474</v>
      </c>
      <c r="B979" s="1">
        <v>43694</v>
      </c>
      <c r="C979" t="s">
        <v>1098</v>
      </c>
      <c r="D979" t="s">
        <v>2</v>
      </c>
      <c r="E979" t="s">
        <v>4</v>
      </c>
      <c r="F979" t="s">
        <v>323</v>
      </c>
      <c r="G979">
        <v>8</v>
      </c>
      <c r="H979" t="s">
        <v>6</v>
      </c>
    </row>
    <row r="980" spans="1:8" x14ac:dyDescent="0.25">
      <c r="A980">
        <v>8019419620</v>
      </c>
      <c r="B980" s="1">
        <v>43541</v>
      </c>
      <c r="C980" t="s">
        <v>1099</v>
      </c>
      <c r="D980" t="s">
        <v>2</v>
      </c>
      <c r="E980" t="s">
        <v>154</v>
      </c>
      <c r="F980" t="s">
        <v>87</v>
      </c>
      <c r="G980">
        <v>10</v>
      </c>
      <c r="H980" t="s">
        <v>8</v>
      </c>
    </row>
    <row r="981" spans="1:8" x14ac:dyDescent="0.25">
      <c r="A981">
        <v>8016441740</v>
      </c>
      <c r="B981" s="1">
        <v>42958</v>
      </c>
      <c r="C981" t="s">
        <v>580</v>
      </c>
      <c r="D981" t="s">
        <v>2</v>
      </c>
      <c r="E981" t="s">
        <v>102</v>
      </c>
      <c r="F981" t="s">
        <v>232</v>
      </c>
      <c r="G981">
        <v>7</v>
      </c>
      <c r="H981" t="s">
        <v>6</v>
      </c>
    </row>
    <row r="982" spans="1:8" x14ac:dyDescent="0.25">
      <c r="A982">
        <v>8016813242</v>
      </c>
      <c r="B982" s="1">
        <v>43024</v>
      </c>
      <c r="C982" t="s">
        <v>730</v>
      </c>
      <c r="D982" t="s">
        <v>2</v>
      </c>
      <c r="E982" t="s">
        <v>175</v>
      </c>
      <c r="F982" t="s">
        <v>36</v>
      </c>
      <c r="G982">
        <v>11</v>
      </c>
      <c r="H982" t="s">
        <v>214</v>
      </c>
    </row>
    <row r="983" spans="1:8" x14ac:dyDescent="0.25">
      <c r="A983">
        <v>8016295367</v>
      </c>
      <c r="B983" s="1">
        <v>42933</v>
      </c>
      <c r="C983" t="s">
        <v>1100</v>
      </c>
      <c r="D983" t="s">
        <v>2</v>
      </c>
      <c r="E983" t="s">
        <v>460</v>
      </c>
      <c r="F983" t="s">
        <v>106</v>
      </c>
      <c r="G983">
        <v>6</v>
      </c>
      <c r="H983" t="s">
        <v>6</v>
      </c>
    </row>
    <row r="984" spans="1:8" x14ac:dyDescent="0.25">
      <c r="A984">
        <v>8019769843</v>
      </c>
      <c r="B984" s="1">
        <v>43607</v>
      </c>
      <c r="C984" t="s">
        <v>810</v>
      </c>
      <c r="D984" t="s">
        <v>2</v>
      </c>
      <c r="E984" t="s">
        <v>128</v>
      </c>
      <c r="F984" t="s">
        <v>1101</v>
      </c>
      <c r="H984" t="s">
        <v>8</v>
      </c>
    </row>
    <row r="985" spans="1:8" x14ac:dyDescent="0.25">
      <c r="A985">
        <v>8016522116</v>
      </c>
      <c r="B985" s="1">
        <v>42972</v>
      </c>
      <c r="C985" t="s">
        <v>1095</v>
      </c>
      <c r="D985" t="s">
        <v>2</v>
      </c>
      <c r="E985" t="s">
        <v>128</v>
      </c>
      <c r="F985" t="s">
        <v>217</v>
      </c>
      <c r="G985">
        <v>8</v>
      </c>
      <c r="H985" t="s">
        <v>8</v>
      </c>
    </row>
    <row r="986" spans="1:8" x14ac:dyDescent="0.25">
      <c r="A986">
        <v>8019879828</v>
      </c>
      <c r="B986" s="1">
        <v>43626</v>
      </c>
      <c r="C986" t="s">
        <v>1102</v>
      </c>
      <c r="D986" t="s">
        <v>2</v>
      </c>
      <c r="E986" t="s">
        <v>128</v>
      </c>
      <c r="F986" t="s">
        <v>911</v>
      </c>
      <c r="G986">
        <v>1</v>
      </c>
      <c r="H986" t="s">
        <v>8</v>
      </c>
    </row>
    <row r="987" spans="1:8" x14ac:dyDescent="0.25">
      <c r="A987">
        <v>8019392379</v>
      </c>
      <c r="B987" s="1">
        <v>43536</v>
      </c>
      <c r="C987" t="s">
        <v>1103</v>
      </c>
      <c r="D987" t="s">
        <v>2</v>
      </c>
      <c r="E987" t="s">
        <v>154</v>
      </c>
      <c r="F987" t="s">
        <v>313</v>
      </c>
      <c r="G987">
        <v>4</v>
      </c>
      <c r="H987" t="s">
        <v>8</v>
      </c>
    </row>
    <row r="988" spans="1:8" x14ac:dyDescent="0.25">
      <c r="A988">
        <v>8016447127</v>
      </c>
      <c r="B988" s="1">
        <v>42959</v>
      </c>
      <c r="C988" t="s">
        <v>1104</v>
      </c>
      <c r="D988" t="s">
        <v>2</v>
      </c>
      <c r="E988" t="s">
        <v>102</v>
      </c>
      <c r="F988" t="s">
        <v>475</v>
      </c>
      <c r="G988">
        <v>2</v>
      </c>
      <c r="H988" t="s">
        <v>8</v>
      </c>
    </row>
    <row r="989" spans="1:8" x14ac:dyDescent="0.25">
      <c r="A989">
        <v>8016216890</v>
      </c>
      <c r="B989" s="1">
        <v>42920</v>
      </c>
      <c r="C989" t="s">
        <v>1105</v>
      </c>
      <c r="D989" t="s">
        <v>2</v>
      </c>
      <c r="E989" t="s">
        <v>128</v>
      </c>
      <c r="F989" t="s">
        <v>371</v>
      </c>
      <c r="G989">
        <v>4</v>
      </c>
      <c r="H989" t="s">
        <v>6</v>
      </c>
    </row>
    <row r="990" spans="1:8" x14ac:dyDescent="0.25">
      <c r="A990">
        <v>8019828830</v>
      </c>
      <c r="B990" s="1">
        <v>43616</v>
      </c>
      <c r="C990" t="s">
        <v>1106</v>
      </c>
      <c r="D990" t="s">
        <v>2</v>
      </c>
      <c r="E990" t="s">
        <v>128</v>
      </c>
      <c r="F990" t="s">
        <v>201</v>
      </c>
      <c r="G990">
        <v>11</v>
      </c>
      <c r="H990" t="s">
        <v>6</v>
      </c>
    </row>
    <row r="991" spans="1:8" x14ac:dyDescent="0.25">
      <c r="A991">
        <v>8019432356</v>
      </c>
      <c r="B991" s="1">
        <v>43543</v>
      </c>
      <c r="C991" t="s">
        <v>1107</v>
      </c>
      <c r="D991" t="s">
        <v>2</v>
      </c>
      <c r="E991" t="s">
        <v>140</v>
      </c>
      <c r="F991" t="s">
        <v>146</v>
      </c>
      <c r="G991">
        <v>6</v>
      </c>
      <c r="H991" t="s">
        <v>6</v>
      </c>
    </row>
    <row r="992" spans="1:8" x14ac:dyDescent="0.25">
      <c r="A992">
        <v>8019457363</v>
      </c>
      <c r="B992" s="1">
        <v>43548</v>
      </c>
      <c r="C992" t="s">
        <v>1108</v>
      </c>
      <c r="D992" t="s">
        <v>2</v>
      </c>
      <c r="E992" t="s">
        <v>128</v>
      </c>
      <c r="F992" t="s">
        <v>516</v>
      </c>
      <c r="G992">
        <v>7</v>
      </c>
      <c r="H992" t="s">
        <v>6</v>
      </c>
    </row>
    <row r="993" spans="1:8" x14ac:dyDescent="0.25">
      <c r="A993">
        <v>307880009</v>
      </c>
      <c r="B993" s="1">
        <v>43536</v>
      </c>
      <c r="C993" t="s">
        <v>1109</v>
      </c>
      <c r="D993" t="s">
        <v>2</v>
      </c>
      <c r="E993" t="s">
        <v>4</v>
      </c>
      <c r="F993" t="s">
        <v>208</v>
      </c>
      <c r="G993">
        <v>4</v>
      </c>
      <c r="H993" t="s">
        <v>6</v>
      </c>
    </row>
    <row r="994" spans="1:8" x14ac:dyDescent="0.25">
      <c r="A994">
        <v>8019811778</v>
      </c>
      <c r="B994" s="1">
        <v>43613</v>
      </c>
      <c r="C994" t="s">
        <v>1106</v>
      </c>
      <c r="D994" t="s">
        <v>2</v>
      </c>
      <c r="E994" t="s">
        <v>102</v>
      </c>
      <c r="F994" t="s">
        <v>329</v>
      </c>
      <c r="G994">
        <v>8</v>
      </c>
      <c r="H994" t="s">
        <v>8</v>
      </c>
    </row>
    <row r="995" spans="1:8" x14ac:dyDescent="0.25">
      <c r="A995">
        <v>8019417380</v>
      </c>
      <c r="B995" s="1">
        <v>43541</v>
      </c>
      <c r="C995" t="s">
        <v>1108</v>
      </c>
      <c r="D995" t="s">
        <v>2</v>
      </c>
      <c r="E995" t="s">
        <v>140</v>
      </c>
      <c r="F995" t="s">
        <v>313</v>
      </c>
      <c r="G995">
        <v>4</v>
      </c>
      <c r="H995" t="s">
        <v>8</v>
      </c>
    </row>
    <row r="996" spans="1:8" x14ac:dyDescent="0.25">
      <c r="A996">
        <v>8020264458</v>
      </c>
      <c r="B996" s="1">
        <v>43692</v>
      </c>
      <c r="C996" t="s">
        <v>1037</v>
      </c>
      <c r="D996" t="s">
        <v>2</v>
      </c>
      <c r="E996" t="s">
        <v>128</v>
      </c>
      <c r="F996" t="s">
        <v>497</v>
      </c>
      <c r="G996">
        <v>10</v>
      </c>
      <c r="H996" t="s">
        <v>202</v>
      </c>
    </row>
    <row r="997" spans="1:8" x14ac:dyDescent="0.25">
      <c r="A997">
        <v>8019392767</v>
      </c>
      <c r="B997" s="1">
        <v>43536</v>
      </c>
      <c r="C997" t="s">
        <v>1110</v>
      </c>
      <c r="D997" t="s">
        <v>2</v>
      </c>
      <c r="E997" t="s">
        <v>128</v>
      </c>
      <c r="F997" t="s">
        <v>854</v>
      </c>
      <c r="G997">
        <v>9</v>
      </c>
      <c r="H997" t="s">
        <v>8</v>
      </c>
    </row>
    <row r="998" spans="1:8" x14ac:dyDescent="0.25">
      <c r="A998">
        <v>8019345223</v>
      </c>
      <c r="B998" s="1">
        <v>43527</v>
      </c>
      <c r="C998" t="s">
        <v>1094</v>
      </c>
      <c r="D998" t="s">
        <v>2</v>
      </c>
      <c r="E998" t="s">
        <v>128</v>
      </c>
      <c r="F998" t="s">
        <v>280</v>
      </c>
      <c r="G998">
        <v>5</v>
      </c>
      <c r="H998" t="s">
        <v>6</v>
      </c>
    </row>
    <row r="999" spans="1:8" x14ac:dyDescent="0.25">
      <c r="A999">
        <v>8020288937</v>
      </c>
      <c r="B999" s="1">
        <v>43697</v>
      </c>
      <c r="C999" t="s">
        <v>1003</v>
      </c>
      <c r="D999" t="s">
        <v>2</v>
      </c>
      <c r="E999" t="s">
        <v>460</v>
      </c>
      <c r="F999" t="s">
        <v>113</v>
      </c>
      <c r="G999">
        <v>7</v>
      </c>
      <c r="H999" t="s">
        <v>8</v>
      </c>
    </row>
    <row r="1000" spans="1:8" x14ac:dyDescent="0.25">
      <c r="A1000">
        <v>8011677624</v>
      </c>
      <c r="B1000" s="1">
        <v>42089</v>
      </c>
      <c r="C1000" t="s">
        <v>1111</v>
      </c>
      <c r="D1000" t="s">
        <v>2</v>
      </c>
      <c r="E1000" t="s">
        <v>460</v>
      </c>
      <c r="F1000" t="s">
        <v>635</v>
      </c>
      <c r="G1000">
        <v>9</v>
      </c>
      <c r="H1000" t="s">
        <v>8</v>
      </c>
    </row>
    <row r="1001" spans="1:8" x14ac:dyDescent="0.25">
      <c r="A1001">
        <v>8019800647</v>
      </c>
      <c r="B1001" s="1">
        <v>43612</v>
      </c>
      <c r="C1001" t="s">
        <v>1112</v>
      </c>
      <c r="D1001" t="s">
        <v>2</v>
      </c>
      <c r="E1001" t="s">
        <v>128</v>
      </c>
      <c r="F1001" t="s">
        <v>1052</v>
      </c>
      <c r="G1001">
        <v>10</v>
      </c>
      <c r="H1001" t="s">
        <v>8</v>
      </c>
    </row>
    <row r="1002" spans="1:8" x14ac:dyDescent="0.25">
      <c r="A1002">
        <v>308561053</v>
      </c>
      <c r="B1002" s="1">
        <v>43542</v>
      </c>
      <c r="C1002" t="s">
        <v>798</v>
      </c>
      <c r="D1002" t="s">
        <v>2</v>
      </c>
      <c r="E1002" t="s">
        <v>4</v>
      </c>
      <c r="F1002" t="s">
        <v>126</v>
      </c>
      <c r="G1002">
        <v>12</v>
      </c>
      <c r="H1002" t="s">
        <v>6</v>
      </c>
    </row>
    <row r="1003" spans="1:8" x14ac:dyDescent="0.25">
      <c r="A1003">
        <v>305880345</v>
      </c>
      <c r="B1003" s="1">
        <v>43523</v>
      </c>
      <c r="C1003" t="s">
        <v>1113</v>
      </c>
      <c r="D1003" t="s">
        <v>2</v>
      </c>
      <c r="E1003" t="s">
        <v>4</v>
      </c>
      <c r="F1003" t="s">
        <v>252</v>
      </c>
      <c r="G1003">
        <v>8</v>
      </c>
      <c r="H1003" t="s">
        <v>6</v>
      </c>
    </row>
    <row r="1004" spans="1:8" x14ac:dyDescent="0.25">
      <c r="A1004">
        <v>8019387771</v>
      </c>
      <c r="B1004" s="1">
        <v>43536</v>
      </c>
      <c r="C1004" t="s">
        <v>1110</v>
      </c>
      <c r="D1004" t="s">
        <v>2</v>
      </c>
      <c r="E1004" t="s">
        <v>140</v>
      </c>
      <c r="F1004" t="s">
        <v>65</v>
      </c>
      <c r="G1004">
        <v>8</v>
      </c>
      <c r="H1004" t="s">
        <v>8</v>
      </c>
    </row>
    <row r="1005" spans="1:8" x14ac:dyDescent="0.25">
      <c r="A1005">
        <v>8020025653</v>
      </c>
      <c r="B1005" s="1">
        <v>43649</v>
      </c>
      <c r="C1005" t="s">
        <v>1114</v>
      </c>
      <c r="D1005" t="s">
        <v>2</v>
      </c>
      <c r="E1005" t="s">
        <v>140</v>
      </c>
      <c r="F1005" t="s">
        <v>319</v>
      </c>
      <c r="G1005">
        <v>6</v>
      </c>
      <c r="H1005" t="s">
        <v>6</v>
      </c>
    </row>
    <row r="1006" spans="1:8" x14ac:dyDescent="0.25">
      <c r="A1006">
        <v>8019825797</v>
      </c>
      <c r="B1006" s="1">
        <v>43615</v>
      </c>
      <c r="C1006" t="s">
        <v>792</v>
      </c>
      <c r="D1006" t="s">
        <v>2</v>
      </c>
      <c r="E1006" t="s">
        <v>102</v>
      </c>
      <c r="F1006" t="s">
        <v>390</v>
      </c>
      <c r="G1006">
        <v>9</v>
      </c>
      <c r="H1006" t="s">
        <v>6</v>
      </c>
    </row>
    <row r="1007" spans="1:8" x14ac:dyDescent="0.25">
      <c r="A1007">
        <v>8019498910</v>
      </c>
      <c r="B1007" s="1">
        <v>43556</v>
      </c>
      <c r="C1007" t="s">
        <v>705</v>
      </c>
      <c r="D1007" t="s">
        <v>2</v>
      </c>
      <c r="E1007" t="s">
        <v>175</v>
      </c>
      <c r="F1007" t="s">
        <v>291</v>
      </c>
      <c r="G1007">
        <v>6</v>
      </c>
      <c r="H1007" t="s">
        <v>6</v>
      </c>
    </row>
    <row r="1008" spans="1:8" x14ac:dyDescent="0.25">
      <c r="A1008">
        <v>308438764</v>
      </c>
      <c r="B1008" s="1">
        <v>43540</v>
      </c>
      <c r="C1008" t="s">
        <v>1115</v>
      </c>
      <c r="D1008" t="s">
        <v>2</v>
      </c>
      <c r="E1008" t="s">
        <v>4</v>
      </c>
      <c r="F1008" t="s">
        <v>525</v>
      </c>
      <c r="G1008">
        <v>10</v>
      </c>
      <c r="H1008" t="s">
        <v>8</v>
      </c>
    </row>
    <row r="1009" spans="1:8" x14ac:dyDescent="0.25">
      <c r="A1009">
        <v>8019324818</v>
      </c>
      <c r="B1009" s="1">
        <v>43523</v>
      </c>
      <c r="C1009" t="s">
        <v>1116</v>
      </c>
      <c r="D1009" t="s">
        <v>2</v>
      </c>
      <c r="E1009" t="s">
        <v>175</v>
      </c>
      <c r="F1009" t="s">
        <v>420</v>
      </c>
      <c r="G1009">
        <v>5</v>
      </c>
      <c r="H1009" t="s">
        <v>214</v>
      </c>
    </row>
    <row r="1010" spans="1:8" x14ac:dyDescent="0.25">
      <c r="A1010">
        <v>323519424</v>
      </c>
      <c r="B1010" s="1">
        <v>43638</v>
      </c>
      <c r="C1010" t="s">
        <v>1117</v>
      </c>
      <c r="D1010" t="s">
        <v>2</v>
      </c>
      <c r="E1010" t="s">
        <v>4</v>
      </c>
      <c r="F1010" t="s">
        <v>141</v>
      </c>
      <c r="G1010">
        <v>5</v>
      </c>
      <c r="H1010" t="s">
        <v>6</v>
      </c>
    </row>
    <row r="1011" spans="1:8" x14ac:dyDescent="0.25">
      <c r="A1011">
        <v>8019409394</v>
      </c>
      <c r="B1011" s="1">
        <v>43539</v>
      </c>
      <c r="C1011" t="s">
        <v>189</v>
      </c>
      <c r="D1011" t="s">
        <v>2</v>
      </c>
      <c r="E1011" t="s">
        <v>190</v>
      </c>
      <c r="F1011" t="s">
        <v>86</v>
      </c>
      <c r="G1011">
        <v>7</v>
      </c>
      <c r="H1011" t="s">
        <v>8</v>
      </c>
    </row>
    <row r="1012" spans="1:8" x14ac:dyDescent="0.25">
      <c r="A1012">
        <v>8019825014</v>
      </c>
      <c r="B1012" s="1">
        <v>43615</v>
      </c>
      <c r="C1012" t="s">
        <v>1118</v>
      </c>
      <c r="D1012" t="s">
        <v>2</v>
      </c>
      <c r="E1012" t="s">
        <v>175</v>
      </c>
      <c r="F1012" t="s">
        <v>626</v>
      </c>
      <c r="G1012">
        <v>9</v>
      </c>
      <c r="H1012" t="s">
        <v>8</v>
      </c>
    </row>
    <row r="1013" spans="1:8" x14ac:dyDescent="0.25">
      <c r="A1013">
        <v>8019374340</v>
      </c>
      <c r="B1013" s="1">
        <v>43532</v>
      </c>
      <c r="C1013" t="s">
        <v>648</v>
      </c>
      <c r="D1013" t="s">
        <v>2</v>
      </c>
      <c r="E1013" t="s">
        <v>154</v>
      </c>
      <c r="F1013" t="s">
        <v>954</v>
      </c>
      <c r="G1013">
        <v>4</v>
      </c>
      <c r="H1013" t="s">
        <v>6</v>
      </c>
    </row>
    <row r="1014" spans="1:8" x14ac:dyDescent="0.25">
      <c r="A1014">
        <v>8020368020</v>
      </c>
      <c r="B1014" s="1">
        <v>43711</v>
      </c>
      <c r="C1014" t="s">
        <v>1119</v>
      </c>
      <c r="D1014" t="s">
        <v>2</v>
      </c>
      <c r="E1014" t="s">
        <v>486</v>
      </c>
      <c r="F1014" t="s">
        <v>1120</v>
      </c>
      <c r="G1014">
        <v>1</v>
      </c>
      <c r="H1014" t="s">
        <v>8</v>
      </c>
    </row>
    <row r="1015" spans="1:8" x14ac:dyDescent="0.25">
      <c r="A1015">
        <v>8019916549</v>
      </c>
      <c r="B1015" s="1">
        <v>43631</v>
      </c>
      <c r="C1015" t="s">
        <v>1121</v>
      </c>
      <c r="D1015" t="s">
        <v>2</v>
      </c>
      <c r="E1015" t="s">
        <v>190</v>
      </c>
      <c r="F1015" t="s">
        <v>1122</v>
      </c>
      <c r="G1015">
        <v>1</v>
      </c>
      <c r="H1015" t="s">
        <v>8</v>
      </c>
    </row>
    <row r="1016" spans="1:8" x14ac:dyDescent="0.25">
      <c r="A1016">
        <v>8019865089</v>
      </c>
      <c r="B1016" s="1">
        <v>43622</v>
      </c>
      <c r="C1016" t="s">
        <v>1123</v>
      </c>
      <c r="D1016" t="s">
        <v>2</v>
      </c>
      <c r="E1016" t="s">
        <v>128</v>
      </c>
      <c r="F1016" t="s">
        <v>376</v>
      </c>
      <c r="G1016">
        <v>5</v>
      </c>
      <c r="H1016" t="s">
        <v>8</v>
      </c>
    </row>
    <row r="1017" spans="1:8" x14ac:dyDescent="0.25">
      <c r="A1017">
        <v>8019897888</v>
      </c>
      <c r="B1017" s="1">
        <v>43628</v>
      </c>
      <c r="C1017" t="s">
        <v>1124</v>
      </c>
      <c r="D1017" t="s">
        <v>2</v>
      </c>
      <c r="E1017" t="s">
        <v>128</v>
      </c>
      <c r="F1017" t="s">
        <v>572</v>
      </c>
      <c r="G1017">
        <v>11</v>
      </c>
      <c r="H1017" t="s">
        <v>202</v>
      </c>
    </row>
    <row r="1018" spans="1:8" x14ac:dyDescent="0.25">
      <c r="A1018">
        <v>8019896895</v>
      </c>
      <c r="B1018" s="1">
        <v>43628</v>
      </c>
      <c r="C1018" t="s">
        <v>1124</v>
      </c>
      <c r="D1018" t="s">
        <v>2</v>
      </c>
      <c r="E1018" t="s">
        <v>128</v>
      </c>
      <c r="F1018" t="s">
        <v>1125</v>
      </c>
      <c r="G1018">
        <v>10</v>
      </c>
      <c r="H1018" t="s">
        <v>202</v>
      </c>
    </row>
    <row r="1019" spans="1:8" x14ac:dyDescent="0.25">
      <c r="A1019">
        <v>322954781</v>
      </c>
      <c r="B1019" s="1">
        <v>43632</v>
      </c>
      <c r="C1019" t="s">
        <v>1121</v>
      </c>
      <c r="D1019" t="s">
        <v>2</v>
      </c>
      <c r="E1019" t="s">
        <v>4</v>
      </c>
      <c r="F1019" t="s">
        <v>63</v>
      </c>
      <c r="G1019">
        <v>12</v>
      </c>
      <c r="H1019" t="s">
        <v>6</v>
      </c>
    </row>
    <row r="1020" spans="1:8" x14ac:dyDescent="0.25">
      <c r="A1020">
        <v>8020294150</v>
      </c>
      <c r="B1020" s="1">
        <v>43698</v>
      </c>
      <c r="C1020" t="s">
        <v>1003</v>
      </c>
      <c r="D1020" t="s">
        <v>2</v>
      </c>
      <c r="E1020" t="s">
        <v>486</v>
      </c>
      <c r="F1020" t="s">
        <v>56</v>
      </c>
      <c r="G1020">
        <v>12</v>
      </c>
      <c r="H1020" t="s">
        <v>6</v>
      </c>
    </row>
    <row r="1021" spans="1:8" x14ac:dyDescent="0.25">
      <c r="A1021">
        <v>315587018</v>
      </c>
      <c r="B1021" s="1">
        <v>43619</v>
      </c>
      <c r="C1021" t="s">
        <v>1106</v>
      </c>
      <c r="D1021" t="s">
        <v>2</v>
      </c>
      <c r="E1021" t="s">
        <v>4</v>
      </c>
      <c r="F1021" t="s">
        <v>106</v>
      </c>
      <c r="G1021">
        <v>6</v>
      </c>
      <c r="H1021" t="s">
        <v>6</v>
      </c>
    </row>
    <row r="1022" spans="1:8" x14ac:dyDescent="0.25">
      <c r="A1022">
        <v>8020036475</v>
      </c>
      <c r="B1022" s="1">
        <v>43651</v>
      </c>
      <c r="C1022" t="s">
        <v>1126</v>
      </c>
      <c r="D1022" t="s">
        <v>2</v>
      </c>
      <c r="E1022" t="s">
        <v>128</v>
      </c>
      <c r="F1022" t="s">
        <v>11</v>
      </c>
      <c r="G1022">
        <v>6</v>
      </c>
      <c r="H1022" t="s">
        <v>202</v>
      </c>
    </row>
    <row r="1023" spans="1:8" x14ac:dyDescent="0.25">
      <c r="A1023">
        <v>8020460231</v>
      </c>
      <c r="B1023" s="1">
        <v>43730</v>
      </c>
      <c r="C1023" t="s">
        <v>1127</v>
      </c>
      <c r="D1023" t="s">
        <v>2</v>
      </c>
      <c r="E1023" t="s">
        <v>102</v>
      </c>
      <c r="F1023" t="s">
        <v>98</v>
      </c>
      <c r="G1023">
        <v>2</v>
      </c>
      <c r="H1023" t="s">
        <v>8</v>
      </c>
    </row>
    <row r="1024" spans="1:8" x14ac:dyDescent="0.25">
      <c r="A1024">
        <v>8020024090</v>
      </c>
      <c r="B1024" s="1">
        <v>43649</v>
      </c>
      <c r="C1024" t="s">
        <v>1128</v>
      </c>
      <c r="D1024" t="s">
        <v>2</v>
      </c>
      <c r="E1024" t="s">
        <v>128</v>
      </c>
      <c r="F1024" t="s">
        <v>679</v>
      </c>
      <c r="G1024">
        <v>2</v>
      </c>
      <c r="H1024" t="s">
        <v>8</v>
      </c>
    </row>
    <row r="1025" spans="1:8" x14ac:dyDescent="0.25">
      <c r="A1025">
        <v>342351077</v>
      </c>
      <c r="B1025" s="1">
        <v>43736</v>
      </c>
      <c r="C1025" t="s">
        <v>1129</v>
      </c>
      <c r="D1025" t="s">
        <v>2</v>
      </c>
      <c r="E1025" t="s">
        <v>4</v>
      </c>
      <c r="F1025" t="s">
        <v>1122</v>
      </c>
      <c r="G1025">
        <v>1</v>
      </c>
      <c r="H1025" t="s">
        <v>6</v>
      </c>
    </row>
    <row r="1026" spans="1:8" x14ac:dyDescent="0.25">
      <c r="A1026">
        <v>8020463282</v>
      </c>
      <c r="B1026" s="1">
        <v>43731</v>
      </c>
      <c r="C1026" t="s">
        <v>1127</v>
      </c>
      <c r="D1026" t="s">
        <v>2</v>
      </c>
      <c r="E1026" t="s">
        <v>102</v>
      </c>
      <c r="F1026" t="s">
        <v>406</v>
      </c>
      <c r="G1026">
        <v>6</v>
      </c>
      <c r="H1026" t="s">
        <v>8</v>
      </c>
    </row>
    <row r="1027" spans="1:8" x14ac:dyDescent="0.25">
      <c r="A1027">
        <v>8020294479</v>
      </c>
      <c r="B1027" s="1">
        <v>43698</v>
      </c>
      <c r="C1027" t="s">
        <v>1130</v>
      </c>
      <c r="D1027" t="s">
        <v>2</v>
      </c>
      <c r="E1027" t="s">
        <v>192</v>
      </c>
      <c r="F1027" t="s">
        <v>106</v>
      </c>
      <c r="G1027">
        <v>6</v>
      </c>
      <c r="H1027" t="s">
        <v>8</v>
      </c>
    </row>
    <row r="1028" spans="1:8" x14ac:dyDescent="0.25">
      <c r="A1028">
        <v>8020249947</v>
      </c>
      <c r="B1028" s="1">
        <v>43690</v>
      </c>
      <c r="C1028" t="s">
        <v>1037</v>
      </c>
      <c r="D1028" t="s">
        <v>2</v>
      </c>
      <c r="E1028" t="s">
        <v>102</v>
      </c>
      <c r="F1028" t="s">
        <v>700</v>
      </c>
      <c r="G1028">
        <v>6</v>
      </c>
      <c r="H1028" t="s">
        <v>6</v>
      </c>
    </row>
    <row r="1029" spans="1:8" x14ac:dyDescent="0.25">
      <c r="A1029">
        <v>8019874094</v>
      </c>
      <c r="B1029" s="1">
        <v>43624</v>
      </c>
      <c r="C1029" t="s">
        <v>1131</v>
      </c>
      <c r="D1029" t="s">
        <v>2</v>
      </c>
      <c r="E1029" t="s">
        <v>128</v>
      </c>
      <c r="F1029" t="s">
        <v>94</v>
      </c>
      <c r="G1029">
        <v>7</v>
      </c>
      <c r="H1029" t="s">
        <v>8</v>
      </c>
    </row>
    <row r="1030" spans="1:8" x14ac:dyDescent="0.25">
      <c r="A1030">
        <v>309472318</v>
      </c>
      <c r="B1030" s="1">
        <v>43551</v>
      </c>
      <c r="C1030" t="s">
        <v>1132</v>
      </c>
      <c r="D1030" t="s">
        <v>2</v>
      </c>
      <c r="E1030" t="s">
        <v>4</v>
      </c>
      <c r="F1030" t="s">
        <v>106</v>
      </c>
      <c r="G1030">
        <v>6</v>
      </c>
      <c r="H1030" t="s">
        <v>6</v>
      </c>
    </row>
    <row r="1031" spans="1:8" x14ac:dyDescent="0.25">
      <c r="A1031">
        <v>339819543</v>
      </c>
      <c r="B1031" s="1">
        <v>43708</v>
      </c>
      <c r="C1031" t="s">
        <v>1133</v>
      </c>
      <c r="D1031" t="s">
        <v>2</v>
      </c>
      <c r="E1031" t="s">
        <v>4</v>
      </c>
      <c r="F1031" t="s">
        <v>134</v>
      </c>
      <c r="G1031">
        <v>12</v>
      </c>
      <c r="H1031" t="s">
        <v>6</v>
      </c>
    </row>
    <row r="1032" spans="1:8" x14ac:dyDescent="0.25">
      <c r="A1032">
        <v>342337615</v>
      </c>
      <c r="B1032" s="1">
        <v>43736</v>
      </c>
      <c r="C1032" t="s">
        <v>1129</v>
      </c>
      <c r="D1032" t="s">
        <v>2</v>
      </c>
      <c r="E1032" t="s">
        <v>4</v>
      </c>
      <c r="F1032" t="s">
        <v>65</v>
      </c>
      <c r="G1032">
        <v>8</v>
      </c>
      <c r="H1032" t="s">
        <v>6</v>
      </c>
    </row>
    <row r="1033" spans="1:8" x14ac:dyDescent="0.25">
      <c r="A1033">
        <v>8019867263</v>
      </c>
      <c r="B1033" s="1">
        <v>43623</v>
      </c>
      <c r="C1033" t="s">
        <v>1128</v>
      </c>
      <c r="D1033" t="s">
        <v>2</v>
      </c>
      <c r="E1033" t="s">
        <v>128</v>
      </c>
      <c r="F1033" t="s">
        <v>98</v>
      </c>
      <c r="G1033">
        <v>2</v>
      </c>
      <c r="H1033" t="s">
        <v>8</v>
      </c>
    </row>
    <row r="1034" spans="1:8" x14ac:dyDescent="0.25">
      <c r="A1034">
        <v>8019837851</v>
      </c>
      <c r="B1034" s="1">
        <v>43618</v>
      </c>
      <c r="C1034" t="s">
        <v>1106</v>
      </c>
      <c r="D1034" t="s">
        <v>2</v>
      </c>
      <c r="E1034" t="s">
        <v>460</v>
      </c>
      <c r="F1034" t="s">
        <v>21</v>
      </c>
      <c r="G1034">
        <v>10</v>
      </c>
      <c r="H1034" t="s">
        <v>6</v>
      </c>
    </row>
    <row r="1035" spans="1:8" x14ac:dyDescent="0.25">
      <c r="A1035">
        <v>8019971627</v>
      </c>
      <c r="B1035" s="1">
        <v>43641</v>
      </c>
      <c r="C1035" t="s">
        <v>1134</v>
      </c>
      <c r="D1035" t="s">
        <v>2</v>
      </c>
      <c r="E1035" t="s">
        <v>190</v>
      </c>
      <c r="F1035" t="s">
        <v>884</v>
      </c>
      <c r="G1035">
        <v>1</v>
      </c>
      <c r="H1035" t="s">
        <v>8</v>
      </c>
    </row>
    <row r="1036" spans="1:8" x14ac:dyDescent="0.25">
      <c r="A1036">
        <v>8019425188</v>
      </c>
      <c r="B1036" s="1">
        <v>43542</v>
      </c>
      <c r="C1036" t="s">
        <v>1135</v>
      </c>
      <c r="D1036" t="s">
        <v>2</v>
      </c>
      <c r="E1036" t="s">
        <v>154</v>
      </c>
      <c r="F1036" t="s">
        <v>1136</v>
      </c>
      <c r="G1036">
        <v>11</v>
      </c>
      <c r="H1036" t="s">
        <v>8</v>
      </c>
    </row>
    <row r="1037" spans="1:8" x14ac:dyDescent="0.25">
      <c r="A1037">
        <v>332798241</v>
      </c>
      <c r="B1037" s="1">
        <v>43699</v>
      </c>
      <c r="C1037" t="s">
        <v>1130</v>
      </c>
      <c r="D1037" t="s">
        <v>2</v>
      </c>
      <c r="E1037" t="s">
        <v>4</v>
      </c>
      <c r="F1037" t="s">
        <v>19</v>
      </c>
      <c r="G1037">
        <v>8</v>
      </c>
      <c r="H1037" t="s">
        <v>6</v>
      </c>
    </row>
    <row r="1038" spans="1:8" x14ac:dyDescent="0.25">
      <c r="A1038">
        <v>8020485771</v>
      </c>
      <c r="B1038" s="1">
        <v>43735</v>
      </c>
      <c r="C1038" t="s">
        <v>1137</v>
      </c>
      <c r="D1038" t="s">
        <v>2</v>
      </c>
      <c r="E1038" t="s">
        <v>190</v>
      </c>
      <c r="F1038" t="s">
        <v>14</v>
      </c>
      <c r="G1038">
        <v>8</v>
      </c>
      <c r="H1038" t="s">
        <v>8</v>
      </c>
    </row>
    <row r="1039" spans="1:8" x14ac:dyDescent="0.25">
      <c r="A1039">
        <v>8020061504</v>
      </c>
      <c r="B1039" s="1">
        <v>43656</v>
      </c>
      <c r="C1039" t="s">
        <v>1138</v>
      </c>
      <c r="D1039" t="s">
        <v>2</v>
      </c>
      <c r="E1039" t="s">
        <v>128</v>
      </c>
      <c r="F1039" t="s">
        <v>420</v>
      </c>
      <c r="G1039">
        <v>5</v>
      </c>
      <c r="H1039" t="s">
        <v>8</v>
      </c>
    </row>
    <row r="1040" spans="1:8" x14ac:dyDescent="0.25">
      <c r="A1040">
        <v>342918442</v>
      </c>
      <c r="B1040" s="1">
        <v>43741</v>
      </c>
      <c r="C1040" t="s">
        <v>1139</v>
      </c>
      <c r="D1040" t="s">
        <v>2</v>
      </c>
      <c r="E1040" t="s">
        <v>4</v>
      </c>
      <c r="F1040" t="s">
        <v>11</v>
      </c>
      <c r="G1040">
        <v>6</v>
      </c>
      <c r="H1040" t="s">
        <v>6</v>
      </c>
    </row>
    <row r="1041" spans="1:8" x14ac:dyDescent="0.25">
      <c r="A1041">
        <v>8019944008</v>
      </c>
      <c r="B1041" s="1">
        <v>43636</v>
      </c>
      <c r="C1041" t="s">
        <v>1140</v>
      </c>
      <c r="D1041" t="s">
        <v>2</v>
      </c>
      <c r="E1041" t="s">
        <v>128</v>
      </c>
      <c r="F1041" t="s">
        <v>51</v>
      </c>
      <c r="G1041">
        <v>7</v>
      </c>
      <c r="H1041" t="s">
        <v>202</v>
      </c>
    </row>
    <row r="1042" spans="1:8" x14ac:dyDescent="0.25">
      <c r="A1042">
        <v>324840094</v>
      </c>
      <c r="B1042" s="1">
        <v>43654</v>
      </c>
      <c r="C1042" t="s">
        <v>1141</v>
      </c>
      <c r="D1042" t="s">
        <v>2</v>
      </c>
      <c r="E1042" t="s">
        <v>4</v>
      </c>
      <c r="F1042" t="s">
        <v>444</v>
      </c>
      <c r="G1042">
        <v>9</v>
      </c>
      <c r="H1042" t="s">
        <v>6</v>
      </c>
    </row>
    <row r="1043" spans="1:8" x14ac:dyDescent="0.25">
      <c r="A1043">
        <v>8020352939</v>
      </c>
      <c r="B1043" s="1">
        <v>43709</v>
      </c>
      <c r="C1043" t="s">
        <v>1142</v>
      </c>
      <c r="D1043" t="s">
        <v>2</v>
      </c>
      <c r="E1043" t="s">
        <v>128</v>
      </c>
      <c r="F1043" t="s">
        <v>7</v>
      </c>
      <c r="G1043">
        <v>5</v>
      </c>
      <c r="H1043" t="s">
        <v>6</v>
      </c>
    </row>
    <row r="1044" spans="1:8" x14ac:dyDescent="0.25">
      <c r="A1044">
        <v>339812875</v>
      </c>
      <c r="B1044" s="1">
        <v>43708</v>
      </c>
      <c r="C1044" t="s">
        <v>1133</v>
      </c>
      <c r="D1044" t="s">
        <v>2</v>
      </c>
      <c r="E1044" t="s">
        <v>4</v>
      </c>
      <c r="F1044" t="s">
        <v>38</v>
      </c>
      <c r="G1044">
        <v>9</v>
      </c>
      <c r="H1044" t="s">
        <v>6</v>
      </c>
    </row>
    <row r="1045" spans="1:8" x14ac:dyDescent="0.25">
      <c r="A1045">
        <v>8020400517</v>
      </c>
      <c r="B1045" s="1">
        <v>43718</v>
      </c>
      <c r="C1045" t="s">
        <v>1143</v>
      </c>
      <c r="D1045" t="s">
        <v>2</v>
      </c>
      <c r="E1045" t="s">
        <v>460</v>
      </c>
      <c r="F1045" t="s">
        <v>1144</v>
      </c>
      <c r="G1045">
        <v>10</v>
      </c>
      <c r="H1045" t="s">
        <v>8</v>
      </c>
    </row>
    <row r="1046" spans="1:8" x14ac:dyDescent="0.25">
      <c r="A1046">
        <v>8020502875</v>
      </c>
      <c r="B1046" s="1">
        <v>43740</v>
      </c>
      <c r="C1046" t="s">
        <v>1145</v>
      </c>
      <c r="D1046" t="s">
        <v>2</v>
      </c>
      <c r="E1046" t="s">
        <v>175</v>
      </c>
      <c r="F1046" t="s">
        <v>30</v>
      </c>
      <c r="G1046">
        <v>6</v>
      </c>
      <c r="H1046" t="s">
        <v>6</v>
      </c>
    </row>
    <row r="1047" spans="1:8" x14ac:dyDescent="0.25">
      <c r="A1047">
        <v>324062122</v>
      </c>
      <c r="B1047" s="1">
        <v>43644</v>
      </c>
      <c r="C1047" t="s">
        <v>1146</v>
      </c>
      <c r="D1047" t="s">
        <v>2</v>
      </c>
      <c r="E1047" t="s">
        <v>4</v>
      </c>
      <c r="F1047" t="s">
        <v>741</v>
      </c>
      <c r="G1047">
        <v>4</v>
      </c>
      <c r="H1047" t="s">
        <v>6</v>
      </c>
    </row>
    <row r="1048" spans="1:8" x14ac:dyDescent="0.25">
      <c r="A1048">
        <v>8020511794</v>
      </c>
      <c r="B1048" s="1">
        <v>43741</v>
      </c>
      <c r="C1048" t="s">
        <v>189</v>
      </c>
      <c r="D1048" t="s">
        <v>2</v>
      </c>
      <c r="E1048" t="s">
        <v>190</v>
      </c>
      <c r="F1048" t="s">
        <v>365</v>
      </c>
      <c r="G1048">
        <v>9</v>
      </c>
      <c r="H1048" t="s">
        <v>8</v>
      </c>
    </row>
    <row r="1049" spans="1:8" x14ac:dyDescent="0.25">
      <c r="A1049">
        <v>8020043959</v>
      </c>
      <c r="B1049" s="1">
        <v>43653</v>
      </c>
      <c r="C1049" t="s">
        <v>1126</v>
      </c>
      <c r="D1049" t="s">
        <v>2</v>
      </c>
      <c r="E1049" t="s">
        <v>128</v>
      </c>
      <c r="F1049" t="s">
        <v>618</v>
      </c>
      <c r="G1049">
        <v>2</v>
      </c>
      <c r="H1049" t="s">
        <v>6</v>
      </c>
    </row>
    <row r="1050" spans="1:8" x14ac:dyDescent="0.25">
      <c r="A1050">
        <v>8020059564</v>
      </c>
      <c r="B1050" s="1">
        <v>43656</v>
      </c>
      <c r="C1050" t="s">
        <v>1147</v>
      </c>
      <c r="D1050" t="s">
        <v>2</v>
      </c>
      <c r="E1050" t="s">
        <v>102</v>
      </c>
      <c r="F1050" t="s">
        <v>11</v>
      </c>
      <c r="G1050">
        <v>6</v>
      </c>
      <c r="H1050" t="s">
        <v>8</v>
      </c>
    </row>
    <row r="1051" spans="1:8" x14ac:dyDescent="0.25">
      <c r="A1051">
        <v>324044972</v>
      </c>
      <c r="B1051" s="1">
        <v>43644</v>
      </c>
      <c r="C1051" t="s">
        <v>1146</v>
      </c>
      <c r="D1051" t="s">
        <v>2</v>
      </c>
      <c r="E1051" t="s">
        <v>4</v>
      </c>
      <c r="F1051" t="s">
        <v>343</v>
      </c>
      <c r="G1051">
        <v>7</v>
      </c>
      <c r="H1051" t="s">
        <v>8</v>
      </c>
    </row>
    <row r="1052" spans="1:8" x14ac:dyDescent="0.25">
      <c r="A1052">
        <v>8019955052</v>
      </c>
      <c r="B1052" s="1">
        <v>43638</v>
      </c>
      <c r="C1052" t="s">
        <v>1148</v>
      </c>
      <c r="D1052" t="s">
        <v>2</v>
      </c>
      <c r="E1052" t="s">
        <v>128</v>
      </c>
      <c r="F1052" t="s">
        <v>200</v>
      </c>
      <c r="G1052">
        <v>9</v>
      </c>
      <c r="H1052" t="s">
        <v>6</v>
      </c>
    </row>
    <row r="1053" spans="1:8" x14ac:dyDescent="0.25">
      <c r="A1053">
        <v>8020370577</v>
      </c>
      <c r="B1053" s="1">
        <v>43712</v>
      </c>
      <c r="C1053" t="s">
        <v>1149</v>
      </c>
      <c r="D1053" t="s">
        <v>2</v>
      </c>
      <c r="E1053" t="s">
        <v>175</v>
      </c>
      <c r="F1053" t="s">
        <v>106</v>
      </c>
      <c r="G1053">
        <v>6</v>
      </c>
      <c r="H1053" t="s">
        <v>8</v>
      </c>
    </row>
    <row r="1054" spans="1:8" x14ac:dyDescent="0.25">
      <c r="A1054">
        <v>323875349</v>
      </c>
      <c r="B1054" s="1">
        <v>43642</v>
      </c>
      <c r="C1054" t="s">
        <v>1102</v>
      </c>
      <c r="D1054" t="s">
        <v>2</v>
      </c>
      <c r="E1054" t="s">
        <v>4</v>
      </c>
      <c r="F1054" t="s">
        <v>238</v>
      </c>
      <c r="G1054">
        <v>12</v>
      </c>
      <c r="H1054" t="s">
        <v>6</v>
      </c>
    </row>
    <row r="1055" spans="1:8" x14ac:dyDescent="0.25">
      <c r="A1055">
        <v>8020065821</v>
      </c>
      <c r="B1055" s="1">
        <v>43657</v>
      </c>
      <c r="C1055" t="s">
        <v>1147</v>
      </c>
      <c r="D1055" t="s">
        <v>2</v>
      </c>
      <c r="E1055" t="s">
        <v>128</v>
      </c>
      <c r="F1055" t="s">
        <v>291</v>
      </c>
      <c r="G1055">
        <v>6</v>
      </c>
      <c r="H1055" t="s">
        <v>6</v>
      </c>
    </row>
    <row r="1056" spans="1:8" x14ac:dyDescent="0.25">
      <c r="A1056">
        <v>8020484036</v>
      </c>
      <c r="B1056" s="1">
        <v>43735</v>
      </c>
      <c r="C1056" t="s">
        <v>1142</v>
      </c>
      <c r="D1056" t="s">
        <v>2</v>
      </c>
      <c r="E1056" t="s">
        <v>175</v>
      </c>
      <c r="F1056" t="s">
        <v>82</v>
      </c>
      <c r="G1056">
        <v>6</v>
      </c>
      <c r="H1056" t="s">
        <v>8</v>
      </c>
    </row>
    <row r="1057" spans="1:8" x14ac:dyDescent="0.25">
      <c r="A1057">
        <v>339910239</v>
      </c>
      <c r="B1057" s="1">
        <v>43709</v>
      </c>
      <c r="C1057" t="s">
        <v>1150</v>
      </c>
      <c r="D1057" t="s">
        <v>2</v>
      </c>
      <c r="E1057" t="s">
        <v>4</v>
      </c>
      <c r="F1057" t="s">
        <v>668</v>
      </c>
      <c r="G1057">
        <v>11</v>
      </c>
      <c r="H1057" t="s">
        <v>6</v>
      </c>
    </row>
    <row r="1058" spans="1:8" x14ac:dyDescent="0.25">
      <c r="A1058">
        <v>323980214</v>
      </c>
      <c r="B1058" s="1">
        <v>43643</v>
      </c>
      <c r="C1058" t="s">
        <v>1117</v>
      </c>
      <c r="D1058" t="s">
        <v>2</v>
      </c>
      <c r="E1058" t="s">
        <v>4</v>
      </c>
      <c r="F1058" t="s">
        <v>369</v>
      </c>
      <c r="G1058">
        <v>8</v>
      </c>
      <c r="H1058" t="s">
        <v>6</v>
      </c>
    </row>
    <row r="1059" spans="1:8" x14ac:dyDescent="0.25">
      <c r="A1059">
        <v>8020077464</v>
      </c>
      <c r="B1059" s="1">
        <v>43658</v>
      </c>
      <c r="C1059" t="s">
        <v>1151</v>
      </c>
      <c r="D1059" t="s">
        <v>2</v>
      </c>
      <c r="E1059" t="s">
        <v>102</v>
      </c>
      <c r="F1059" t="s">
        <v>635</v>
      </c>
      <c r="G1059">
        <v>9</v>
      </c>
      <c r="H1059" t="s">
        <v>6</v>
      </c>
    </row>
    <row r="1060" spans="1:8" x14ac:dyDescent="0.25">
      <c r="A1060">
        <v>8020300156</v>
      </c>
      <c r="B1060" s="1">
        <v>43699</v>
      </c>
      <c r="C1060" t="s">
        <v>1152</v>
      </c>
      <c r="D1060" t="s">
        <v>2</v>
      </c>
      <c r="E1060" t="s">
        <v>460</v>
      </c>
      <c r="F1060" t="s">
        <v>92</v>
      </c>
      <c r="G1060">
        <v>10</v>
      </c>
      <c r="H1060" t="s">
        <v>8</v>
      </c>
    </row>
    <row r="1061" spans="1:8" x14ac:dyDescent="0.25">
      <c r="A1061">
        <v>8020290778</v>
      </c>
      <c r="B1061" s="1">
        <v>43697</v>
      </c>
      <c r="C1061" t="s">
        <v>806</v>
      </c>
      <c r="D1061" t="s">
        <v>2</v>
      </c>
      <c r="E1061" t="s">
        <v>128</v>
      </c>
      <c r="F1061" t="s">
        <v>234</v>
      </c>
      <c r="G1061">
        <v>3</v>
      </c>
      <c r="H1061" t="s">
        <v>6</v>
      </c>
    </row>
    <row r="1062" spans="1:8" x14ac:dyDescent="0.25">
      <c r="A1062">
        <v>325285709</v>
      </c>
      <c r="B1062" s="1">
        <v>43658</v>
      </c>
      <c r="C1062" t="s">
        <v>1141</v>
      </c>
      <c r="D1062" t="s">
        <v>2</v>
      </c>
      <c r="E1062" t="s">
        <v>4</v>
      </c>
      <c r="F1062" t="s">
        <v>541</v>
      </c>
      <c r="G1062">
        <v>5</v>
      </c>
      <c r="H1062" t="s">
        <v>6</v>
      </c>
    </row>
    <row r="1063" spans="1:8" x14ac:dyDescent="0.25">
      <c r="A1063">
        <v>343073845</v>
      </c>
      <c r="B1063" s="1">
        <v>43745</v>
      </c>
      <c r="C1063" t="s">
        <v>1153</v>
      </c>
      <c r="D1063" t="s">
        <v>2</v>
      </c>
      <c r="E1063" t="s">
        <v>4</v>
      </c>
      <c r="F1063" t="s">
        <v>572</v>
      </c>
      <c r="G1063">
        <v>11</v>
      </c>
      <c r="H1063" t="s">
        <v>6</v>
      </c>
    </row>
    <row r="1064" spans="1:8" x14ac:dyDescent="0.25">
      <c r="A1064">
        <v>8020381783</v>
      </c>
      <c r="B1064" s="1">
        <v>43714</v>
      </c>
      <c r="C1064" t="s">
        <v>1154</v>
      </c>
      <c r="D1064" t="s">
        <v>2</v>
      </c>
      <c r="E1064" t="s">
        <v>175</v>
      </c>
      <c r="F1064" t="s">
        <v>334</v>
      </c>
      <c r="G1064">
        <v>5</v>
      </c>
      <c r="H1064" t="s">
        <v>8</v>
      </c>
    </row>
    <row r="1065" spans="1:8" x14ac:dyDescent="0.25">
      <c r="A1065">
        <v>8020534109</v>
      </c>
      <c r="B1065" s="1">
        <v>43747</v>
      </c>
      <c r="C1065" t="s">
        <v>1155</v>
      </c>
      <c r="D1065" t="s">
        <v>2</v>
      </c>
      <c r="E1065" t="s">
        <v>175</v>
      </c>
      <c r="F1065" t="s">
        <v>123</v>
      </c>
      <c r="G1065">
        <v>10</v>
      </c>
      <c r="H1065" t="s">
        <v>8</v>
      </c>
    </row>
    <row r="1066" spans="1:8" x14ac:dyDescent="0.25">
      <c r="A1066">
        <v>324834153</v>
      </c>
      <c r="B1066" s="1">
        <v>43653</v>
      </c>
      <c r="C1066" t="s">
        <v>1156</v>
      </c>
      <c r="D1066" t="s">
        <v>2</v>
      </c>
      <c r="E1066" t="s">
        <v>4</v>
      </c>
      <c r="F1066" t="s">
        <v>76</v>
      </c>
      <c r="G1066">
        <v>5</v>
      </c>
      <c r="H1066" t="s">
        <v>6</v>
      </c>
    </row>
    <row r="1067" spans="1:8" x14ac:dyDescent="0.25">
      <c r="A1067">
        <v>343112402</v>
      </c>
      <c r="B1067" s="1">
        <v>43745</v>
      </c>
      <c r="C1067" t="s">
        <v>1157</v>
      </c>
      <c r="D1067" t="s">
        <v>2</v>
      </c>
      <c r="E1067" t="s">
        <v>4</v>
      </c>
      <c r="F1067" t="s">
        <v>200</v>
      </c>
      <c r="G1067">
        <v>9</v>
      </c>
      <c r="H1067" t="s">
        <v>6</v>
      </c>
    </row>
    <row r="1068" spans="1:8" x14ac:dyDescent="0.25">
      <c r="A1068">
        <v>8020087288</v>
      </c>
      <c r="B1068" s="1">
        <v>43661</v>
      </c>
      <c r="C1068" t="s">
        <v>1158</v>
      </c>
      <c r="D1068" t="s">
        <v>2</v>
      </c>
      <c r="E1068" t="s">
        <v>102</v>
      </c>
      <c r="F1068" t="s">
        <v>299</v>
      </c>
      <c r="G1068">
        <v>11</v>
      </c>
      <c r="H1068" t="s">
        <v>8</v>
      </c>
    </row>
    <row r="1069" spans="1:8" x14ac:dyDescent="0.25">
      <c r="A1069">
        <v>8020386963</v>
      </c>
      <c r="B1069" s="1">
        <v>43715</v>
      </c>
      <c r="C1069" t="s">
        <v>1154</v>
      </c>
      <c r="D1069" t="s">
        <v>2</v>
      </c>
      <c r="E1069" t="s">
        <v>460</v>
      </c>
      <c r="F1069" t="s">
        <v>397</v>
      </c>
      <c r="G1069">
        <v>10</v>
      </c>
      <c r="H1069" t="s">
        <v>6</v>
      </c>
    </row>
    <row r="1070" spans="1:8" x14ac:dyDescent="0.25">
      <c r="A1070">
        <v>8020531353</v>
      </c>
      <c r="B1070" s="1">
        <v>43746</v>
      </c>
      <c r="C1070" t="s">
        <v>1159</v>
      </c>
      <c r="D1070" t="s">
        <v>2</v>
      </c>
      <c r="E1070" t="s">
        <v>486</v>
      </c>
      <c r="F1070" t="s">
        <v>84</v>
      </c>
      <c r="G1070">
        <v>9</v>
      </c>
      <c r="H1070" t="s">
        <v>8</v>
      </c>
    </row>
    <row r="1071" spans="1:8" x14ac:dyDescent="0.25">
      <c r="A1071">
        <v>8020369354</v>
      </c>
      <c r="B1071" s="1">
        <v>43712</v>
      </c>
      <c r="C1071" t="s">
        <v>1160</v>
      </c>
      <c r="D1071" t="s">
        <v>2</v>
      </c>
      <c r="E1071" t="s">
        <v>23</v>
      </c>
      <c r="F1071" t="s">
        <v>653</v>
      </c>
      <c r="G1071">
        <v>1</v>
      </c>
      <c r="H1071" t="s">
        <v>8</v>
      </c>
    </row>
    <row r="1072" spans="1:8" x14ac:dyDescent="0.25">
      <c r="A1072">
        <v>342691279</v>
      </c>
      <c r="B1072" s="1">
        <v>43740</v>
      </c>
      <c r="C1072" t="s">
        <v>139</v>
      </c>
      <c r="D1072" t="s">
        <v>2</v>
      </c>
      <c r="E1072" t="s">
        <v>4</v>
      </c>
      <c r="F1072" t="s">
        <v>475</v>
      </c>
      <c r="G1072">
        <v>2</v>
      </c>
      <c r="H1072" t="s">
        <v>6</v>
      </c>
    </row>
    <row r="1073" spans="1:10" x14ac:dyDescent="0.25">
      <c r="A1073">
        <v>8020112600</v>
      </c>
      <c r="B1073" s="1">
        <v>43665</v>
      </c>
      <c r="C1073" t="s">
        <v>607</v>
      </c>
      <c r="D1073" t="s">
        <v>2</v>
      </c>
      <c r="E1073" t="s">
        <v>190</v>
      </c>
      <c r="F1073" t="s">
        <v>681</v>
      </c>
      <c r="G1073">
        <v>7</v>
      </c>
      <c r="H1073" t="s">
        <v>8</v>
      </c>
    </row>
    <row r="1074" spans="1:10" x14ac:dyDescent="0.25">
      <c r="A1074">
        <v>8020064324</v>
      </c>
      <c r="B1074" s="1">
        <v>43656</v>
      </c>
      <c r="C1074" t="s">
        <v>1128</v>
      </c>
      <c r="D1074" t="s">
        <v>2</v>
      </c>
      <c r="E1074" t="s">
        <v>486</v>
      </c>
      <c r="F1074" t="s">
        <v>750</v>
      </c>
      <c r="G1074">
        <v>5</v>
      </c>
      <c r="H1074" t="s">
        <v>8</v>
      </c>
    </row>
    <row r="1075" spans="1:10" x14ac:dyDescent="0.25">
      <c r="A1075">
        <v>325262643</v>
      </c>
      <c r="B1075" s="1">
        <v>43657</v>
      </c>
      <c r="C1075" t="s">
        <v>1147</v>
      </c>
      <c r="D1075" t="s">
        <v>2</v>
      </c>
      <c r="E1075" t="s">
        <v>4</v>
      </c>
      <c r="F1075" t="s">
        <v>302</v>
      </c>
      <c r="G1075">
        <v>1</v>
      </c>
      <c r="H1075" t="s">
        <v>6</v>
      </c>
    </row>
    <row r="1076" spans="1:10" x14ac:dyDescent="0.25">
      <c r="A1076">
        <v>8020031387</v>
      </c>
      <c r="B1076" s="1">
        <v>43650</v>
      </c>
      <c r="C1076" t="s">
        <v>1158</v>
      </c>
      <c r="D1076" t="s">
        <v>2</v>
      </c>
      <c r="E1076" t="s">
        <v>460</v>
      </c>
      <c r="F1076" t="s">
        <v>131</v>
      </c>
      <c r="G1076">
        <v>5</v>
      </c>
      <c r="H1076" t="s">
        <v>6</v>
      </c>
    </row>
    <row r="1077" spans="1:10" x14ac:dyDescent="0.25">
      <c r="A1077">
        <v>341598347</v>
      </c>
      <c r="B1077" s="1">
        <v>43728</v>
      </c>
      <c r="C1077" t="s">
        <v>1161</v>
      </c>
      <c r="D1077" t="s">
        <v>2</v>
      </c>
      <c r="E1077" t="s">
        <v>4</v>
      </c>
      <c r="F1077" t="s">
        <v>110</v>
      </c>
      <c r="G1077">
        <v>9</v>
      </c>
      <c r="H1077" t="s">
        <v>6</v>
      </c>
    </row>
    <row r="1078" spans="1:10" x14ac:dyDescent="0.25">
      <c r="A1078">
        <v>8020053271</v>
      </c>
      <c r="B1078" s="1">
        <v>43655</v>
      </c>
      <c r="C1078" t="s">
        <v>607</v>
      </c>
      <c r="D1078" t="s">
        <v>2</v>
      </c>
      <c r="E1078" t="s">
        <v>128</v>
      </c>
      <c r="F1078" t="s">
        <v>284</v>
      </c>
      <c r="G1078">
        <v>9</v>
      </c>
      <c r="H1078" t="s">
        <v>8</v>
      </c>
    </row>
    <row r="1079" spans="1:10" x14ac:dyDescent="0.25">
      <c r="A1079">
        <v>8020424170</v>
      </c>
      <c r="B1079" s="1">
        <v>43722</v>
      </c>
      <c r="C1079" t="s">
        <v>1162</v>
      </c>
      <c r="D1079" t="s">
        <v>2</v>
      </c>
      <c r="E1079" t="s">
        <v>102</v>
      </c>
      <c r="F1079" t="s">
        <v>113</v>
      </c>
      <c r="G1079">
        <v>7</v>
      </c>
      <c r="H1079" t="s">
        <v>6</v>
      </c>
    </row>
    <row r="1080" spans="1:10" x14ac:dyDescent="0.25">
      <c r="A1080">
        <v>8020390933</v>
      </c>
      <c r="B1080" s="1">
        <v>43716</v>
      </c>
      <c r="C1080" t="s">
        <v>1154</v>
      </c>
      <c r="D1080" t="s">
        <v>2</v>
      </c>
      <c r="E1080" t="s">
        <v>102</v>
      </c>
      <c r="F1080" t="s">
        <v>65</v>
      </c>
      <c r="G1080">
        <v>8</v>
      </c>
      <c r="H1080" t="s">
        <v>8</v>
      </c>
    </row>
    <row r="1081" spans="1:10" x14ac:dyDescent="0.25">
      <c r="A1081">
        <v>8020512034</v>
      </c>
      <c r="B1081" s="1">
        <v>43741</v>
      </c>
      <c r="C1081" t="s">
        <v>1163</v>
      </c>
      <c r="D1081" t="s">
        <v>2</v>
      </c>
      <c r="E1081" t="s">
        <v>140</v>
      </c>
      <c r="F1081" t="s">
        <v>998</v>
      </c>
      <c r="G1081">
        <v>7</v>
      </c>
      <c r="H1081" t="s">
        <v>8</v>
      </c>
    </row>
    <row r="1082" spans="1:10" x14ac:dyDescent="0.25">
      <c r="A1082">
        <v>340443517</v>
      </c>
      <c r="B1082" s="1">
        <v>43715</v>
      </c>
      <c r="C1082" t="s">
        <v>1164</v>
      </c>
      <c r="D1082" t="s">
        <v>2</v>
      </c>
      <c r="E1082" t="s">
        <v>4</v>
      </c>
      <c r="F1082" t="s">
        <v>920</v>
      </c>
      <c r="G1082">
        <v>4</v>
      </c>
      <c r="H1082" t="s">
        <v>6</v>
      </c>
      <c r="J1082" s="16">
        <f>COUNTIF(H2:H1082,"Phone Call")/COUNTA(H2:H1082)</f>
        <v>0.58371877890841817</v>
      </c>
    </row>
    <row r="1083" spans="1:10" x14ac:dyDescent="0.25">
      <c r="E1083">
        <f>COUNTIF(E2:E1082,"Dead Animal Removal")</f>
        <v>20</v>
      </c>
      <c r="J1083" s="15"/>
    </row>
    <row r="1084" spans="1:10" x14ac:dyDescent="0.25">
      <c r="B1084" s="1">
        <v>42917</v>
      </c>
      <c r="F1084">
        <f>COUNTBLANK(G2:G1082)</f>
        <v>3</v>
      </c>
      <c r="G1084" cm="1">
        <f t="array" ref="G1084">IFERROR(INDEX($G$2:$G$1082,MATCH(0,INDEX(COUNTIFS(G$1083:G1083,$G$2:$G$1082),0),0)),"")</f>
        <v>3</v>
      </c>
      <c r="H1084">
        <f>COUNTIF(G2:G1082,3)</f>
        <v>59</v>
      </c>
    </row>
    <row r="1085" spans="1:10" x14ac:dyDescent="0.25">
      <c r="B1085" s="1">
        <v>43151</v>
      </c>
      <c r="G1085" cm="1">
        <f t="array" ref="G1085">IFERROR(INDEX($G$2:$G$1082,MATCH(0,INDEX(COUNTIFS(G$1083:G1084,$G$2:$G$1082),0),0)),"")</f>
        <v>5</v>
      </c>
      <c r="H1085">
        <f>COUNTIF(G2:G1082,5)</f>
        <v>81</v>
      </c>
    </row>
    <row r="1086" spans="1:10" x14ac:dyDescent="0.25">
      <c r="B1086">
        <f>COUNTIFS(B2:B1082,"&gt;="&amp;B1084,B2:B1082,"&lt;="&amp;B1085)</f>
        <v>100</v>
      </c>
      <c r="G1086" cm="1">
        <f t="array" ref="G1086">IFERROR(INDEX($G$2:$G$1082,MATCH(0,INDEX(COUNTIFS(G$1083:G1085,$G$2:$G$1082),0),0)),"")</f>
        <v>6</v>
      </c>
      <c r="H1086">
        <f>COUNTIF(G2:G1082,6)</f>
        <v>130</v>
      </c>
    </row>
    <row r="1087" spans="1:10" x14ac:dyDescent="0.25">
      <c r="G1087" cm="1">
        <f t="array" ref="G1087">IFERROR(INDEX($G$2:$G$1082,MATCH(0,INDEX(COUNTIFS(G$1083:G1086,$G$2:$G$1082),0),0)),"")</f>
        <v>8</v>
      </c>
      <c r="H1087">
        <f>COUNTIF(G2:G1082,8)</f>
        <v>116</v>
      </c>
    </row>
    <row r="1088" spans="1:10" x14ac:dyDescent="0.25">
      <c r="C1088">
        <v>2021</v>
      </c>
      <c r="D1088">
        <v>16</v>
      </c>
      <c r="G1088" cm="1">
        <f t="array" ref="G1088">IFERROR(INDEX($G$2:$G$1082,MATCH(0,INDEX(COUNTIFS(G$1083:G1087,$G$2:$G$1082),0),0)),"")</f>
        <v>10</v>
      </c>
      <c r="H1088">
        <f>COUNTIF(G2:G1082,10)</f>
        <v>78</v>
      </c>
    </row>
    <row r="1089" spans="3:8" x14ac:dyDescent="0.25">
      <c r="C1089">
        <v>2020</v>
      </c>
      <c r="D1089">
        <v>22</v>
      </c>
      <c r="G1089" cm="1">
        <f t="array" ref="G1089">IFERROR(INDEX($G$2:$G$1082,MATCH(0,INDEX(COUNTIFS(G$1083:G1088,$G$2:$G$1082),0),0)),"")</f>
        <v>9</v>
      </c>
      <c r="H1089">
        <f>COUNTIF(G2:G1082,9)</f>
        <v>117</v>
      </c>
    </row>
    <row r="1090" spans="3:8" x14ac:dyDescent="0.25">
      <c r="C1090">
        <v>2019</v>
      </c>
      <c r="D1090">
        <v>18</v>
      </c>
      <c r="G1090" cm="1">
        <f t="array" ref="G1090">IFERROR(INDEX($G$2:$G$1082,MATCH(0,INDEX(COUNTIFS(G$1083:G1089,$G$2:$G$1082),0),0)),"")</f>
        <v>2</v>
      </c>
      <c r="H1090">
        <f>COUNTIF(G2:G1082,2)</f>
        <v>83</v>
      </c>
    </row>
    <row r="1091" spans="3:8" x14ac:dyDescent="0.25">
      <c r="C1091">
        <v>2018</v>
      </c>
      <c r="D1091">
        <v>19</v>
      </c>
      <c r="G1091" cm="1">
        <f t="array" ref="G1091">IFERROR(INDEX($G$2:$G$1082,MATCH(0,INDEX(COUNTIFS(G$1083:G1090,$G$2:$G$1082),0),0)),"")</f>
        <v>12</v>
      </c>
      <c r="H1091">
        <f>COUNTIF(G2:G1082,12)</f>
        <v>85</v>
      </c>
    </row>
    <row r="1092" spans="3:8" x14ac:dyDescent="0.25">
      <c r="C1092">
        <v>2017</v>
      </c>
      <c r="D1092">
        <v>26</v>
      </c>
      <c r="G1092" cm="1">
        <f t="array" ref="G1092">IFERROR(INDEX($G$2:$G$1082,MATCH(0,INDEX(COUNTIFS(G$1083:G1091,$G$2:$G$1082),0),0)),"")</f>
        <v>11</v>
      </c>
      <c r="H1092">
        <f>COUNTIF(G2:G1082,11)</f>
        <v>89</v>
      </c>
    </row>
    <row r="1093" spans="3:8" x14ac:dyDescent="0.25">
      <c r="C1093">
        <v>2016</v>
      </c>
      <c r="D1093">
        <v>9</v>
      </c>
      <c r="G1093" cm="1">
        <f t="array" ref="G1093">IFERROR(INDEX($G$2:$G$1082,MATCH(0,INDEX(COUNTIFS(G$1083:G1092,$G$2:$G$1082),0),0)),"")</f>
        <v>1</v>
      </c>
      <c r="H1093">
        <f>COUNTIF(G2:G1082,1)</f>
        <v>75</v>
      </c>
    </row>
    <row r="1094" spans="3:8" x14ac:dyDescent="0.25">
      <c r="C1094">
        <v>2015</v>
      </c>
      <c r="D1094">
        <v>12</v>
      </c>
      <c r="G1094" cm="1">
        <f t="array" ref="G1094">IFERROR(INDEX($G$2:$G$1082,MATCH(0,INDEX(COUNTIFS(G$1083:G1093,$G$2:$G$1082),0),0)),"")</f>
        <v>4</v>
      </c>
      <c r="H1094">
        <f>COUNTIF(G2:G1082,4)</f>
        <v>77</v>
      </c>
    </row>
    <row r="1095" spans="3:8" x14ac:dyDescent="0.25">
      <c r="C1095">
        <v>2014</v>
      </c>
      <c r="D1095">
        <v>10</v>
      </c>
      <c r="G1095" cm="1">
        <f t="array" ref="G1095">IFERROR(INDEX($G$2:$G$1082,MATCH(0,INDEX(COUNTIFS(G$1083:G1094,$G$2:$G$1082),0),0)),"")</f>
        <v>7</v>
      </c>
      <c r="H1095">
        <f>COUNTIF(G2:G1082,7)</f>
        <v>88</v>
      </c>
    </row>
    <row r="1096" spans="3:8" x14ac:dyDescent="0.25">
      <c r="D1096">
        <f>AVERAGE(D1088:D1095)</f>
        <v>16.5</v>
      </c>
      <c r="G1096" cm="1">
        <f t="array" ref="G1096">IFERROR(INDEX($G$2:$G$1082,MATCH(0,INDEX(COUNTIFS(G$1083:G1095,$G$2:$G$1082),0),0)),"")</f>
        <v>0</v>
      </c>
      <c r="H1096">
        <f>COUNTIF(G2:G1082,0)</f>
        <v>0</v>
      </c>
    </row>
    <row r="1097" spans="3:8" x14ac:dyDescent="0.25">
      <c r="H1097">
        <f>SUM(H1084:H1096)</f>
        <v>1078</v>
      </c>
    </row>
  </sheetData>
  <autoFilter ref="A1:H1097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403F-5F5D-4888-923A-72C3D31B371A}">
  <dimension ref="A1:J373"/>
  <sheetViews>
    <sheetView workbookViewId="0">
      <pane ySplit="3600" topLeftCell="A359"/>
      <selection activeCell="H3" sqref="H3"/>
      <selection pane="bottomLeft" activeCell="H370" sqref="H370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9" x14ac:dyDescent="0.25">
      <c r="A1" t="s">
        <v>0</v>
      </c>
      <c r="B1" t="s">
        <v>1191</v>
      </c>
      <c r="C1" t="s">
        <v>1193</v>
      </c>
    </row>
    <row r="2" spans="1:9" x14ac:dyDescent="0.25">
      <c r="A2" s="1">
        <v>44562</v>
      </c>
      <c r="B2" s="2">
        <v>72</v>
      </c>
      <c r="F2" t="s">
        <v>1276</v>
      </c>
      <c r="G2" t="s">
        <v>1277</v>
      </c>
      <c r="H2" t="s">
        <v>1278</v>
      </c>
      <c r="I2" t="s">
        <v>1279</v>
      </c>
    </row>
    <row r="3" spans="1:9" x14ac:dyDescent="0.25">
      <c r="A3" s="1">
        <v>44563</v>
      </c>
      <c r="B3" s="2">
        <v>175</v>
      </c>
      <c r="C3" s="14">
        <f>AVERAGE($B$2:B2)</f>
        <v>72</v>
      </c>
      <c r="F3" s="14">
        <f>B3-C3</f>
        <v>103</v>
      </c>
      <c r="G3">
        <f>ABS(F3)</f>
        <v>103</v>
      </c>
      <c r="H3" s="18">
        <f>G3/B3</f>
        <v>0.58857142857142852</v>
      </c>
      <c r="I3" s="14">
        <f>F3^2</f>
        <v>10609</v>
      </c>
    </row>
    <row r="4" spans="1:9" x14ac:dyDescent="0.25">
      <c r="A4" s="1">
        <v>44564</v>
      </c>
      <c r="B4" s="2">
        <v>175</v>
      </c>
      <c r="C4" s="14">
        <f>AVERAGE($B$2:B3)</f>
        <v>123.5</v>
      </c>
      <c r="F4" s="14">
        <f t="shared" ref="F4:F67" si="0">B4-C4</f>
        <v>51.5</v>
      </c>
      <c r="G4">
        <f t="shared" ref="G4:G67" si="1">ABS(F4)</f>
        <v>51.5</v>
      </c>
      <c r="H4" s="18">
        <f t="shared" ref="H4:H67" si="2">G4/B4</f>
        <v>0.29428571428571426</v>
      </c>
      <c r="I4" s="14">
        <f t="shared" ref="I4:I67" si="3">F4^2</f>
        <v>2652.25</v>
      </c>
    </row>
    <row r="5" spans="1:9" x14ac:dyDescent="0.25">
      <c r="A5" s="1">
        <v>44565</v>
      </c>
      <c r="B5" s="2">
        <v>190</v>
      </c>
      <c r="C5" s="14">
        <f>AVERAGE($B$2:B4)</f>
        <v>140.66666666666666</v>
      </c>
      <c r="F5" s="14">
        <f t="shared" si="0"/>
        <v>49.333333333333343</v>
      </c>
      <c r="G5">
        <f t="shared" si="1"/>
        <v>49.333333333333343</v>
      </c>
      <c r="H5" s="18">
        <f t="shared" si="2"/>
        <v>0.25964912280701757</v>
      </c>
      <c r="I5" s="14">
        <f t="shared" si="3"/>
        <v>2433.7777777777787</v>
      </c>
    </row>
    <row r="6" spans="1:9" x14ac:dyDescent="0.25">
      <c r="A6" s="1">
        <v>44566</v>
      </c>
      <c r="B6" s="2">
        <v>194</v>
      </c>
      <c r="C6" s="14">
        <f>AVERAGE($B$2:B5)</f>
        <v>153</v>
      </c>
      <c r="F6" s="14">
        <f t="shared" si="0"/>
        <v>41</v>
      </c>
      <c r="G6">
        <f t="shared" si="1"/>
        <v>41</v>
      </c>
      <c r="H6" s="18">
        <f t="shared" si="2"/>
        <v>0.21134020618556701</v>
      </c>
      <c r="I6" s="14">
        <f t="shared" si="3"/>
        <v>1681</v>
      </c>
    </row>
    <row r="7" spans="1:9" x14ac:dyDescent="0.25">
      <c r="A7" s="1">
        <v>44567</v>
      </c>
      <c r="B7" s="2">
        <v>128</v>
      </c>
      <c r="C7" s="14">
        <f>AVERAGE($B$2:B6)</f>
        <v>161.19999999999999</v>
      </c>
      <c r="F7" s="14">
        <f t="shared" si="0"/>
        <v>-33.199999999999989</v>
      </c>
      <c r="G7">
        <f t="shared" si="1"/>
        <v>33.199999999999989</v>
      </c>
      <c r="H7" s="18">
        <f t="shared" si="2"/>
        <v>0.25937499999999991</v>
      </c>
      <c r="I7" s="14">
        <f t="shared" si="3"/>
        <v>1102.2399999999993</v>
      </c>
    </row>
    <row r="8" spans="1:9" x14ac:dyDescent="0.25">
      <c r="A8" s="1">
        <v>44568</v>
      </c>
      <c r="B8" s="2">
        <v>112</v>
      </c>
      <c r="C8" s="14">
        <f>AVERAGE($B$2:B7)</f>
        <v>155.66666666666666</v>
      </c>
      <c r="F8" s="14">
        <f t="shared" si="0"/>
        <v>-43.666666666666657</v>
      </c>
      <c r="G8">
        <f t="shared" si="1"/>
        <v>43.666666666666657</v>
      </c>
      <c r="H8" s="18">
        <f t="shared" si="2"/>
        <v>0.38988095238095227</v>
      </c>
      <c r="I8" s="14">
        <f t="shared" si="3"/>
        <v>1906.7777777777769</v>
      </c>
    </row>
    <row r="9" spans="1:9" x14ac:dyDescent="0.25">
      <c r="A9" s="1">
        <v>44569</v>
      </c>
      <c r="B9" s="2">
        <v>199</v>
      </c>
      <c r="C9" s="14">
        <f>AVERAGE($B$2:B8)</f>
        <v>149.42857142857142</v>
      </c>
      <c r="F9" s="14">
        <f t="shared" si="0"/>
        <v>49.571428571428584</v>
      </c>
      <c r="G9">
        <f t="shared" si="1"/>
        <v>49.571428571428584</v>
      </c>
      <c r="H9" s="18">
        <f t="shared" si="2"/>
        <v>0.24910265613783208</v>
      </c>
      <c r="I9" s="14">
        <f t="shared" si="3"/>
        <v>2457.3265306122462</v>
      </c>
    </row>
    <row r="10" spans="1:9" x14ac:dyDescent="0.25">
      <c r="A10" s="1">
        <v>44570</v>
      </c>
      <c r="B10" s="2">
        <v>172</v>
      </c>
      <c r="C10" s="14">
        <f>AVERAGE($B$2:B9)</f>
        <v>155.625</v>
      </c>
      <c r="F10" s="14">
        <f t="shared" si="0"/>
        <v>16.375</v>
      </c>
      <c r="G10">
        <f t="shared" si="1"/>
        <v>16.375</v>
      </c>
      <c r="H10" s="18">
        <f t="shared" si="2"/>
        <v>9.5203488372093026E-2</v>
      </c>
      <c r="I10" s="14">
        <f t="shared" si="3"/>
        <v>268.140625</v>
      </c>
    </row>
    <row r="11" spans="1:9" x14ac:dyDescent="0.25">
      <c r="A11" s="1">
        <v>44571</v>
      </c>
      <c r="B11" s="2">
        <v>277</v>
      </c>
      <c r="C11" s="14">
        <f>AVERAGE($B$2:B10)</f>
        <v>157.44444444444446</v>
      </c>
      <c r="F11" s="14">
        <f t="shared" si="0"/>
        <v>119.55555555555554</v>
      </c>
      <c r="G11">
        <f t="shared" si="1"/>
        <v>119.55555555555554</v>
      </c>
      <c r="H11" s="18">
        <f t="shared" si="2"/>
        <v>0.43160850381066984</v>
      </c>
      <c r="I11" s="14">
        <f t="shared" si="3"/>
        <v>14293.530864197528</v>
      </c>
    </row>
    <row r="12" spans="1:9" x14ac:dyDescent="0.25">
      <c r="A12" s="1">
        <v>44572</v>
      </c>
      <c r="B12" s="2">
        <v>314</v>
      </c>
      <c r="C12" s="14">
        <f>AVERAGE($B$2:B11)</f>
        <v>169.4</v>
      </c>
      <c r="F12" s="14">
        <f t="shared" si="0"/>
        <v>144.6</v>
      </c>
      <c r="G12">
        <f t="shared" si="1"/>
        <v>144.6</v>
      </c>
      <c r="H12" s="18">
        <f t="shared" si="2"/>
        <v>0.4605095541401274</v>
      </c>
      <c r="I12" s="14">
        <f t="shared" si="3"/>
        <v>20909.16</v>
      </c>
    </row>
    <row r="13" spans="1:9" x14ac:dyDescent="0.25">
      <c r="A13" s="1">
        <v>44573</v>
      </c>
      <c r="B13" s="2">
        <v>225</v>
      </c>
      <c r="C13" s="14">
        <f>AVERAGE($B$2:B12)</f>
        <v>182.54545454545453</v>
      </c>
      <c r="F13" s="14">
        <f t="shared" si="0"/>
        <v>42.454545454545467</v>
      </c>
      <c r="G13">
        <f t="shared" si="1"/>
        <v>42.454545454545467</v>
      </c>
      <c r="H13" s="18">
        <f t="shared" si="2"/>
        <v>0.18868686868686874</v>
      </c>
      <c r="I13" s="14">
        <f t="shared" si="3"/>
        <v>1802.3884297520672</v>
      </c>
    </row>
    <row r="14" spans="1:9" x14ac:dyDescent="0.25">
      <c r="A14" s="1">
        <v>44574</v>
      </c>
      <c r="B14" s="2">
        <v>130</v>
      </c>
      <c r="C14" s="14">
        <f>AVERAGE($B$2:B13)</f>
        <v>186.08333333333334</v>
      </c>
      <c r="F14" s="14">
        <f t="shared" si="0"/>
        <v>-56.083333333333343</v>
      </c>
      <c r="G14">
        <f t="shared" si="1"/>
        <v>56.083333333333343</v>
      </c>
      <c r="H14" s="18">
        <f t="shared" si="2"/>
        <v>0.43141025641025649</v>
      </c>
      <c r="I14" s="14">
        <f t="shared" si="3"/>
        <v>3145.3402777777787</v>
      </c>
    </row>
    <row r="15" spans="1:9" x14ac:dyDescent="0.25">
      <c r="A15" s="1">
        <v>44575</v>
      </c>
      <c r="B15" s="2">
        <v>188</v>
      </c>
      <c r="C15" s="14">
        <f>AVERAGE($B$2:B14)</f>
        <v>181.76923076923077</v>
      </c>
      <c r="F15" s="14">
        <f t="shared" si="0"/>
        <v>6.2307692307692264</v>
      </c>
      <c r="G15">
        <f t="shared" si="1"/>
        <v>6.2307692307692264</v>
      </c>
      <c r="H15" s="18">
        <f t="shared" si="2"/>
        <v>3.3142389525368222E-2</v>
      </c>
      <c r="I15" s="14">
        <f t="shared" si="3"/>
        <v>38.822485207100534</v>
      </c>
    </row>
    <row r="16" spans="1:9" x14ac:dyDescent="0.25">
      <c r="A16" s="1">
        <v>44576</v>
      </c>
      <c r="B16" s="2">
        <v>292</v>
      </c>
      <c r="C16" s="14">
        <f>AVERAGE($B$2:B15)</f>
        <v>182.21428571428572</v>
      </c>
      <c r="F16" s="14">
        <f t="shared" si="0"/>
        <v>109.78571428571428</v>
      </c>
      <c r="G16">
        <f t="shared" si="1"/>
        <v>109.78571428571428</v>
      </c>
      <c r="H16" s="18">
        <f t="shared" si="2"/>
        <v>0.37597847358121328</v>
      </c>
      <c r="I16" s="14">
        <f t="shared" si="3"/>
        <v>12052.903061224488</v>
      </c>
    </row>
    <row r="17" spans="1:9" x14ac:dyDescent="0.25">
      <c r="A17" s="1">
        <v>44577</v>
      </c>
      <c r="B17" s="2">
        <v>298</v>
      </c>
      <c r="C17" s="14">
        <f>AVERAGE($B$2:B16)</f>
        <v>189.53333333333333</v>
      </c>
      <c r="F17" s="14">
        <f t="shared" si="0"/>
        <v>108.46666666666667</v>
      </c>
      <c r="G17">
        <f t="shared" si="1"/>
        <v>108.46666666666667</v>
      </c>
      <c r="H17" s="18">
        <f t="shared" si="2"/>
        <v>0.36398210290827743</v>
      </c>
      <c r="I17" s="14">
        <f t="shared" si="3"/>
        <v>11765.017777777779</v>
      </c>
    </row>
    <row r="18" spans="1:9" x14ac:dyDescent="0.25">
      <c r="A18" s="1">
        <v>44578</v>
      </c>
      <c r="B18" s="2">
        <v>370</v>
      </c>
      <c r="C18" s="14">
        <f>AVERAGE($B$2:B17)</f>
        <v>196.3125</v>
      </c>
      <c r="F18" s="14">
        <f t="shared" si="0"/>
        <v>173.6875</v>
      </c>
      <c r="G18">
        <f t="shared" si="1"/>
        <v>173.6875</v>
      </c>
      <c r="H18" s="18">
        <f t="shared" si="2"/>
        <v>0.46942567567567567</v>
      </c>
      <c r="I18" s="14">
        <f t="shared" si="3"/>
        <v>30167.34765625</v>
      </c>
    </row>
    <row r="19" spans="1:9" x14ac:dyDescent="0.25">
      <c r="A19" s="1">
        <v>44579</v>
      </c>
      <c r="B19" s="2">
        <v>313</v>
      </c>
      <c r="C19" s="14">
        <f>AVERAGE($B$2:B18)</f>
        <v>206.52941176470588</v>
      </c>
      <c r="F19" s="14">
        <f t="shared" si="0"/>
        <v>106.47058823529412</v>
      </c>
      <c r="G19">
        <f t="shared" si="1"/>
        <v>106.47058823529412</v>
      </c>
      <c r="H19" s="18">
        <f t="shared" si="2"/>
        <v>0.34016162375493325</v>
      </c>
      <c r="I19" s="14">
        <f t="shared" si="3"/>
        <v>11335.98615916955</v>
      </c>
    </row>
    <row r="20" spans="1:9" x14ac:dyDescent="0.25">
      <c r="A20" s="1">
        <v>44580</v>
      </c>
      <c r="B20" s="2">
        <v>234</v>
      </c>
      <c r="C20" s="14">
        <f>AVERAGE($B$2:B19)</f>
        <v>212.44444444444446</v>
      </c>
      <c r="F20" s="14">
        <f t="shared" si="0"/>
        <v>21.555555555555543</v>
      </c>
      <c r="G20">
        <f t="shared" si="1"/>
        <v>21.555555555555543</v>
      </c>
      <c r="H20" s="18">
        <f t="shared" si="2"/>
        <v>9.2117758784425394E-2</v>
      </c>
      <c r="I20" s="14">
        <f t="shared" si="3"/>
        <v>464.64197530864141</v>
      </c>
    </row>
    <row r="21" spans="1:9" x14ac:dyDescent="0.25">
      <c r="A21" s="1">
        <v>44581</v>
      </c>
      <c r="B21" s="2">
        <v>157</v>
      </c>
      <c r="C21" s="14">
        <f>AVERAGE($B$2:B20)</f>
        <v>213.57894736842104</v>
      </c>
      <c r="F21" s="14">
        <f t="shared" si="0"/>
        <v>-56.578947368421041</v>
      </c>
      <c r="G21">
        <f t="shared" si="1"/>
        <v>56.578947368421041</v>
      </c>
      <c r="H21" s="18">
        <f t="shared" si="2"/>
        <v>0.36037546094535694</v>
      </c>
      <c r="I21" s="14">
        <f t="shared" si="3"/>
        <v>3201.177285318558</v>
      </c>
    </row>
    <row r="22" spans="1:9" x14ac:dyDescent="0.25">
      <c r="A22" s="1">
        <v>44582</v>
      </c>
      <c r="B22" s="2">
        <v>145</v>
      </c>
      <c r="C22" s="14">
        <f>AVERAGE($B$2:B21)</f>
        <v>210.75</v>
      </c>
      <c r="F22" s="14">
        <f t="shared" si="0"/>
        <v>-65.75</v>
      </c>
      <c r="G22">
        <f t="shared" si="1"/>
        <v>65.75</v>
      </c>
      <c r="H22" s="18">
        <f t="shared" si="2"/>
        <v>0.45344827586206898</v>
      </c>
      <c r="I22" s="14">
        <f t="shared" si="3"/>
        <v>4323.0625</v>
      </c>
    </row>
    <row r="23" spans="1:9" x14ac:dyDescent="0.25">
      <c r="A23" s="1">
        <v>44583</v>
      </c>
      <c r="B23" s="2">
        <v>203</v>
      </c>
      <c r="C23" s="14">
        <f>AVERAGE($B$2:B22)</f>
        <v>207.61904761904762</v>
      </c>
      <c r="F23" s="14">
        <f t="shared" si="0"/>
        <v>-4.6190476190476204</v>
      </c>
      <c r="G23">
        <f t="shared" si="1"/>
        <v>4.6190476190476204</v>
      </c>
      <c r="H23" s="18">
        <f t="shared" si="2"/>
        <v>2.2753929157870053E-2</v>
      </c>
      <c r="I23" s="14">
        <f t="shared" si="3"/>
        <v>21.335600907029491</v>
      </c>
    </row>
    <row r="24" spans="1:9" x14ac:dyDescent="0.25">
      <c r="A24" s="1">
        <v>44584</v>
      </c>
      <c r="B24" s="2">
        <v>225</v>
      </c>
      <c r="C24" s="14">
        <f>AVERAGE($B$2:B23)</f>
        <v>207.40909090909091</v>
      </c>
      <c r="F24" s="14">
        <f t="shared" si="0"/>
        <v>17.590909090909093</v>
      </c>
      <c r="G24">
        <f t="shared" si="1"/>
        <v>17.590909090909093</v>
      </c>
      <c r="H24" s="18">
        <f t="shared" si="2"/>
        <v>7.81818181818182E-2</v>
      </c>
      <c r="I24" s="14">
        <f t="shared" si="3"/>
        <v>309.44008264462821</v>
      </c>
    </row>
    <row r="25" spans="1:9" x14ac:dyDescent="0.25">
      <c r="A25" s="1">
        <v>44585</v>
      </c>
      <c r="B25" s="2">
        <v>212</v>
      </c>
      <c r="C25" s="14">
        <f>AVERAGE($B$2:B24)</f>
        <v>208.17391304347825</v>
      </c>
      <c r="F25" s="14">
        <f t="shared" si="0"/>
        <v>3.826086956521749</v>
      </c>
      <c r="G25">
        <f t="shared" si="1"/>
        <v>3.826086956521749</v>
      </c>
      <c r="H25" s="18">
        <f t="shared" si="2"/>
        <v>1.8047579983593156E-2</v>
      </c>
      <c r="I25" s="14">
        <f t="shared" si="3"/>
        <v>14.63894139886586</v>
      </c>
    </row>
    <row r="26" spans="1:9" x14ac:dyDescent="0.25">
      <c r="A26" s="1">
        <v>44586</v>
      </c>
      <c r="B26" s="2">
        <v>194</v>
      </c>
      <c r="C26" s="14">
        <f>AVERAGE($B$2:B25)</f>
        <v>208.33333333333334</v>
      </c>
      <c r="F26" s="14">
        <f t="shared" si="0"/>
        <v>-14.333333333333343</v>
      </c>
      <c r="G26">
        <f t="shared" si="1"/>
        <v>14.333333333333343</v>
      </c>
      <c r="H26" s="18">
        <f t="shared" si="2"/>
        <v>7.3883161512027534E-2</v>
      </c>
      <c r="I26" s="14">
        <f t="shared" si="3"/>
        <v>205.44444444444471</v>
      </c>
    </row>
    <row r="27" spans="1:9" x14ac:dyDescent="0.25">
      <c r="A27" s="1">
        <v>44587</v>
      </c>
      <c r="B27" s="2">
        <v>254</v>
      </c>
      <c r="C27" s="14">
        <f>AVERAGE($B$2:B26)</f>
        <v>207.76</v>
      </c>
      <c r="F27" s="14">
        <f t="shared" si="0"/>
        <v>46.240000000000009</v>
      </c>
      <c r="G27">
        <f t="shared" si="1"/>
        <v>46.240000000000009</v>
      </c>
      <c r="H27" s="18">
        <f t="shared" si="2"/>
        <v>0.18204724409448822</v>
      </c>
      <c r="I27" s="14">
        <f t="shared" si="3"/>
        <v>2138.1376000000009</v>
      </c>
    </row>
    <row r="28" spans="1:9" x14ac:dyDescent="0.25">
      <c r="A28" s="1">
        <v>44588</v>
      </c>
      <c r="B28" s="2">
        <v>255</v>
      </c>
      <c r="C28" s="14">
        <f>AVERAGE($B$2:B27)</f>
        <v>209.53846153846155</v>
      </c>
      <c r="F28" s="14">
        <f t="shared" si="0"/>
        <v>45.461538461538453</v>
      </c>
      <c r="G28">
        <f t="shared" si="1"/>
        <v>45.461538461538453</v>
      </c>
      <c r="H28" s="18">
        <f t="shared" si="2"/>
        <v>0.17828054298642532</v>
      </c>
      <c r="I28" s="14">
        <f t="shared" si="3"/>
        <v>2066.7514792899401</v>
      </c>
    </row>
    <row r="29" spans="1:9" x14ac:dyDescent="0.25">
      <c r="A29" s="1">
        <v>44589</v>
      </c>
      <c r="B29" s="2">
        <v>383</v>
      </c>
      <c r="C29" s="14">
        <f>AVERAGE($B$2:B28)</f>
        <v>211.22222222222223</v>
      </c>
      <c r="F29" s="14">
        <f t="shared" si="0"/>
        <v>171.77777777777777</v>
      </c>
      <c r="G29">
        <f t="shared" si="1"/>
        <v>171.77777777777777</v>
      </c>
      <c r="H29" s="18">
        <f t="shared" si="2"/>
        <v>0.44850594720046416</v>
      </c>
      <c r="I29" s="14">
        <f t="shared" si="3"/>
        <v>29507.604938271601</v>
      </c>
    </row>
    <row r="30" spans="1:9" x14ac:dyDescent="0.25">
      <c r="A30" s="1">
        <v>44590</v>
      </c>
      <c r="B30" s="2">
        <v>533</v>
      </c>
      <c r="C30" s="14">
        <f>AVERAGE($B$2:B29)</f>
        <v>217.35714285714286</v>
      </c>
      <c r="F30" s="14">
        <f t="shared" si="0"/>
        <v>315.64285714285711</v>
      </c>
      <c r="G30">
        <f t="shared" si="1"/>
        <v>315.64285714285711</v>
      </c>
      <c r="H30" s="18">
        <f t="shared" si="2"/>
        <v>0.59220048244438483</v>
      </c>
      <c r="I30" s="14">
        <f t="shared" si="3"/>
        <v>99630.413265306095</v>
      </c>
    </row>
    <row r="31" spans="1:9" x14ac:dyDescent="0.25">
      <c r="A31" s="1">
        <v>44591</v>
      </c>
      <c r="B31" s="2">
        <v>562</v>
      </c>
      <c r="C31" s="14">
        <f>AVERAGE($B$2:B30)</f>
        <v>228.24137931034483</v>
      </c>
      <c r="F31" s="14">
        <f t="shared" si="0"/>
        <v>333.75862068965517</v>
      </c>
      <c r="G31">
        <f t="shared" si="1"/>
        <v>333.75862068965517</v>
      </c>
      <c r="H31" s="18">
        <f t="shared" si="2"/>
        <v>0.59387654926984912</v>
      </c>
      <c r="I31" s="14">
        <f t="shared" si="3"/>
        <v>111394.81688466112</v>
      </c>
    </row>
    <row r="32" spans="1:9" x14ac:dyDescent="0.25">
      <c r="A32" s="1">
        <v>44592</v>
      </c>
      <c r="B32" s="2">
        <v>459</v>
      </c>
      <c r="C32" s="14">
        <f>AVERAGE($B$2:B31)</f>
        <v>239.36666666666667</v>
      </c>
      <c r="F32" s="14">
        <f t="shared" si="0"/>
        <v>219.63333333333333</v>
      </c>
      <c r="G32">
        <f t="shared" si="1"/>
        <v>219.63333333333333</v>
      </c>
      <c r="H32" s="18">
        <f t="shared" si="2"/>
        <v>0.47850399419026868</v>
      </c>
      <c r="I32" s="14">
        <f t="shared" si="3"/>
        <v>48238.801111111105</v>
      </c>
    </row>
    <row r="33" spans="1:9" x14ac:dyDescent="0.25">
      <c r="A33" s="1">
        <v>44593</v>
      </c>
      <c r="B33" s="2">
        <v>414</v>
      </c>
      <c r="C33" s="14">
        <f>AVERAGE($B$2:B32)</f>
        <v>246.45161290322579</v>
      </c>
      <c r="F33" s="14">
        <f t="shared" si="0"/>
        <v>167.54838709677421</v>
      </c>
      <c r="G33">
        <f t="shared" si="1"/>
        <v>167.54838709677421</v>
      </c>
      <c r="H33" s="18">
        <f t="shared" si="2"/>
        <v>0.40470624902602464</v>
      </c>
      <c r="I33" s="14">
        <f t="shared" si="3"/>
        <v>28072.462018730494</v>
      </c>
    </row>
    <row r="34" spans="1:9" x14ac:dyDescent="0.25">
      <c r="A34" s="1">
        <v>44594</v>
      </c>
      <c r="B34" s="2">
        <v>352</v>
      </c>
      <c r="C34" s="14">
        <f>AVERAGE($B$2:B33)</f>
        <v>251.6875</v>
      </c>
      <c r="F34" s="14">
        <f t="shared" si="0"/>
        <v>100.3125</v>
      </c>
      <c r="G34">
        <f t="shared" si="1"/>
        <v>100.3125</v>
      </c>
      <c r="H34" s="18">
        <f t="shared" si="2"/>
        <v>0.28497869318181818</v>
      </c>
      <c r="I34" s="14">
        <f t="shared" si="3"/>
        <v>10062.59765625</v>
      </c>
    </row>
    <row r="35" spans="1:9" x14ac:dyDescent="0.25">
      <c r="A35" s="1">
        <v>44595</v>
      </c>
      <c r="B35" s="2">
        <v>263</v>
      </c>
      <c r="C35" s="14">
        <f>AVERAGE($B$2:B34)</f>
        <v>254.72727272727272</v>
      </c>
      <c r="F35" s="14">
        <f t="shared" si="0"/>
        <v>8.2727272727272805</v>
      </c>
      <c r="G35">
        <f t="shared" si="1"/>
        <v>8.2727272727272805</v>
      </c>
      <c r="H35" s="18">
        <f t="shared" si="2"/>
        <v>3.1455236778430727E-2</v>
      </c>
      <c r="I35" s="14">
        <f t="shared" si="3"/>
        <v>68.438016528925743</v>
      </c>
    </row>
    <row r="36" spans="1:9" x14ac:dyDescent="0.25">
      <c r="A36" s="1">
        <v>44596</v>
      </c>
      <c r="B36" s="2">
        <v>307</v>
      </c>
      <c r="C36" s="14">
        <f>AVERAGE($B$2:B35)</f>
        <v>254.97058823529412</v>
      </c>
      <c r="F36" s="14">
        <f t="shared" si="0"/>
        <v>52.029411764705884</v>
      </c>
      <c r="G36">
        <f t="shared" si="1"/>
        <v>52.029411764705884</v>
      </c>
      <c r="H36" s="18">
        <f t="shared" si="2"/>
        <v>0.16947691128568693</v>
      </c>
      <c r="I36" s="14">
        <f t="shared" si="3"/>
        <v>2707.0596885813152</v>
      </c>
    </row>
    <row r="37" spans="1:9" x14ac:dyDescent="0.25">
      <c r="A37" s="1">
        <v>44597</v>
      </c>
      <c r="B37" s="2">
        <v>649</v>
      </c>
      <c r="C37" s="14">
        <f>AVERAGE($B$2:B36)</f>
        <v>256.45714285714286</v>
      </c>
      <c r="F37" s="14">
        <f t="shared" si="0"/>
        <v>392.54285714285714</v>
      </c>
      <c r="G37">
        <f t="shared" si="1"/>
        <v>392.54285714285714</v>
      </c>
      <c r="H37" s="18">
        <f t="shared" si="2"/>
        <v>0.60484261501210657</v>
      </c>
      <c r="I37" s="14">
        <f t="shared" si="3"/>
        <v>154089.89469387755</v>
      </c>
    </row>
    <row r="38" spans="1:9" x14ac:dyDescent="0.25">
      <c r="A38" s="1">
        <v>44598</v>
      </c>
      <c r="B38" s="2">
        <v>593</v>
      </c>
      <c r="C38" s="14">
        <f>AVERAGE($B$2:B37)</f>
        <v>267.36111111111109</v>
      </c>
      <c r="F38" s="14">
        <f t="shared" si="0"/>
        <v>325.63888888888891</v>
      </c>
      <c r="G38">
        <f t="shared" si="1"/>
        <v>325.63888888888891</v>
      </c>
      <c r="H38" s="18">
        <f t="shared" si="2"/>
        <v>0.54913809256136414</v>
      </c>
      <c r="I38" s="14">
        <f t="shared" si="3"/>
        <v>106040.68595679014</v>
      </c>
    </row>
    <row r="39" spans="1:9" x14ac:dyDescent="0.25">
      <c r="A39" s="1">
        <v>44599</v>
      </c>
      <c r="B39" s="2">
        <v>577</v>
      </c>
      <c r="C39" s="14">
        <f>AVERAGE($B$2:B38)</f>
        <v>276.16216216216219</v>
      </c>
      <c r="F39" s="14">
        <f t="shared" si="0"/>
        <v>300.83783783783781</v>
      </c>
      <c r="G39">
        <f t="shared" si="1"/>
        <v>300.83783783783781</v>
      </c>
      <c r="H39" s="18">
        <f t="shared" si="2"/>
        <v>0.52138273455431161</v>
      </c>
      <c r="I39" s="14">
        <f t="shared" si="3"/>
        <v>90503.404674945195</v>
      </c>
    </row>
    <row r="40" spans="1:9" x14ac:dyDescent="0.25">
      <c r="A40" s="1">
        <v>44600</v>
      </c>
      <c r="B40" s="2">
        <v>413</v>
      </c>
      <c r="C40" s="14">
        <f>AVERAGE($B$2:B39)</f>
        <v>284.07894736842104</v>
      </c>
      <c r="F40" s="14">
        <f t="shared" si="0"/>
        <v>128.92105263157896</v>
      </c>
      <c r="G40">
        <f t="shared" si="1"/>
        <v>128.92105263157896</v>
      </c>
      <c r="H40" s="18">
        <f t="shared" si="2"/>
        <v>0.31215751242513068</v>
      </c>
      <c r="I40" s="14">
        <f t="shared" si="3"/>
        <v>16620.637811634351</v>
      </c>
    </row>
    <row r="41" spans="1:9" x14ac:dyDescent="0.25">
      <c r="A41" s="1">
        <v>44601</v>
      </c>
      <c r="B41" s="2">
        <v>362</v>
      </c>
      <c r="C41" s="14">
        <f>AVERAGE($B$2:B40)</f>
        <v>287.38461538461536</v>
      </c>
      <c r="F41" s="14">
        <f t="shared" si="0"/>
        <v>74.615384615384642</v>
      </c>
      <c r="G41">
        <f t="shared" si="1"/>
        <v>74.615384615384642</v>
      </c>
      <c r="H41" s="18">
        <f t="shared" si="2"/>
        <v>0.20611984700382496</v>
      </c>
      <c r="I41" s="14">
        <f t="shared" si="3"/>
        <v>5567.4556213017795</v>
      </c>
    </row>
    <row r="42" spans="1:9" x14ac:dyDescent="0.25">
      <c r="A42" s="1">
        <v>44602</v>
      </c>
      <c r="B42" s="2">
        <v>248</v>
      </c>
      <c r="C42" s="14">
        <f>AVERAGE($B$2:B41)</f>
        <v>289.25</v>
      </c>
      <c r="F42" s="14">
        <f t="shared" si="0"/>
        <v>-41.25</v>
      </c>
      <c r="G42">
        <f t="shared" si="1"/>
        <v>41.25</v>
      </c>
      <c r="H42" s="18">
        <f t="shared" si="2"/>
        <v>0.16633064516129031</v>
      </c>
      <c r="I42" s="14">
        <f t="shared" si="3"/>
        <v>1701.5625</v>
      </c>
    </row>
    <row r="43" spans="1:9" x14ac:dyDescent="0.25">
      <c r="A43" s="1">
        <v>44603</v>
      </c>
      <c r="B43" s="2">
        <v>184</v>
      </c>
      <c r="C43" s="14">
        <f>AVERAGE($B$2:B42)</f>
        <v>288.2439024390244</v>
      </c>
      <c r="F43" s="14">
        <f t="shared" si="0"/>
        <v>-104.2439024390244</v>
      </c>
      <c r="G43">
        <f t="shared" si="1"/>
        <v>104.2439024390244</v>
      </c>
      <c r="H43" s="18">
        <f t="shared" si="2"/>
        <v>0.56654294803817606</v>
      </c>
      <c r="I43" s="14">
        <f t="shared" si="3"/>
        <v>10866.791195716836</v>
      </c>
    </row>
    <row r="44" spans="1:9" x14ac:dyDescent="0.25">
      <c r="A44" s="1">
        <v>44604</v>
      </c>
      <c r="B44" s="2">
        <v>355</v>
      </c>
      <c r="C44" s="14">
        <f>AVERAGE($B$2:B43)</f>
        <v>285.76190476190476</v>
      </c>
      <c r="F44" s="14">
        <f t="shared" si="0"/>
        <v>69.238095238095241</v>
      </c>
      <c r="G44">
        <f t="shared" si="1"/>
        <v>69.238095238095241</v>
      </c>
      <c r="H44" s="18">
        <f t="shared" si="2"/>
        <v>0.19503688799463448</v>
      </c>
      <c r="I44" s="14">
        <f t="shared" si="3"/>
        <v>4793.913832199547</v>
      </c>
    </row>
    <row r="45" spans="1:9" x14ac:dyDescent="0.25">
      <c r="A45" s="1">
        <v>44605</v>
      </c>
      <c r="B45" s="2">
        <v>488</v>
      </c>
      <c r="C45" s="14">
        <f>AVERAGE($B$2:B44)</f>
        <v>287.37209302325579</v>
      </c>
      <c r="F45" s="14">
        <f t="shared" si="0"/>
        <v>200.62790697674421</v>
      </c>
      <c r="G45">
        <f t="shared" si="1"/>
        <v>200.62790697674421</v>
      </c>
      <c r="H45" s="18">
        <f t="shared" si="2"/>
        <v>0.41112276019824634</v>
      </c>
      <c r="I45" s="14">
        <f t="shared" si="3"/>
        <v>40251.557057869133</v>
      </c>
    </row>
    <row r="46" spans="1:9" x14ac:dyDescent="0.25">
      <c r="A46" s="1">
        <v>44606</v>
      </c>
      <c r="B46" s="2">
        <v>470</v>
      </c>
      <c r="C46" s="14">
        <f>AVERAGE($B$2:B45)</f>
        <v>291.93181818181819</v>
      </c>
      <c r="F46" s="14">
        <f t="shared" si="0"/>
        <v>178.06818181818181</v>
      </c>
      <c r="G46">
        <f t="shared" si="1"/>
        <v>178.06818181818181</v>
      </c>
      <c r="H46" s="18">
        <f t="shared" si="2"/>
        <v>0.37886847195357831</v>
      </c>
      <c r="I46" s="14">
        <f t="shared" si="3"/>
        <v>31708.277376033056</v>
      </c>
    </row>
    <row r="47" spans="1:9" x14ac:dyDescent="0.25">
      <c r="A47" s="1">
        <v>44607</v>
      </c>
      <c r="B47" s="2">
        <v>554</v>
      </c>
      <c r="C47" s="14">
        <f>AVERAGE($B$2:B46)</f>
        <v>295.88888888888891</v>
      </c>
      <c r="F47" s="14">
        <f t="shared" si="0"/>
        <v>258.11111111111109</v>
      </c>
      <c r="G47">
        <f t="shared" si="1"/>
        <v>258.11111111111109</v>
      </c>
      <c r="H47" s="18">
        <f t="shared" si="2"/>
        <v>0.46590453269153626</v>
      </c>
      <c r="I47" s="14">
        <f t="shared" si="3"/>
        <v>66621.345679012331</v>
      </c>
    </row>
    <row r="48" spans="1:9" x14ac:dyDescent="0.25">
      <c r="A48" s="1">
        <v>44608</v>
      </c>
      <c r="B48" s="2">
        <v>402</v>
      </c>
      <c r="C48" s="14">
        <f>AVERAGE($B$2:B47)</f>
        <v>301.5</v>
      </c>
      <c r="F48" s="14">
        <f t="shared" si="0"/>
        <v>100.5</v>
      </c>
      <c r="G48">
        <f t="shared" si="1"/>
        <v>100.5</v>
      </c>
      <c r="H48" s="18">
        <f t="shared" si="2"/>
        <v>0.25</v>
      </c>
      <c r="I48" s="14">
        <f t="shared" si="3"/>
        <v>10100.25</v>
      </c>
    </row>
    <row r="49" spans="1:9" x14ac:dyDescent="0.25">
      <c r="A49" s="1">
        <v>44609</v>
      </c>
      <c r="B49" s="2">
        <v>347</v>
      </c>
      <c r="C49" s="14">
        <f>AVERAGE($B$2:B48)</f>
        <v>303.63829787234044</v>
      </c>
      <c r="F49" s="14">
        <f t="shared" si="0"/>
        <v>43.361702127659555</v>
      </c>
      <c r="G49">
        <f t="shared" si="1"/>
        <v>43.361702127659555</v>
      </c>
      <c r="H49" s="18">
        <f t="shared" si="2"/>
        <v>0.12496167760132437</v>
      </c>
      <c r="I49" s="14">
        <f t="shared" si="3"/>
        <v>1880.2372114078753</v>
      </c>
    </row>
    <row r="50" spans="1:9" x14ac:dyDescent="0.25">
      <c r="A50" s="1">
        <v>44610</v>
      </c>
      <c r="B50" s="2">
        <v>297</v>
      </c>
      <c r="C50" s="14">
        <f>AVERAGE($B$2:B49)</f>
        <v>304.54166666666669</v>
      </c>
      <c r="F50" s="14">
        <f t="shared" si="0"/>
        <v>-7.5416666666666856</v>
      </c>
      <c r="G50">
        <f t="shared" si="1"/>
        <v>7.5416666666666856</v>
      </c>
      <c r="H50" s="18">
        <f t="shared" si="2"/>
        <v>2.5392817059483791E-2</v>
      </c>
      <c r="I50" s="14">
        <f t="shared" si="3"/>
        <v>56.876736111111398</v>
      </c>
    </row>
    <row r="51" spans="1:9" x14ac:dyDescent="0.25">
      <c r="A51" s="1">
        <v>44611</v>
      </c>
      <c r="B51" s="2">
        <v>448</v>
      </c>
      <c r="C51" s="14">
        <f>AVERAGE($B$2:B50)</f>
        <v>304.38775510204084</v>
      </c>
      <c r="F51" s="14">
        <f t="shared" si="0"/>
        <v>143.61224489795916</v>
      </c>
      <c r="G51">
        <f t="shared" si="1"/>
        <v>143.61224489795916</v>
      </c>
      <c r="H51" s="18">
        <f t="shared" si="2"/>
        <v>0.32056304664723029</v>
      </c>
      <c r="I51" s="14">
        <f t="shared" si="3"/>
        <v>20624.476884631396</v>
      </c>
    </row>
    <row r="52" spans="1:9" x14ac:dyDescent="0.25">
      <c r="A52" s="1">
        <v>44612</v>
      </c>
      <c r="B52" s="2">
        <v>555</v>
      </c>
      <c r="C52" s="14">
        <f>AVERAGE($B$2:B51)</f>
        <v>307.26</v>
      </c>
      <c r="F52" s="14">
        <f t="shared" si="0"/>
        <v>247.74</v>
      </c>
      <c r="G52">
        <f t="shared" si="1"/>
        <v>247.74</v>
      </c>
      <c r="H52" s="18">
        <f t="shared" si="2"/>
        <v>0.4463783783783784</v>
      </c>
      <c r="I52" s="14">
        <f t="shared" si="3"/>
        <v>61375.107600000003</v>
      </c>
    </row>
    <row r="53" spans="1:9" x14ac:dyDescent="0.25">
      <c r="A53" s="1">
        <v>44613</v>
      </c>
      <c r="B53" s="2">
        <v>529</v>
      </c>
      <c r="C53" s="14">
        <f>AVERAGE($B$2:B52)</f>
        <v>312.11764705882354</v>
      </c>
      <c r="F53" s="14">
        <f t="shared" si="0"/>
        <v>216.88235294117646</v>
      </c>
      <c r="G53">
        <f t="shared" si="1"/>
        <v>216.88235294117646</v>
      </c>
      <c r="H53" s="18">
        <f t="shared" si="2"/>
        <v>0.40998554431224282</v>
      </c>
      <c r="I53" s="14">
        <f t="shared" si="3"/>
        <v>47037.955017301036</v>
      </c>
    </row>
    <row r="54" spans="1:9" x14ac:dyDescent="0.25">
      <c r="A54" s="1">
        <v>44614</v>
      </c>
      <c r="B54" s="2">
        <v>408</v>
      </c>
      <c r="C54" s="14">
        <f>AVERAGE($B$2:B53)</f>
        <v>316.28846153846155</v>
      </c>
      <c r="F54" s="14">
        <f t="shared" si="0"/>
        <v>91.711538461538453</v>
      </c>
      <c r="G54">
        <f t="shared" si="1"/>
        <v>91.711538461538453</v>
      </c>
      <c r="H54" s="18">
        <f t="shared" si="2"/>
        <v>0.22478318250377072</v>
      </c>
      <c r="I54" s="14">
        <f t="shared" si="3"/>
        <v>8411.0062869822468</v>
      </c>
    </row>
    <row r="55" spans="1:9" x14ac:dyDescent="0.25">
      <c r="A55" s="1">
        <v>44615</v>
      </c>
      <c r="B55" s="2">
        <v>322</v>
      </c>
      <c r="C55" s="14">
        <f>AVERAGE($B$2:B54)</f>
        <v>318.01886792452831</v>
      </c>
      <c r="F55" s="14">
        <f t="shared" si="0"/>
        <v>3.9811320754716917</v>
      </c>
      <c r="G55">
        <f t="shared" si="1"/>
        <v>3.9811320754716917</v>
      </c>
      <c r="H55" s="18">
        <f t="shared" si="2"/>
        <v>1.2363764209539415E-2</v>
      </c>
      <c r="I55" s="14">
        <f t="shared" si="3"/>
        <v>15.84941260234954</v>
      </c>
    </row>
    <row r="56" spans="1:9" x14ac:dyDescent="0.25">
      <c r="A56" s="1">
        <v>44616</v>
      </c>
      <c r="B56" s="2">
        <v>187</v>
      </c>
      <c r="C56" s="14">
        <f>AVERAGE($B$2:B55)</f>
        <v>318.09259259259261</v>
      </c>
      <c r="F56" s="14">
        <f t="shared" si="0"/>
        <v>-131.09259259259261</v>
      </c>
      <c r="G56">
        <f t="shared" si="1"/>
        <v>131.09259259259261</v>
      </c>
      <c r="H56" s="18">
        <f t="shared" si="2"/>
        <v>0.70102990691225997</v>
      </c>
      <c r="I56" s="14">
        <f t="shared" si="3"/>
        <v>17185.267832647467</v>
      </c>
    </row>
    <row r="57" spans="1:9" x14ac:dyDescent="0.25">
      <c r="A57" s="1">
        <v>44617</v>
      </c>
      <c r="B57" s="2">
        <v>175</v>
      </c>
      <c r="C57" s="14">
        <f>AVERAGE($B$2:B56)</f>
        <v>315.70909090909089</v>
      </c>
      <c r="F57" s="14">
        <f t="shared" si="0"/>
        <v>-140.70909090909089</v>
      </c>
      <c r="G57">
        <f t="shared" si="1"/>
        <v>140.70909090909089</v>
      </c>
      <c r="H57" s="18">
        <f t="shared" si="2"/>
        <v>0.80405194805194791</v>
      </c>
      <c r="I57" s="14">
        <f t="shared" si="3"/>
        <v>19799.048264462803</v>
      </c>
    </row>
    <row r="58" spans="1:9" x14ac:dyDescent="0.25">
      <c r="A58" s="1">
        <v>44618</v>
      </c>
      <c r="B58" s="2">
        <v>298</v>
      </c>
      <c r="C58" s="14">
        <f>AVERAGE($B$2:B57)</f>
        <v>313.19642857142856</v>
      </c>
      <c r="F58" s="14">
        <f t="shared" si="0"/>
        <v>-15.196428571428555</v>
      </c>
      <c r="G58">
        <f t="shared" si="1"/>
        <v>15.196428571428555</v>
      </c>
      <c r="H58" s="18">
        <f t="shared" si="2"/>
        <v>5.0994726749760251E-2</v>
      </c>
      <c r="I58" s="14">
        <f t="shared" si="3"/>
        <v>230.93144132653012</v>
      </c>
    </row>
    <row r="59" spans="1:9" x14ac:dyDescent="0.25">
      <c r="A59" s="1">
        <v>44619</v>
      </c>
      <c r="B59" s="2">
        <v>337</v>
      </c>
      <c r="C59" s="14">
        <f>AVERAGE($B$2:B58)</f>
        <v>312.92982456140351</v>
      </c>
      <c r="F59" s="14">
        <f t="shared" si="0"/>
        <v>24.070175438596493</v>
      </c>
      <c r="G59">
        <f t="shared" si="1"/>
        <v>24.070175438596493</v>
      </c>
      <c r="H59" s="18">
        <f t="shared" si="2"/>
        <v>7.1424852933520758E-2</v>
      </c>
      <c r="I59" s="14">
        <f t="shared" si="3"/>
        <v>579.37334564481387</v>
      </c>
    </row>
    <row r="60" spans="1:9" x14ac:dyDescent="0.25">
      <c r="A60" s="1">
        <v>44620</v>
      </c>
      <c r="B60" s="2">
        <v>370</v>
      </c>
      <c r="C60" s="14">
        <f>AVERAGE($B$2:B59)</f>
        <v>313.34482758620692</v>
      </c>
      <c r="F60" s="14">
        <f t="shared" si="0"/>
        <v>56.655172413793082</v>
      </c>
      <c r="G60">
        <f t="shared" si="1"/>
        <v>56.655172413793082</v>
      </c>
      <c r="H60" s="18">
        <f t="shared" si="2"/>
        <v>0.15312208760484616</v>
      </c>
      <c r="I60" s="14">
        <f t="shared" si="3"/>
        <v>3209.8085612366208</v>
      </c>
    </row>
    <row r="61" spans="1:9" x14ac:dyDescent="0.25">
      <c r="A61" s="1">
        <v>44621</v>
      </c>
      <c r="B61" s="2">
        <v>285</v>
      </c>
      <c r="C61" s="14">
        <f>AVERAGE($B$2:B60)</f>
        <v>314.30508474576271</v>
      </c>
      <c r="F61" s="14">
        <f t="shared" si="0"/>
        <v>-29.305084745762713</v>
      </c>
      <c r="G61">
        <f t="shared" si="1"/>
        <v>29.305084745762713</v>
      </c>
      <c r="H61" s="18">
        <f t="shared" si="2"/>
        <v>0.10282485875706215</v>
      </c>
      <c r="I61" s="14">
        <f t="shared" si="3"/>
        <v>858.78799195633439</v>
      </c>
    </row>
    <row r="62" spans="1:9" x14ac:dyDescent="0.25">
      <c r="A62" s="1">
        <v>44622</v>
      </c>
      <c r="B62" s="2">
        <v>233</v>
      </c>
      <c r="C62" s="14">
        <f>AVERAGE($B$2:B61)</f>
        <v>313.81666666666666</v>
      </c>
      <c r="F62" s="14">
        <f t="shared" si="0"/>
        <v>-80.816666666666663</v>
      </c>
      <c r="G62">
        <f t="shared" si="1"/>
        <v>80.816666666666663</v>
      </c>
      <c r="H62" s="18">
        <f t="shared" si="2"/>
        <v>0.34685264663805437</v>
      </c>
      <c r="I62" s="14">
        <f t="shared" si="3"/>
        <v>6531.3336111111103</v>
      </c>
    </row>
    <row r="63" spans="1:9" x14ac:dyDescent="0.25">
      <c r="A63" s="1">
        <v>44623</v>
      </c>
      <c r="B63" s="2">
        <v>142</v>
      </c>
      <c r="C63" s="14">
        <f>AVERAGE($B$2:B62)</f>
        <v>312.49180327868851</v>
      </c>
      <c r="F63" s="14">
        <f t="shared" si="0"/>
        <v>-170.49180327868851</v>
      </c>
      <c r="G63">
        <f t="shared" si="1"/>
        <v>170.49180327868851</v>
      </c>
      <c r="H63" s="18">
        <f t="shared" si="2"/>
        <v>1.2006465019625951</v>
      </c>
      <c r="I63" s="14">
        <f t="shared" si="3"/>
        <v>29067.454985219021</v>
      </c>
    </row>
    <row r="64" spans="1:9" x14ac:dyDescent="0.25">
      <c r="A64" s="1">
        <v>44624</v>
      </c>
      <c r="B64" s="2">
        <v>174</v>
      </c>
      <c r="C64" s="14">
        <f>AVERAGE($B$2:B63)</f>
        <v>309.74193548387098</v>
      </c>
      <c r="F64" s="14">
        <f t="shared" si="0"/>
        <v>-135.74193548387098</v>
      </c>
      <c r="G64">
        <f t="shared" si="1"/>
        <v>135.74193548387098</v>
      </c>
      <c r="H64" s="18">
        <f t="shared" si="2"/>
        <v>0.78012606599925849</v>
      </c>
      <c r="I64" s="14">
        <f t="shared" si="3"/>
        <v>18425.87304890739</v>
      </c>
    </row>
    <row r="65" spans="1:9" x14ac:dyDescent="0.25">
      <c r="A65" s="1">
        <v>44625</v>
      </c>
      <c r="B65" s="2">
        <v>412</v>
      </c>
      <c r="C65" s="14">
        <f>AVERAGE($B$2:B64)</f>
        <v>307.58730158730157</v>
      </c>
      <c r="F65" s="14">
        <f t="shared" si="0"/>
        <v>104.41269841269843</v>
      </c>
      <c r="G65">
        <f t="shared" si="1"/>
        <v>104.41269841269843</v>
      </c>
      <c r="H65" s="18">
        <f t="shared" si="2"/>
        <v>0.2534288796424719</v>
      </c>
      <c r="I65" s="14">
        <f t="shared" si="3"/>
        <v>10902.011589821117</v>
      </c>
    </row>
    <row r="66" spans="1:9" x14ac:dyDescent="0.25">
      <c r="A66" s="1">
        <v>44626</v>
      </c>
      <c r="B66" s="2">
        <v>319</v>
      </c>
      <c r="C66" s="14">
        <f>AVERAGE($B$2:B65)</f>
        <v>309.21875</v>
      </c>
      <c r="F66" s="14">
        <f t="shared" si="0"/>
        <v>9.78125</v>
      </c>
      <c r="G66">
        <f t="shared" si="1"/>
        <v>9.78125</v>
      </c>
      <c r="H66" s="18">
        <f t="shared" si="2"/>
        <v>3.0662225705329154E-2</v>
      </c>
      <c r="I66" s="14">
        <f t="shared" si="3"/>
        <v>95.6728515625</v>
      </c>
    </row>
    <row r="67" spans="1:9" x14ac:dyDescent="0.25">
      <c r="A67" s="1">
        <v>44627</v>
      </c>
      <c r="B67" s="2">
        <v>352</v>
      </c>
      <c r="C67" s="14">
        <f>AVERAGE($B$2:B66)</f>
        <v>309.3692307692308</v>
      </c>
      <c r="F67" s="14">
        <f t="shared" si="0"/>
        <v>42.630769230769204</v>
      </c>
      <c r="G67">
        <f t="shared" si="1"/>
        <v>42.630769230769204</v>
      </c>
      <c r="H67" s="18">
        <f t="shared" si="2"/>
        <v>0.12111013986013978</v>
      </c>
      <c r="I67" s="14">
        <f t="shared" si="3"/>
        <v>1817.3824852070982</v>
      </c>
    </row>
    <row r="68" spans="1:9" x14ac:dyDescent="0.25">
      <c r="A68" s="1">
        <v>44628</v>
      </c>
      <c r="B68" s="2">
        <v>334</v>
      </c>
      <c r="C68" s="14">
        <f>AVERAGE($B$2:B67)</f>
        <v>310.0151515151515</v>
      </c>
      <c r="F68" s="14">
        <f t="shared" ref="F68:F131" si="4">B68-C68</f>
        <v>23.984848484848499</v>
      </c>
      <c r="G68">
        <f t="shared" ref="G68:G131" si="5">ABS(F68)</f>
        <v>23.984848484848499</v>
      </c>
      <c r="H68" s="18">
        <f t="shared" ref="H68:H131" si="6">G68/B68</f>
        <v>7.1810923607330837E-2</v>
      </c>
      <c r="I68" s="14">
        <f t="shared" ref="I68:I131" si="7">F68^2</f>
        <v>575.27295684113938</v>
      </c>
    </row>
    <row r="69" spans="1:9" x14ac:dyDescent="0.25">
      <c r="A69" s="1">
        <v>44629</v>
      </c>
      <c r="B69" s="2">
        <v>330</v>
      </c>
      <c r="C69" s="14">
        <f>AVERAGE($B$2:B68)</f>
        <v>310.37313432835822</v>
      </c>
      <c r="F69" s="14">
        <f t="shared" si="4"/>
        <v>19.626865671641781</v>
      </c>
      <c r="G69">
        <f t="shared" si="5"/>
        <v>19.626865671641781</v>
      </c>
      <c r="H69" s="18">
        <f t="shared" si="6"/>
        <v>5.9475350520126612E-2</v>
      </c>
      <c r="I69" s="14">
        <f t="shared" si="7"/>
        <v>385.2138560926706</v>
      </c>
    </row>
    <row r="70" spans="1:9" x14ac:dyDescent="0.25">
      <c r="A70" s="1">
        <v>44630</v>
      </c>
      <c r="B70" s="2">
        <v>270</v>
      </c>
      <c r="C70" s="14">
        <f>AVERAGE($B$2:B69)</f>
        <v>310.66176470588238</v>
      </c>
      <c r="F70" s="14">
        <f t="shared" si="4"/>
        <v>-40.661764705882376</v>
      </c>
      <c r="G70">
        <f t="shared" si="5"/>
        <v>40.661764705882376</v>
      </c>
      <c r="H70" s="18">
        <f t="shared" si="6"/>
        <v>0.1505991285403051</v>
      </c>
      <c r="I70" s="14">
        <f t="shared" si="7"/>
        <v>1653.3791089965416</v>
      </c>
    </row>
    <row r="71" spans="1:9" x14ac:dyDescent="0.25">
      <c r="A71" s="1">
        <v>44631</v>
      </c>
      <c r="B71" s="2">
        <v>307</v>
      </c>
      <c r="C71" s="14">
        <f>AVERAGE($B$2:B70)</f>
        <v>310.07246376811594</v>
      </c>
      <c r="F71" s="14">
        <f t="shared" si="4"/>
        <v>-3.0724637681159379</v>
      </c>
      <c r="G71">
        <f t="shared" si="5"/>
        <v>3.0724637681159379</v>
      </c>
      <c r="H71" s="18">
        <f t="shared" si="6"/>
        <v>1.0008025303309244E-2</v>
      </c>
      <c r="I71" s="14">
        <f t="shared" si="7"/>
        <v>9.4400336063851871</v>
      </c>
    </row>
    <row r="72" spans="1:9" x14ac:dyDescent="0.25">
      <c r="A72" s="1">
        <v>44632</v>
      </c>
      <c r="B72" s="2">
        <v>620</v>
      </c>
      <c r="C72" s="14">
        <f>AVERAGE($B$2:B71)</f>
        <v>310.02857142857141</v>
      </c>
      <c r="F72" s="14">
        <f t="shared" si="4"/>
        <v>309.97142857142859</v>
      </c>
      <c r="G72">
        <f t="shared" si="5"/>
        <v>309.97142857142859</v>
      </c>
      <c r="H72" s="18">
        <f t="shared" si="6"/>
        <v>0.49995391705069125</v>
      </c>
      <c r="I72" s="14">
        <f t="shared" si="7"/>
        <v>96082.286530612255</v>
      </c>
    </row>
    <row r="73" spans="1:9" x14ac:dyDescent="0.25">
      <c r="A73" s="1">
        <v>44633</v>
      </c>
      <c r="B73" s="2">
        <v>662</v>
      </c>
      <c r="C73" s="14">
        <f>AVERAGE($B$2:B72)</f>
        <v>314.3943661971831</v>
      </c>
      <c r="F73" s="14">
        <f t="shared" si="4"/>
        <v>347.6056338028169</v>
      </c>
      <c r="G73">
        <f t="shared" si="5"/>
        <v>347.6056338028169</v>
      </c>
      <c r="H73" s="18">
        <f t="shared" si="6"/>
        <v>0.52508403897706479</v>
      </c>
      <c r="I73" s="14">
        <f t="shared" si="7"/>
        <v>120829.67665145804</v>
      </c>
    </row>
    <row r="74" spans="1:9" x14ac:dyDescent="0.25">
      <c r="A74" s="1">
        <v>44634</v>
      </c>
      <c r="B74" s="2">
        <v>648</v>
      </c>
      <c r="C74" s="14">
        <f>AVERAGE($B$2:B73)</f>
        <v>319.22222222222223</v>
      </c>
      <c r="F74" s="14">
        <f t="shared" si="4"/>
        <v>328.77777777777777</v>
      </c>
      <c r="G74">
        <f t="shared" si="5"/>
        <v>328.77777777777777</v>
      </c>
      <c r="H74" s="18">
        <f t="shared" si="6"/>
        <v>0.50737311385459538</v>
      </c>
      <c r="I74" s="14">
        <f t="shared" si="7"/>
        <v>108094.82716049382</v>
      </c>
    </row>
    <row r="75" spans="1:9" x14ac:dyDescent="0.25">
      <c r="A75" s="1">
        <v>44635</v>
      </c>
      <c r="B75" s="2">
        <v>547</v>
      </c>
      <c r="C75" s="14">
        <f>AVERAGE($B$2:B74)</f>
        <v>323.72602739726028</v>
      </c>
      <c r="F75" s="14">
        <f t="shared" si="4"/>
        <v>223.27397260273972</v>
      </c>
      <c r="G75">
        <f t="shared" si="5"/>
        <v>223.27397260273972</v>
      </c>
      <c r="H75" s="18">
        <f t="shared" si="6"/>
        <v>0.40817910896296111</v>
      </c>
      <c r="I75" s="14">
        <f t="shared" si="7"/>
        <v>49851.266841808967</v>
      </c>
    </row>
    <row r="76" spans="1:9" x14ac:dyDescent="0.25">
      <c r="A76" s="1">
        <v>44636</v>
      </c>
      <c r="B76" s="2">
        <v>429</v>
      </c>
      <c r="C76" s="14">
        <f>AVERAGE($B$2:B75)</f>
        <v>326.74324324324323</v>
      </c>
      <c r="F76" s="14">
        <f t="shared" si="4"/>
        <v>102.25675675675677</v>
      </c>
      <c r="G76">
        <f t="shared" si="5"/>
        <v>102.25675675675677</v>
      </c>
      <c r="H76" s="18">
        <f t="shared" si="6"/>
        <v>0.2383607383607384</v>
      </c>
      <c r="I76" s="14">
        <f t="shared" si="7"/>
        <v>10456.444302410522</v>
      </c>
    </row>
    <row r="77" spans="1:9" x14ac:dyDescent="0.25">
      <c r="A77" s="1">
        <v>44637</v>
      </c>
      <c r="B77" s="2">
        <v>347</v>
      </c>
      <c r="C77" s="14">
        <f>AVERAGE($B$2:B76)</f>
        <v>328.10666666666668</v>
      </c>
      <c r="F77" s="14">
        <f t="shared" si="4"/>
        <v>18.893333333333317</v>
      </c>
      <c r="G77">
        <f t="shared" si="5"/>
        <v>18.893333333333317</v>
      </c>
      <c r="H77" s="18">
        <f t="shared" si="6"/>
        <v>5.4447646493755955E-2</v>
      </c>
      <c r="I77" s="14">
        <f t="shared" si="7"/>
        <v>356.95804444444383</v>
      </c>
    </row>
    <row r="78" spans="1:9" x14ac:dyDescent="0.25">
      <c r="A78" s="1">
        <v>44638</v>
      </c>
      <c r="B78" s="2">
        <v>364</v>
      </c>
      <c r="C78" s="14">
        <f>AVERAGE($B$2:B77)</f>
        <v>328.35526315789474</v>
      </c>
      <c r="F78" s="14">
        <f t="shared" si="4"/>
        <v>35.64473684210526</v>
      </c>
      <c r="G78">
        <f t="shared" si="5"/>
        <v>35.64473684210526</v>
      </c>
      <c r="H78" s="18">
        <f t="shared" si="6"/>
        <v>9.7925101214574886E-2</v>
      </c>
      <c r="I78" s="14">
        <f t="shared" si="7"/>
        <v>1270.5472645429361</v>
      </c>
    </row>
    <row r="79" spans="1:9" x14ac:dyDescent="0.25">
      <c r="A79" s="1">
        <v>44639</v>
      </c>
      <c r="B79" s="2">
        <v>707</v>
      </c>
      <c r="C79" s="14">
        <f>AVERAGE($B$2:B78)</f>
        <v>328.81818181818181</v>
      </c>
      <c r="F79" s="14">
        <f t="shared" si="4"/>
        <v>378.18181818181819</v>
      </c>
      <c r="G79">
        <f t="shared" si="5"/>
        <v>378.18181818181819</v>
      </c>
      <c r="H79" s="18">
        <f t="shared" si="6"/>
        <v>0.53491063392053495</v>
      </c>
      <c r="I79" s="14">
        <f t="shared" si="7"/>
        <v>143021.48760330578</v>
      </c>
    </row>
    <row r="80" spans="1:9" x14ac:dyDescent="0.25">
      <c r="A80" s="1">
        <v>44640</v>
      </c>
      <c r="B80" s="2">
        <v>815</v>
      </c>
      <c r="C80" s="14">
        <f>AVERAGE($B$2:B79)</f>
        <v>333.66666666666669</v>
      </c>
      <c r="F80" s="14">
        <f t="shared" si="4"/>
        <v>481.33333333333331</v>
      </c>
      <c r="G80">
        <f t="shared" si="5"/>
        <v>481.33333333333331</v>
      </c>
      <c r="H80" s="18">
        <f t="shared" si="6"/>
        <v>0.59059304703476478</v>
      </c>
      <c r="I80" s="14">
        <f t="shared" si="7"/>
        <v>231681.77777777775</v>
      </c>
    </row>
    <row r="81" spans="1:9" x14ac:dyDescent="0.25">
      <c r="A81" s="1">
        <v>44641</v>
      </c>
      <c r="B81" s="2">
        <v>750</v>
      </c>
      <c r="C81" s="14">
        <f>AVERAGE($B$2:B80)</f>
        <v>339.75949367088606</v>
      </c>
      <c r="F81" s="14">
        <f t="shared" si="4"/>
        <v>410.24050632911394</v>
      </c>
      <c r="G81">
        <f t="shared" si="5"/>
        <v>410.24050632911394</v>
      </c>
      <c r="H81" s="18">
        <f t="shared" si="6"/>
        <v>0.54698734177215191</v>
      </c>
      <c r="I81" s="14">
        <f t="shared" si="7"/>
        <v>168297.27303316779</v>
      </c>
    </row>
    <row r="82" spans="1:9" x14ac:dyDescent="0.25">
      <c r="A82" s="1">
        <v>44642</v>
      </c>
      <c r="B82" s="2">
        <v>540</v>
      </c>
      <c r="C82" s="14">
        <f>AVERAGE($B$2:B81)</f>
        <v>344.88749999999999</v>
      </c>
      <c r="F82" s="14">
        <f t="shared" si="4"/>
        <v>195.11250000000001</v>
      </c>
      <c r="G82">
        <f t="shared" si="5"/>
        <v>195.11250000000001</v>
      </c>
      <c r="H82" s="18">
        <f t="shared" si="6"/>
        <v>0.36131944444444447</v>
      </c>
      <c r="I82" s="14">
        <f t="shared" si="7"/>
        <v>38068.887656250001</v>
      </c>
    </row>
    <row r="83" spans="1:9" x14ac:dyDescent="0.25">
      <c r="A83" s="1">
        <v>44643</v>
      </c>
      <c r="B83" s="2">
        <v>538</v>
      </c>
      <c r="C83" s="14">
        <f>AVERAGE($B$2:B82)</f>
        <v>347.2962962962963</v>
      </c>
      <c r="F83" s="14">
        <f t="shared" si="4"/>
        <v>190.7037037037037</v>
      </c>
      <c r="G83">
        <f t="shared" si="5"/>
        <v>190.7037037037037</v>
      </c>
      <c r="H83" s="18">
        <f t="shared" si="6"/>
        <v>0.35446785075037862</v>
      </c>
      <c r="I83" s="14">
        <f t="shared" si="7"/>
        <v>36367.90260631001</v>
      </c>
    </row>
    <row r="84" spans="1:9" x14ac:dyDescent="0.25">
      <c r="A84" s="1">
        <v>44644</v>
      </c>
      <c r="B84" s="2">
        <v>349</v>
      </c>
      <c r="C84" s="14">
        <f>AVERAGE($B$2:B83)</f>
        <v>349.6219512195122</v>
      </c>
      <c r="F84" s="14">
        <f t="shared" si="4"/>
        <v>-0.62195121951219789</v>
      </c>
      <c r="G84">
        <f t="shared" si="5"/>
        <v>0.62195121951219789</v>
      </c>
      <c r="H84" s="18">
        <f t="shared" si="6"/>
        <v>1.7820951848487045E-3</v>
      </c>
      <c r="I84" s="14">
        <f t="shared" si="7"/>
        <v>0.38682331945271015</v>
      </c>
    </row>
    <row r="85" spans="1:9" x14ac:dyDescent="0.25">
      <c r="A85" s="1">
        <v>44645</v>
      </c>
      <c r="B85" s="2">
        <v>288</v>
      </c>
      <c r="C85" s="14">
        <f>AVERAGE($B$2:B84)</f>
        <v>349.6144578313253</v>
      </c>
      <c r="F85" s="14">
        <f t="shared" si="4"/>
        <v>-61.614457831325296</v>
      </c>
      <c r="G85">
        <f t="shared" si="5"/>
        <v>61.614457831325296</v>
      </c>
      <c r="H85" s="18">
        <f t="shared" si="6"/>
        <v>0.21393908969210174</v>
      </c>
      <c r="I85" s="14">
        <f t="shared" si="7"/>
        <v>3796.341413848163</v>
      </c>
    </row>
    <row r="86" spans="1:9" x14ac:dyDescent="0.25">
      <c r="A86" s="1">
        <v>44646</v>
      </c>
      <c r="B86" s="2">
        <v>488</v>
      </c>
      <c r="C86" s="14">
        <f>AVERAGE($B$2:B85)</f>
        <v>348.88095238095241</v>
      </c>
      <c r="F86" s="14">
        <f t="shared" si="4"/>
        <v>139.11904761904759</v>
      </c>
      <c r="G86">
        <f t="shared" si="5"/>
        <v>139.11904761904759</v>
      </c>
      <c r="H86" s="18">
        <f t="shared" si="6"/>
        <v>0.28508001561280244</v>
      </c>
      <c r="I86" s="14">
        <f t="shared" si="7"/>
        <v>19354.109410430832</v>
      </c>
    </row>
    <row r="87" spans="1:9" x14ac:dyDescent="0.25">
      <c r="A87" s="1">
        <v>44647</v>
      </c>
      <c r="B87" s="2">
        <v>324</v>
      </c>
      <c r="C87" s="14">
        <f>AVERAGE($B$2:B86)</f>
        <v>350.51764705882351</v>
      </c>
      <c r="F87" s="14">
        <f t="shared" si="4"/>
        <v>-26.517647058823513</v>
      </c>
      <c r="G87">
        <f t="shared" si="5"/>
        <v>26.517647058823513</v>
      </c>
      <c r="H87" s="18">
        <f t="shared" si="6"/>
        <v>8.1844589687726899E-2</v>
      </c>
      <c r="I87" s="14">
        <f t="shared" si="7"/>
        <v>703.18560553633131</v>
      </c>
    </row>
    <row r="88" spans="1:9" x14ac:dyDescent="0.25">
      <c r="A88" s="1">
        <v>44648</v>
      </c>
      <c r="B88" s="2">
        <v>313</v>
      </c>
      <c r="C88" s="14">
        <f>AVERAGE($B$2:B87)</f>
        <v>350.2093023255814</v>
      </c>
      <c r="F88" s="14">
        <f t="shared" si="4"/>
        <v>-37.209302325581405</v>
      </c>
      <c r="G88">
        <f t="shared" si="5"/>
        <v>37.209302325581405</v>
      </c>
      <c r="H88" s="18">
        <f t="shared" si="6"/>
        <v>0.11887956014562749</v>
      </c>
      <c r="I88" s="14">
        <f t="shared" si="7"/>
        <v>1384.5321795565178</v>
      </c>
    </row>
    <row r="89" spans="1:9" x14ac:dyDescent="0.25">
      <c r="A89" s="1">
        <v>44649</v>
      </c>
      <c r="B89" s="2">
        <v>344</v>
      </c>
      <c r="C89" s="14">
        <f>AVERAGE($B$2:B88)</f>
        <v>349.78160919540232</v>
      </c>
      <c r="F89" s="14">
        <f t="shared" si="4"/>
        <v>-5.781609195402325</v>
      </c>
      <c r="G89">
        <f t="shared" si="5"/>
        <v>5.781609195402325</v>
      </c>
      <c r="H89" s="18">
        <f t="shared" si="6"/>
        <v>1.6807003475006757E-2</v>
      </c>
      <c r="I89" s="14">
        <f t="shared" si="7"/>
        <v>33.42700488836072</v>
      </c>
    </row>
    <row r="90" spans="1:9" x14ac:dyDescent="0.25">
      <c r="A90" s="1">
        <v>44650</v>
      </c>
      <c r="B90" s="2">
        <v>168</v>
      </c>
      <c r="C90" s="14">
        <f>AVERAGE($B$2:B89)</f>
        <v>349.71590909090907</v>
      </c>
      <c r="F90" s="14">
        <f t="shared" si="4"/>
        <v>-181.71590909090907</v>
      </c>
      <c r="G90">
        <f t="shared" si="5"/>
        <v>181.71590909090907</v>
      </c>
      <c r="H90" s="18">
        <f t="shared" si="6"/>
        <v>1.0816423160173159</v>
      </c>
      <c r="I90" s="14">
        <f t="shared" si="7"/>
        <v>33020.671616735526</v>
      </c>
    </row>
    <row r="91" spans="1:9" x14ac:dyDescent="0.25">
      <c r="A91" s="1">
        <v>44651</v>
      </c>
      <c r="B91" s="2">
        <v>149</v>
      </c>
      <c r="C91" s="14">
        <f>AVERAGE($B$2:B90)</f>
        <v>347.67415730337081</v>
      </c>
      <c r="F91" s="14">
        <f t="shared" si="4"/>
        <v>-198.67415730337081</v>
      </c>
      <c r="G91">
        <f t="shared" si="5"/>
        <v>198.67415730337081</v>
      </c>
      <c r="H91" s="18">
        <f t="shared" si="6"/>
        <v>1.3333836060628914</v>
      </c>
      <c r="I91" s="14">
        <f t="shared" si="7"/>
        <v>39471.420780204528</v>
      </c>
    </row>
    <row r="92" spans="1:9" x14ac:dyDescent="0.25">
      <c r="A92" s="1">
        <v>44652</v>
      </c>
      <c r="B92" s="2">
        <v>137</v>
      </c>
      <c r="C92" s="14">
        <f>AVERAGE($B$2:B91)</f>
        <v>345.46666666666664</v>
      </c>
      <c r="F92" s="14">
        <f t="shared" si="4"/>
        <v>-208.46666666666664</v>
      </c>
      <c r="G92">
        <f t="shared" si="5"/>
        <v>208.46666666666664</v>
      </c>
      <c r="H92" s="18">
        <f t="shared" si="6"/>
        <v>1.5216545012165448</v>
      </c>
      <c r="I92" s="14">
        <f t="shared" si="7"/>
        <v>43458.3511111111</v>
      </c>
    </row>
    <row r="93" spans="1:9" x14ac:dyDescent="0.25">
      <c r="A93" s="1">
        <v>44653</v>
      </c>
      <c r="B93" s="2">
        <v>208</v>
      </c>
      <c r="C93" s="14">
        <f>AVERAGE($B$2:B92)</f>
        <v>343.17582417582418</v>
      </c>
      <c r="F93" s="14">
        <f t="shared" si="4"/>
        <v>-135.17582417582418</v>
      </c>
      <c r="G93">
        <f t="shared" si="5"/>
        <v>135.17582417582418</v>
      </c>
      <c r="H93" s="18">
        <f t="shared" si="6"/>
        <v>0.64988377007607778</v>
      </c>
      <c r="I93" s="14">
        <f t="shared" si="7"/>
        <v>18272.503441613331</v>
      </c>
    </row>
    <row r="94" spans="1:9" x14ac:dyDescent="0.25">
      <c r="A94" s="1">
        <v>44654</v>
      </c>
      <c r="B94" s="2">
        <v>305</v>
      </c>
      <c r="C94" s="14">
        <f>AVERAGE($B$2:B93)</f>
        <v>341.70652173913044</v>
      </c>
      <c r="F94" s="14">
        <f t="shared" si="4"/>
        <v>-36.706521739130437</v>
      </c>
      <c r="G94">
        <f t="shared" si="5"/>
        <v>36.706521739130437</v>
      </c>
      <c r="H94" s="18">
        <f t="shared" si="6"/>
        <v>0.12034925160370635</v>
      </c>
      <c r="I94" s="14">
        <f t="shared" si="7"/>
        <v>1347.3687381852553</v>
      </c>
    </row>
    <row r="95" spans="1:9" x14ac:dyDescent="0.25">
      <c r="A95" s="1">
        <v>44655</v>
      </c>
      <c r="B95" s="2">
        <v>343</v>
      </c>
      <c r="C95" s="14">
        <f>AVERAGE($B$2:B94)</f>
        <v>341.31182795698925</v>
      </c>
      <c r="F95" s="14">
        <f t="shared" si="4"/>
        <v>1.6881720430107521</v>
      </c>
      <c r="G95">
        <f t="shared" si="5"/>
        <v>1.6881720430107521</v>
      </c>
      <c r="H95" s="18">
        <f t="shared" si="6"/>
        <v>4.9217843819555455E-3</v>
      </c>
      <c r="I95" s="14">
        <f t="shared" si="7"/>
        <v>2.8499248468030967</v>
      </c>
    </row>
    <row r="96" spans="1:9" x14ac:dyDescent="0.25">
      <c r="A96" s="1">
        <v>44656</v>
      </c>
      <c r="B96" s="2">
        <v>338</v>
      </c>
      <c r="C96" s="14">
        <f>AVERAGE($B$2:B95)</f>
        <v>341.32978723404256</v>
      </c>
      <c r="F96" s="14">
        <f t="shared" si="4"/>
        <v>-3.3297872340425556</v>
      </c>
      <c r="G96">
        <f t="shared" si="5"/>
        <v>3.3297872340425556</v>
      </c>
      <c r="H96" s="18">
        <f t="shared" si="6"/>
        <v>9.8514415208359636E-3</v>
      </c>
      <c r="I96" s="14">
        <f t="shared" si="7"/>
        <v>11.087483023992773</v>
      </c>
    </row>
    <row r="97" spans="1:9" x14ac:dyDescent="0.25">
      <c r="A97" s="1">
        <v>44657</v>
      </c>
      <c r="B97" s="2">
        <v>332</v>
      </c>
      <c r="C97" s="14">
        <f>AVERAGE($B$2:B96)</f>
        <v>341.29473684210524</v>
      </c>
      <c r="F97" s="14">
        <f t="shared" si="4"/>
        <v>-9.2947368421052374</v>
      </c>
      <c r="G97">
        <f t="shared" si="5"/>
        <v>9.2947368421052374</v>
      </c>
      <c r="H97" s="18">
        <f t="shared" si="6"/>
        <v>2.7996195307545896E-2</v>
      </c>
      <c r="I97" s="14">
        <f t="shared" si="7"/>
        <v>86.392132963988445</v>
      </c>
    </row>
    <row r="98" spans="1:9" x14ac:dyDescent="0.25">
      <c r="A98" s="1">
        <v>44658</v>
      </c>
      <c r="B98" s="2">
        <v>122</v>
      </c>
      <c r="C98" s="14">
        <f>AVERAGE($B$2:B97)</f>
        <v>341.19791666666669</v>
      </c>
      <c r="F98" s="14">
        <f t="shared" si="4"/>
        <v>-219.19791666666669</v>
      </c>
      <c r="G98">
        <f t="shared" si="5"/>
        <v>219.19791666666669</v>
      </c>
      <c r="H98" s="18">
        <f t="shared" si="6"/>
        <v>1.7967042349726778</v>
      </c>
      <c r="I98" s="14">
        <f t="shared" si="7"/>
        <v>48047.726671006953</v>
      </c>
    </row>
    <row r="99" spans="1:9" x14ac:dyDescent="0.25">
      <c r="A99" s="1">
        <v>44659</v>
      </c>
      <c r="B99" s="2">
        <v>170</v>
      </c>
      <c r="C99" s="14">
        <f>AVERAGE($B$2:B98)</f>
        <v>338.93814432989689</v>
      </c>
      <c r="F99" s="14">
        <f t="shared" si="4"/>
        <v>-168.93814432989689</v>
      </c>
      <c r="G99">
        <f t="shared" si="5"/>
        <v>168.93814432989689</v>
      </c>
      <c r="H99" s="18">
        <f t="shared" si="6"/>
        <v>0.99375379017586407</v>
      </c>
      <c r="I99" s="14">
        <f t="shared" si="7"/>
        <v>28540.096609629072</v>
      </c>
    </row>
    <row r="100" spans="1:9" x14ac:dyDescent="0.25">
      <c r="A100" s="1">
        <v>44660</v>
      </c>
      <c r="B100" s="2">
        <v>368</v>
      </c>
      <c r="C100" s="14">
        <f>AVERAGE($B$2:B99)</f>
        <v>337.21428571428572</v>
      </c>
      <c r="F100" s="14">
        <f t="shared" si="4"/>
        <v>30.785714285714278</v>
      </c>
      <c r="G100">
        <f t="shared" si="5"/>
        <v>30.785714285714278</v>
      </c>
      <c r="H100" s="18">
        <f t="shared" si="6"/>
        <v>8.3656832298136627E-2</v>
      </c>
      <c r="I100" s="14">
        <f t="shared" si="7"/>
        <v>947.7602040816322</v>
      </c>
    </row>
    <row r="101" spans="1:9" x14ac:dyDescent="0.25">
      <c r="A101" s="1">
        <v>44661</v>
      </c>
      <c r="B101" s="2">
        <v>522</v>
      </c>
      <c r="C101" s="14">
        <f>AVERAGE($B$2:B100)</f>
        <v>337.52525252525254</v>
      </c>
      <c r="F101" s="14">
        <f t="shared" si="4"/>
        <v>184.47474747474746</v>
      </c>
      <c r="G101">
        <f t="shared" si="5"/>
        <v>184.47474747474746</v>
      </c>
      <c r="H101" s="18">
        <f t="shared" si="6"/>
        <v>0.35339989937691085</v>
      </c>
      <c r="I101" s="14">
        <f t="shared" si="7"/>
        <v>34030.932455871844</v>
      </c>
    </row>
    <row r="102" spans="1:9" x14ac:dyDescent="0.25">
      <c r="A102" s="1">
        <v>44662</v>
      </c>
      <c r="B102" s="2">
        <v>465</v>
      </c>
      <c r="C102" s="14">
        <f>AVERAGE($B$2:B101)</f>
        <v>339.37</v>
      </c>
      <c r="F102" s="14">
        <f t="shared" si="4"/>
        <v>125.63</v>
      </c>
      <c r="G102">
        <f t="shared" si="5"/>
        <v>125.63</v>
      </c>
      <c r="H102" s="18">
        <f t="shared" si="6"/>
        <v>0.2701720430107527</v>
      </c>
      <c r="I102" s="14">
        <f t="shared" si="7"/>
        <v>15782.8969</v>
      </c>
    </row>
    <row r="103" spans="1:9" x14ac:dyDescent="0.25">
      <c r="A103" s="1">
        <v>44663</v>
      </c>
      <c r="B103" s="2">
        <v>445</v>
      </c>
      <c r="C103" s="14">
        <f>AVERAGE($B$2:B102)</f>
        <v>340.61386138613864</v>
      </c>
      <c r="F103" s="14">
        <f t="shared" si="4"/>
        <v>104.38613861386136</v>
      </c>
      <c r="G103">
        <f t="shared" si="5"/>
        <v>104.38613861386136</v>
      </c>
      <c r="H103" s="18">
        <f t="shared" si="6"/>
        <v>0.23457559239069969</v>
      </c>
      <c r="I103" s="14">
        <f t="shared" si="7"/>
        <v>10896.465934712278</v>
      </c>
    </row>
    <row r="104" spans="1:9" x14ac:dyDescent="0.25">
      <c r="A104" s="1">
        <v>44664</v>
      </c>
      <c r="B104" s="2">
        <v>337</v>
      </c>
      <c r="C104" s="14">
        <f>AVERAGE($B$2:B103)</f>
        <v>341.63725490196077</v>
      </c>
      <c r="F104" s="14">
        <f t="shared" si="4"/>
        <v>-4.6372549019607732</v>
      </c>
      <c r="G104">
        <f t="shared" si="5"/>
        <v>4.6372549019607732</v>
      </c>
      <c r="H104" s="18">
        <f t="shared" si="6"/>
        <v>1.3760400302554224E-2</v>
      </c>
      <c r="I104" s="14">
        <f t="shared" si="7"/>
        <v>21.50413302575922</v>
      </c>
    </row>
    <row r="105" spans="1:9" x14ac:dyDescent="0.25">
      <c r="A105" s="1">
        <v>44665</v>
      </c>
      <c r="B105" s="2">
        <v>359</v>
      </c>
      <c r="C105" s="14">
        <f>AVERAGE($B$2:B104)</f>
        <v>341.59223300970876</v>
      </c>
      <c r="F105" s="14">
        <f t="shared" si="4"/>
        <v>17.407766990291236</v>
      </c>
      <c r="G105">
        <f t="shared" si="5"/>
        <v>17.407766990291236</v>
      </c>
      <c r="H105" s="18">
        <f t="shared" si="6"/>
        <v>4.848960164426528E-2</v>
      </c>
      <c r="I105" s="14">
        <f t="shared" si="7"/>
        <v>303.03035158827322</v>
      </c>
    </row>
    <row r="106" spans="1:9" x14ac:dyDescent="0.25">
      <c r="A106" s="1">
        <v>44666</v>
      </c>
      <c r="B106" s="2">
        <v>280</v>
      </c>
      <c r="C106" s="14">
        <f>AVERAGE($B$2:B105)</f>
        <v>341.75961538461536</v>
      </c>
      <c r="F106" s="14">
        <f t="shared" si="4"/>
        <v>-61.759615384615358</v>
      </c>
      <c r="G106">
        <f t="shared" si="5"/>
        <v>61.759615384615358</v>
      </c>
      <c r="H106" s="18">
        <f t="shared" si="6"/>
        <v>0.22057005494505486</v>
      </c>
      <c r="I106" s="14">
        <f t="shared" si="7"/>
        <v>3814.250092455618</v>
      </c>
    </row>
    <row r="107" spans="1:9" x14ac:dyDescent="0.25">
      <c r="A107" s="1">
        <v>44667</v>
      </c>
      <c r="B107" s="2">
        <v>503</v>
      </c>
      <c r="C107" s="14">
        <f>AVERAGE($B$2:B106)</f>
        <v>341.17142857142858</v>
      </c>
      <c r="F107" s="14">
        <f t="shared" si="4"/>
        <v>161.82857142857142</v>
      </c>
      <c r="G107">
        <f t="shared" si="5"/>
        <v>161.82857142857142</v>
      </c>
      <c r="H107" s="18">
        <f t="shared" si="6"/>
        <v>0.3217267821641579</v>
      </c>
      <c r="I107" s="14">
        <f t="shared" si="7"/>
        <v>26188.486530612241</v>
      </c>
    </row>
    <row r="108" spans="1:9" x14ac:dyDescent="0.25">
      <c r="A108" s="1">
        <v>44668</v>
      </c>
      <c r="B108" s="2">
        <v>454</v>
      </c>
      <c r="C108" s="14">
        <f>AVERAGE($B$2:B107)</f>
        <v>342.69811320754718</v>
      </c>
      <c r="F108" s="14">
        <f t="shared" si="4"/>
        <v>111.30188679245282</v>
      </c>
      <c r="G108">
        <f t="shared" si="5"/>
        <v>111.30188679245282</v>
      </c>
      <c r="H108" s="18">
        <f t="shared" si="6"/>
        <v>0.24515834095253924</v>
      </c>
      <c r="I108" s="14">
        <f t="shared" si="7"/>
        <v>12388.110003559983</v>
      </c>
    </row>
    <row r="109" spans="1:9" x14ac:dyDescent="0.25">
      <c r="A109" s="1">
        <v>44669</v>
      </c>
      <c r="B109" s="2">
        <v>597</v>
      </c>
      <c r="C109" s="14">
        <f>AVERAGE($B$2:B108)</f>
        <v>343.73831775700933</v>
      </c>
      <c r="F109" s="14">
        <f t="shared" si="4"/>
        <v>253.26168224299067</v>
      </c>
      <c r="G109">
        <f t="shared" si="5"/>
        <v>253.26168224299067</v>
      </c>
      <c r="H109" s="18">
        <f t="shared" si="6"/>
        <v>0.42422392335509324</v>
      </c>
      <c r="I109" s="14">
        <f t="shared" si="7"/>
        <v>64141.479692549576</v>
      </c>
    </row>
    <row r="110" spans="1:9" x14ac:dyDescent="0.25">
      <c r="A110" s="1">
        <v>44670</v>
      </c>
      <c r="B110" s="2">
        <v>534</v>
      </c>
      <c r="C110" s="14">
        <f>AVERAGE($B$2:B109)</f>
        <v>346.08333333333331</v>
      </c>
      <c r="F110" s="14">
        <f t="shared" si="4"/>
        <v>187.91666666666669</v>
      </c>
      <c r="G110">
        <f t="shared" si="5"/>
        <v>187.91666666666669</v>
      </c>
      <c r="H110" s="18">
        <f t="shared" si="6"/>
        <v>0.35190387016229718</v>
      </c>
      <c r="I110" s="14">
        <f t="shared" si="7"/>
        <v>35312.673611111117</v>
      </c>
    </row>
    <row r="111" spans="1:9" x14ac:dyDescent="0.25">
      <c r="A111" s="1">
        <v>44671</v>
      </c>
      <c r="B111" s="2">
        <v>567</v>
      </c>
      <c r="C111" s="14">
        <f>AVERAGE($B$2:B110)</f>
        <v>347.8073394495413</v>
      </c>
      <c r="F111" s="14">
        <f t="shared" si="4"/>
        <v>219.1926605504587</v>
      </c>
      <c r="G111">
        <f t="shared" si="5"/>
        <v>219.1926605504587</v>
      </c>
      <c r="H111" s="18">
        <f t="shared" si="6"/>
        <v>0.38658317557400124</v>
      </c>
      <c r="I111" s="14">
        <f t="shared" si="7"/>
        <v>48045.422439188609</v>
      </c>
    </row>
    <row r="112" spans="1:9" x14ac:dyDescent="0.25">
      <c r="A112" s="1">
        <v>44672</v>
      </c>
      <c r="B112" s="2">
        <v>284</v>
      </c>
      <c r="C112" s="14">
        <f>AVERAGE($B$2:B111)</f>
        <v>349.8</v>
      </c>
      <c r="F112" s="14">
        <f t="shared" si="4"/>
        <v>-65.800000000000011</v>
      </c>
      <c r="G112">
        <f t="shared" si="5"/>
        <v>65.800000000000011</v>
      </c>
      <c r="H112" s="18">
        <f t="shared" si="6"/>
        <v>0.23169014084507047</v>
      </c>
      <c r="I112" s="14">
        <f t="shared" si="7"/>
        <v>4329.6400000000012</v>
      </c>
    </row>
    <row r="113" spans="1:9" x14ac:dyDescent="0.25">
      <c r="A113" s="1">
        <v>44673</v>
      </c>
      <c r="B113" s="2">
        <v>258</v>
      </c>
      <c r="C113" s="14">
        <f>AVERAGE($B$2:B112)</f>
        <v>349.2072072072072</v>
      </c>
      <c r="F113" s="14">
        <f t="shared" si="4"/>
        <v>-91.207207207207205</v>
      </c>
      <c r="G113">
        <f t="shared" si="5"/>
        <v>91.207207207207205</v>
      </c>
      <c r="H113" s="18">
        <f t="shared" si="6"/>
        <v>0.35351630700467906</v>
      </c>
      <c r="I113" s="14">
        <f t="shared" si="7"/>
        <v>8318.7546465384294</v>
      </c>
    </row>
    <row r="114" spans="1:9" x14ac:dyDescent="0.25">
      <c r="A114" s="1">
        <v>44674</v>
      </c>
      <c r="B114" s="2">
        <v>614</v>
      </c>
      <c r="C114" s="14">
        <f>AVERAGE($B$2:B113)</f>
        <v>348.39285714285717</v>
      </c>
      <c r="F114" s="14">
        <f t="shared" si="4"/>
        <v>265.60714285714283</v>
      </c>
      <c r="G114">
        <f t="shared" si="5"/>
        <v>265.60714285714283</v>
      </c>
      <c r="H114" s="18">
        <f t="shared" si="6"/>
        <v>0.43258492322010234</v>
      </c>
      <c r="I114" s="14">
        <f t="shared" si="7"/>
        <v>70547.154336734675</v>
      </c>
    </row>
    <row r="115" spans="1:9" x14ac:dyDescent="0.25">
      <c r="A115" s="1">
        <v>44675</v>
      </c>
      <c r="B115" s="2">
        <v>569</v>
      </c>
      <c r="C115" s="14">
        <f>AVERAGE($B$2:B114)</f>
        <v>350.74336283185841</v>
      </c>
      <c r="F115" s="14">
        <f t="shared" si="4"/>
        <v>218.25663716814159</v>
      </c>
      <c r="G115">
        <f t="shared" si="5"/>
        <v>218.25663716814159</v>
      </c>
      <c r="H115" s="18">
        <f t="shared" si="6"/>
        <v>0.3835793271847831</v>
      </c>
      <c r="I115" s="14">
        <f t="shared" si="7"/>
        <v>47635.959667945805</v>
      </c>
    </row>
    <row r="116" spans="1:9" x14ac:dyDescent="0.25">
      <c r="A116" s="1">
        <v>44676</v>
      </c>
      <c r="B116" s="2">
        <v>592</v>
      </c>
      <c r="C116" s="14">
        <f>AVERAGE($B$2:B115)</f>
        <v>352.65789473684208</v>
      </c>
      <c r="F116" s="14">
        <f t="shared" si="4"/>
        <v>239.34210526315792</v>
      </c>
      <c r="G116">
        <f t="shared" si="5"/>
        <v>239.34210526315792</v>
      </c>
      <c r="H116" s="18">
        <f t="shared" si="6"/>
        <v>0.4042940967283073</v>
      </c>
      <c r="I116" s="14">
        <f t="shared" si="7"/>
        <v>57284.643351800565</v>
      </c>
    </row>
    <row r="117" spans="1:9" x14ac:dyDescent="0.25">
      <c r="A117" s="1">
        <v>44677</v>
      </c>
      <c r="B117" s="2">
        <v>505</v>
      </c>
      <c r="C117" s="14">
        <f>AVERAGE($B$2:B116)</f>
        <v>354.73913043478262</v>
      </c>
      <c r="F117" s="14">
        <f t="shared" si="4"/>
        <v>150.26086956521738</v>
      </c>
      <c r="G117">
        <f t="shared" si="5"/>
        <v>150.26086956521738</v>
      </c>
      <c r="H117" s="18">
        <f t="shared" si="6"/>
        <v>0.29754627636676706</v>
      </c>
      <c r="I117" s="14">
        <f t="shared" si="7"/>
        <v>22578.328922495271</v>
      </c>
    </row>
    <row r="118" spans="1:9" x14ac:dyDescent="0.25">
      <c r="A118" s="1">
        <v>44678</v>
      </c>
      <c r="B118" s="2">
        <v>520</v>
      </c>
      <c r="C118" s="14">
        <f>AVERAGE($B$2:B117)</f>
        <v>356.0344827586207</v>
      </c>
      <c r="F118" s="14">
        <f t="shared" si="4"/>
        <v>163.9655172413793</v>
      </c>
      <c r="G118">
        <f t="shared" si="5"/>
        <v>163.9655172413793</v>
      </c>
      <c r="H118" s="18">
        <f t="shared" si="6"/>
        <v>0.31531830238726788</v>
      </c>
      <c r="I118" s="14">
        <f t="shared" si="7"/>
        <v>26884.690844233053</v>
      </c>
    </row>
    <row r="119" spans="1:9" x14ac:dyDescent="0.25">
      <c r="A119" s="1">
        <v>44679</v>
      </c>
      <c r="B119" s="2">
        <v>298</v>
      </c>
      <c r="C119" s="14">
        <f>AVERAGE($B$2:B118)</f>
        <v>357.43589743589746</v>
      </c>
      <c r="F119" s="14">
        <f t="shared" si="4"/>
        <v>-59.435897435897459</v>
      </c>
      <c r="G119">
        <f t="shared" si="5"/>
        <v>59.435897435897459</v>
      </c>
      <c r="H119" s="18">
        <f t="shared" si="6"/>
        <v>0.19944932025468945</v>
      </c>
      <c r="I119" s="14">
        <f t="shared" si="7"/>
        <v>3532.6259040105224</v>
      </c>
    </row>
    <row r="120" spans="1:9" x14ac:dyDescent="0.25">
      <c r="A120" s="1">
        <v>44680</v>
      </c>
      <c r="B120" s="2">
        <v>247</v>
      </c>
      <c r="C120" s="14">
        <f>AVERAGE($B$2:B119)</f>
        <v>356.93220338983053</v>
      </c>
      <c r="F120" s="14">
        <f t="shared" si="4"/>
        <v>-109.93220338983053</v>
      </c>
      <c r="G120">
        <f t="shared" si="5"/>
        <v>109.93220338983053</v>
      </c>
      <c r="H120" s="18">
        <f t="shared" si="6"/>
        <v>0.44506964935154064</v>
      </c>
      <c r="I120" s="14">
        <f t="shared" si="7"/>
        <v>12085.089342143068</v>
      </c>
    </row>
    <row r="121" spans="1:9" x14ac:dyDescent="0.25">
      <c r="A121" s="1">
        <v>44681</v>
      </c>
      <c r="B121" s="2">
        <v>537</v>
      </c>
      <c r="C121" s="14">
        <f>AVERAGE($B$2:B120)</f>
        <v>356.00840336134456</v>
      </c>
      <c r="F121" s="14">
        <f t="shared" si="4"/>
        <v>180.99159663865544</v>
      </c>
      <c r="G121">
        <f t="shared" si="5"/>
        <v>180.99159663865544</v>
      </c>
      <c r="H121" s="18">
        <f t="shared" si="6"/>
        <v>0.33704207940159298</v>
      </c>
      <c r="I121" s="14">
        <f t="shared" si="7"/>
        <v>32757.958053809751</v>
      </c>
    </row>
    <row r="122" spans="1:9" x14ac:dyDescent="0.25">
      <c r="A122" s="1">
        <v>44682</v>
      </c>
      <c r="B122" s="2">
        <v>523</v>
      </c>
      <c r="C122" s="14">
        <f>AVERAGE($B$2:B121)</f>
        <v>357.51666666666665</v>
      </c>
      <c r="F122" s="14">
        <f t="shared" si="4"/>
        <v>165.48333333333335</v>
      </c>
      <c r="G122">
        <f t="shared" si="5"/>
        <v>165.48333333333335</v>
      </c>
      <c r="H122" s="18">
        <f t="shared" si="6"/>
        <v>0.3164117272147865</v>
      </c>
      <c r="I122" s="14">
        <f t="shared" si="7"/>
        <v>27384.733611111114</v>
      </c>
    </row>
    <row r="123" spans="1:9" x14ac:dyDescent="0.25">
      <c r="A123" s="1">
        <v>44683</v>
      </c>
      <c r="B123" s="2">
        <v>579</v>
      </c>
      <c r="C123" s="14">
        <f>AVERAGE($B$2:B122)</f>
        <v>358.88429752066116</v>
      </c>
      <c r="F123" s="14">
        <f t="shared" si="4"/>
        <v>220.11570247933884</v>
      </c>
      <c r="G123">
        <f t="shared" si="5"/>
        <v>220.11570247933884</v>
      </c>
      <c r="H123" s="18">
        <f t="shared" si="6"/>
        <v>0.38016528925619836</v>
      </c>
      <c r="I123" s="14">
        <f t="shared" si="7"/>
        <v>48450.92247797281</v>
      </c>
    </row>
    <row r="124" spans="1:9" x14ac:dyDescent="0.25">
      <c r="A124" s="1">
        <v>44684</v>
      </c>
      <c r="B124" s="2">
        <v>474</v>
      </c>
      <c r="C124" s="14">
        <f>AVERAGE($B$2:B123)</f>
        <v>360.68852459016392</v>
      </c>
      <c r="F124" s="14">
        <f t="shared" si="4"/>
        <v>113.31147540983608</v>
      </c>
      <c r="G124">
        <f t="shared" si="5"/>
        <v>113.31147540983608</v>
      </c>
      <c r="H124" s="18">
        <f t="shared" si="6"/>
        <v>0.23905374559037146</v>
      </c>
      <c r="I124" s="14">
        <f t="shared" si="7"/>
        <v>12839.490459553886</v>
      </c>
    </row>
    <row r="125" spans="1:9" x14ac:dyDescent="0.25">
      <c r="A125" s="1">
        <v>44685</v>
      </c>
      <c r="B125" s="2">
        <v>502</v>
      </c>
      <c r="C125" s="14">
        <f>AVERAGE($B$2:B124)</f>
        <v>361.60975609756099</v>
      </c>
      <c r="F125" s="14">
        <f t="shared" si="4"/>
        <v>140.39024390243901</v>
      </c>
      <c r="G125">
        <f t="shared" si="5"/>
        <v>140.39024390243901</v>
      </c>
      <c r="H125" s="18">
        <f t="shared" si="6"/>
        <v>0.2796618404431056</v>
      </c>
      <c r="I125" s="14">
        <f t="shared" si="7"/>
        <v>19709.420582986313</v>
      </c>
    </row>
    <row r="126" spans="1:9" x14ac:dyDescent="0.25">
      <c r="A126" s="1">
        <v>44686</v>
      </c>
      <c r="B126" s="2">
        <v>239</v>
      </c>
      <c r="C126" s="14">
        <f>AVERAGE($B$2:B125)</f>
        <v>362.74193548387098</v>
      </c>
      <c r="F126" s="14">
        <f t="shared" si="4"/>
        <v>-123.74193548387098</v>
      </c>
      <c r="G126">
        <f t="shared" si="5"/>
        <v>123.74193548387098</v>
      </c>
      <c r="H126" s="18">
        <f t="shared" si="6"/>
        <v>0.51774868403293295</v>
      </c>
      <c r="I126" s="14">
        <f t="shared" si="7"/>
        <v>15312.066597294486</v>
      </c>
    </row>
    <row r="127" spans="1:9" x14ac:dyDescent="0.25">
      <c r="A127" s="1">
        <v>44687</v>
      </c>
      <c r="B127" s="2">
        <v>248</v>
      </c>
      <c r="C127" s="14">
        <f>AVERAGE($B$2:B126)</f>
        <v>361.75200000000001</v>
      </c>
      <c r="F127" s="14">
        <f t="shared" si="4"/>
        <v>-113.75200000000001</v>
      </c>
      <c r="G127">
        <f t="shared" si="5"/>
        <v>113.75200000000001</v>
      </c>
      <c r="H127" s="18">
        <f t="shared" si="6"/>
        <v>0.45867741935483874</v>
      </c>
      <c r="I127" s="14">
        <f t="shared" si="7"/>
        <v>12939.517504000001</v>
      </c>
    </row>
    <row r="128" spans="1:9" x14ac:dyDescent="0.25">
      <c r="A128" s="1">
        <v>44688</v>
      </c>
      <c r="B128" s="2">
        <v>640</v>
      </c>
      <c r="C128" s="14">
        <f>AVERAGE($B$2:B127)</f>
        <v>360.84920634920633</v>
      </c>
      <c r="F128" s="14">
        <f t="shared" si="4"/>
        <v>279.15079365079367</v>
      </c>
      <c r="G128">
        <f t="shared" si="5"/>
        <v>279.15079365079367</v>
      </c>
      <c r="H128" s="18">
        <f t="shared" si="6"/>
        <v>0.43617311507936513</v>
      </c>
      <c r="I128" s="14">
        <f t="shared" si="7"/>
        <v>77925.165595867991</v>
      </c>
    </row>
    <row r="129" spans="1:9" x14ac:dyDescent="0.25">
      <c r="A129" s="1">
        <v>44689</v>
      </c>
      <c r="B129" s="2">
        <v>497</v>
      </c>
      <c r="C129" s="14">
        <f>AVERAGE($B$2:B128)</f>
        <v>363.04724409448818</v>
      </c>
      <c r="F129" s="14">
        <f t="shared" si="4"/>
        <v>133.95275590551182</v>
      </c>
      <c r="G129">
        <f t="shared" si="5"/>
        <v>133.95275590551182</v>
      </c>
      <c r="H129" s="18">
        <f t="shared" si="6"/>
        <v>0.26952264769720691</v>
      </c>
      <c r="I129" s="14">
        <f t="shared" si="7"/>
        <v>17943.340814681633</v>
      </c>
    </row>
    <row r="130" spans="1:9" x14ac:dyDescent="0.25">
      <c r="A130" s="1">
        <v>44690</v>
      </c>
      <c r="B130" s="2">
        <v>442</v>
      </c>
      <c r="C130" s="14">
        <f>AVERAGE($B$2:B129)</f>
        <v>364.09375</v>
      </c>
      <c r="F130" s="14">
        <f t="shared" si="4"/>
        <v>77.90625</v>
      </c>
      <c r="G130">
        <f t="shared" si="5"/>
        <v>77.90625</v>
      </c>
      <c r="H130" s="18">
        <f t="shared" si="6"/>
        <v>0.17625848416289594</v>
      </c>
      <c r="I130" s="14">
        <f t="shared" si="7"/>
        <v>6069.3837890625</v>
      </c>
    </row>
    <row r="131" spans="1:9" x14ac:dyDescent="0.25">
      <c r="A131" s="1">
        <v>44691</v>
      </c>
      <c r="B131" s="2">
        <v>362</v>
      </c>
      <c r="C131" s="14">
        <f>AVERAGE($B$2:B130)</f>
        <v>364.69767441860466</v>
      </c>
      <c r="F131" s="14">
        <f t="shared" si="4"/>
        <v>-2.6976744186046631</v>
      </c>
      <c r="G131">
        <f t="shared" si="5"/>
        <v>2.6976744186046631</v>
      </c>
      <c r="H131" s="18">
        <f t="shared" si="6"/>
        <v>7.4521392779134336E-3</v>
      </c>
      <c r="I131" s="14">
        <f t="shared" si="7"/>
        <v>7.2774472687940071</v>
      </c>
    </row>
    <row r="132" spans="1:9" x14ac:dyDescent="0.25">
      <c r="A132" s="1">
        <v>44692</v>
      </c>
      <c r="B132" s="2">
        <v>474</v>
      </c>
      <c r="C132" s="14">
        <f>AVERAGE($B$2:B131)</f>
        <v>364.67692307692306</v>
      </c>
      <c r="F132" s="14">
        <f t="shared" ref="F132:F195" si="8">B132-C132</f>
        <v>109.32307692307694</v>
      </c>
      <c r="G132">
        <f t="shared" ref="G132:G195" si="9">ABS(F132)</f>
        <v>109.32307692307694</v>
      </c>
      <c r="H132" s="18">
        <f t="shared" ref="H132:H195" si="10">G132/B132</f>
        <v>0.23063940279130157</v>
      </c>
      <c r="I132" s="14">
        <f t="shared" ref="I132:I195" si="11">F132^2</f>
        <v>11951.535147928998</v>
      </c>
    </row>
    <row r="133" spans="1:9" x14ac:dyDescent="0.25">
      <c r="A133" s="1">
        <v>44693</v>
      </c>
      <c r="B133" s="2">
        <v>289</v>
      </c>
      <c r="C133" s="14">
        <f>AVERAGE($B$2:B132)</f>
        <v>365.51145038167937</v>
      </c>
      <c r="F133" s="14">
        <f t="shared" si="8"/>
        <v>-76.511450381679367</v>
      </c>
      <c r="G133">
        <f t="shared" si="9"/>
        <v>76.511450381679367</v>
      </c>
      <c r="H133" s="18">
        <f t="shared" si="10"/>
        <v>0.26474550305079364</v>
      </c>
      <c r="I133" s="14">
        <f t="shared" si="11"/>
        <v>5854.0020395081838</v>
      </c>
    </row>
    <row r="134" spans="1:9" x14ac:dyDescent="0.25">
      <c r="A134" s="1">
        <v>44694</v>
      </c>
      <c r="B134" s="2">
        <v>190</v>
      </c>
      <c r="C134" s="14">
        <f>AVERAGE($B$2:B133)</f>
        <v>364.93181818181819</v>
      </c>
      <c r="F134" s="14">
        <f t="shared" si="8"/>
        <v>-174.93181818181819</v>
      </c>
      <c r="G134">
        <f t="shared" si="9"/>
        <v>174.93181818181819</v>
      </c>
      <c r="H134" s="18">
        <f t="shared" si="10"/>
        <v>0.92069377990430623</v>
      </c>
      <c r="I134" s="14">
        <f t="shared" si="11"/>
        <v>30601.141012396696</v>
      </c>
    </row>
    <row r="135" spans="1:9" x14ac:dyDescent="0.25">
      <c r="A135" s="1">
        <v>44695</v>
      </c>
      <c r="B135" s="2">
        <v>504</v>
      </c>
      <c r="C135" s="14">
        <f>AVERAGE($B$2:B134)</f>
        <v>363.61654135338347</v>
      </c>
      <c r="F135" s="14">
        <f t="shared" si="8"/>
        <v>140.38345864661653</v>
      </c>
      <c r="G135">
        <f t="shared" si="9"/>
        <v>140.38345864661653</v>
      </c>
      <c r="H135" s="18">
        <f t="shared" si="10"/>
        <v>0.27853860842582645</v>
      </c>
      <c r="I135" s="14">
        <f t="shared" si="11"/>
        <v>19707.515461586296</v>
      </c>
    </row>
    <row r="136" spans="1:9" x14ac:dyDescent="0.25">
      <c r="A136" s="1">
        <v>44696</v>
      </c>
      <c r="B136" s="2">
        <v>479</v>
      </c>
      <c r="C136" s="14">
        <f>AVERAGE($B$2:B135)</f>
        <v>364.66417910447763</v>
      </c>
      <c r="F136" s="14">
        <f t="shared" si="8"/>
        <v>114.33582089552237</v>
      </c>
      <c r="G136">
        <f t="shared" si="9"/>
        <v>114.33582089552237</v>
      </c>
      <c r="H136" s="18">
        <f t="shared" si="10"/>
        <v>0.23869691209921165</v>
      </c>
      <c r="I136" s="14">
        <f t="shared" si="11"/>
        <v>13072.679939852971</v>
      </c>
    </row>
    <row r="137" spans="1:9" x14ac:dyDescent="0.25">
      <c r="A137" s="1">
        <v>44697</v>
      </c>
      <c r="B137" s="2">
        <v>517</v>
      </c>
      <c r="C137" s="14">
        <f>AVERAGE($B$2:B136)</f>
        <v>365.51111111111112</v>
      </c>
      <c r="F137" s="14">
        <f t="shared" si="8"/>
        <v>151.48888888888888</v>
      </c>
      <c r="G137">
        <f t="shared" si="9"/>
        <v>151.48888888888888</v>
      </c>
      <c r="H137" s="18">
        <f t="shared" si="10"/>
        <v>0.29301525897270575</v>
      </c>
      <c r="I137" s="14">
        <f t="shared" si="11"/>
        <v>22948.883456790121</v>
      </c>
    </row>
    <row r="138" spans="1:9" x14ac:dyDescent="0.25">
      <c r="A138" s="1">
        <v>44698</v>
      </c>
      <c r="B138" s="2">
        <v>522</v>
      </c>
      <c r="C138" s="14">
        <f>AVERAGE($B$2:B137)</f>
        <v>366.625</v>
      </c>
      <c r="F138" s="14">
        <f t="shared" si="8"/>
        <v>155.375</v>
      </c>
      <c r="G138">
        <f t="shared" si="9"/>
        <v>155.375</v>
      </c>
      <c r="H138" s="18">
        <f t="shared" si="10"/>
        <v>0.29765325670498083</v>
      </c>
      <c r="I138" s="14">
        <f t="shared" si="11"/>
        <v>24141.390625</v>
      </c>
    </row>
    <row r="139" spans="1:9" x14ac:dyDescent="0.25">
      <c r="A139" s="1">
        <v>44699</v>
      </c>
      <c r="B139" s="2">
        <v>404</v>
      </c>
      <c r="C139" s="14">
        <f>AVERAGE($B$2:B138)</f>
        <v>367.75912408759126</v>
      </c>
      <c r="F139" s="14">
        <f t="shared" si="8"/>
        <v>36.24087591240874</v>
      </c>
      <c r="G139">
        <f t="shared" si="9"/>
        <v>36.24087591240874</v>
      </c>
      <c r="H139" s="18">
        <f t="shared" si="10"/>
        <v>8.970513839705134E-2</v>
      </c>
      <c r="I139" s="14">
        <f t="shared" si="11"/>
        <v>1313.4010868986079</v>
      </c>
    </row>
    <row r="140" spans="1:9" x14ac:dyDescent="0.25">
      <c r="A140" s="1">
        <v>44700</v>
      </c>
      <c r="B140" s="2">
        <v>218</v>
      </c>
      <c r="C140" s="14">
        <f>AVERAGE($B$2:B139)</f>
        <v>368.02173913043481</v>
      </c>
      <c r="F140" s="14">
        <f t="shared" si="8"/>
        <v>-150.02173913043481</v>
      </c>
      <c r="G140">
        <f t="shared" si="9"/>
        <v>150.02173913043481</v>
      </c>
      <c r="H140" s="18">
        <f t="shared" si="10"/>
        <v>0.68817311527722391</v>
      </c>
      <c r="I140" s="14">
        <f t="shared" si="11"/>
        <v>22506.522211720236</v>
      </c>
    </row>
    <row r="141" spans="1:9" x14ac:dyDescent="0.25">
      <c r="A141" s="1">
        <v>44701</v>
      </c>
      <c r="B141" s="2">
        <v>199</v>
      </c>
      <c r="C141" s="14">
        <f>AVERAGE($B$2:B140)</f>
        <v>366.94244604316549</v>
      </c>
      <c r="F141" s="14">
        <f t="shared" si="8"/>
        <v>-167.94244604316549</v>
      </c>
      <c r="G141">
        <f t="shared" si="9"/>
        <v>167.94244604316549</v>
      </c>
      <c r="H141" s="18">
        <f t="shared" si="10"/>
        <v>0.84393188966414823</v>
      </c>
      <c r="I141" s="14">
        <f t="shared" si="11"/>
        <v>28204.665182961551</v>
      </c>
    </row>
    <row r="142" spans="1:9" x14ac:dyDescent="0.25">
      <c r="A142" s="1">
        <v>44702</v>
      </c>
      <c r="B142" s="2">
        <v>234</v>
      </c>
      <c r="C142" s="14">
        <f>AVERAGE($B$2:B141)</f>
        <v>365.74285714285713</v>
      </c>
      <c r="F142" s="14">
        <f t="shared" si="8"/>
        <v>-131.74285714285713</v>
      </c>
      <c r="G142">
        <f t="shared" si="9"/>
        <v>131.74285714285713</v>
      </c>
      <c r="H142" s="18">
        <f t="shared" si="10"/>
        <v>0.563003663003663</v>
      </c>
      <c r="I142" s="14">
        <f t="shared" si="11"/>
        <v>17356.180408163262</v>
      </c>
    </row>
    <row r="143" spans="1:9" x14ac:dyDescent="0.25">
      <c r="A143" s="1">
        <v>44703</v>
      </c>
      <c r="B143" s="2">
        <v>537</v>
      </c>
      <c r="C143" s="14">
        <f>AVERAGE($B$2:B142)</f>
        <v>364.80851063829789</v>
      </c>
      <c r="F143" s="14">
        <f t="shared" si="8"/>
        <v>172.19148936170211</v>
      </c>
      <c r="G143">
        <f t="shared" si="9"/>
        <v>172.19148936170211</v>
      </c>
      <c r="H143" s="18">
        <f t="shared" si="10"/>
        <v>0.32065454257300208</v>
      </c>
      <c r="I143" s="14">
        <f t="shared" si="11"/>
        <v>29649.909008601171</v>
      </c>
    </row>
    <row r="144" spans="1:9" x14ac:dyDescent="0.25">
      <c r="A144" s="1">
        <v>44704</v>
      </c>
      <c r="B144" s="2">
        <v>530</v>
      </c>
      <c r="C144" s="14">
        <f>AVERAGE($B$2:B143)</f>
        <v>366.02112676056339</v>
      </c>
      <c r="F144" s="14">
        <f t="shared" si="8"/>
        <v>163.97887323943661</v>
      </c>
      <c r="G144">
        <f t="shared" si="9"/>
        <v>163.97887323943661</v>
      </c>
      <c r="H144" s="18">
        <f t="shared" si="10"/>
        <v>0.30939410045176718</v>
      </c>
      <c r="I144" s="14">
        <f t="shared" si="11"/>
        <v>26889.07086887522</v>
      </c>
    </row>
    <row r="145" spans="1:9" x14ac:dyDescent="0.25">
      <c r="A145" s="1">
        <v>44705</v>
      </c>
      <c r="B145" s="2">
        <v>529</v>
      </c>
      <c r="C145" s="14">
        <f>AVERAGE($B$2:B144)</f>
        <v>367.16783216783216</v>
      </c>
      <c r="F145" s="14">
        <f t="shared" si="8"/>
        <v>161.83216783216784</v>
      </c>
      <c r="G145">
        <f t="shared" si="9"/>
        <v>161.83216783216784</v>
      </c>
      <c r="H145" s="18">
        <f t="shared" si="10"/>
        <v>0.30592092217801103</v>
      </c>
      <c r="I145" s="14">
        <f t="shared" si="11"/>
        <v>26189.650545258941</v>
      </c>
    </row>
    <row r="146" spans="1:9" x14ac:dyDescent="0.25">
      <c r="A146" s="1">
        <v>44706</v>
      </c>
      <c r="B146" s="2">
        <v>502</v>
      </c>
      <c r="C146" s="14">
        <f>AVERAGE($B$2:B145)</f>
        <v>368.29166666666669</v>
      </c>
      <c r="F146" s="14">
        <f t="shared" si="8"/>
        <v>133.70833333333331</v>
      </c>
      <c r="G146">
        <f t="shared" si="9"/>
        <v>133.70833333333331</v>
      </c>
      <c r="H146" s="18">
        <f t="shared" si="10"/>
        <v>0.26635126162018591</v>
      </c>
      <c r="I146" s="14">
        <f t="shared" si="11"/>
        <v>17877.918402777774</v>
      </c>
    </row>
    <row r="147" spans="1:9" x14ac:dyDescent="0.25">
      <c r="A147" s="1">
        <v>44707</v>
      </c>
      <c r="B147" s="2">
        <v>274</v>
      </c>
      <c r="C147" s="14">
        <f>AVERAGE($B$2:B146)</f>
        <v>369.21379310344827</v>
      </c>
      <c r="F147" s="14">
        <f t="shared" si="8"/>
        <v>-95.213793103448268</v>
      </c>
      <c r="G147">
        <f t="shared" si="9"/>
        <v>95.213793103448268</v>
      </c>
      <c r="H147" s="18">
        <f t="shared" si="10"/>
        <v>0.3474955952680594</v>
      </c>
      <c r="I147" s="14">
        <f t="shared" si="11"/>
        <v>9065.6663971462531</v>
      </c>
    </row>
    <row r="148" spans="1:9" x14ac:dyDescent="0.25">
      <c r="A148" s="1">
        <v>44708</v>
      </c>
      <c r="B148" s="2">
        <v>253</v>
      </c>
      <c r="C148" s="14">
        <f>AVERAGE($B$2:B147)</f>
        <v>368.56164383561645</v>
      </c>
      <c r="F148" s="14">
        <f t="shared" si="8"/>
        <v>-115.56164383561645</v>
      </c>
      <c r="G148">
        <f t="shared" si="9"/>
        <v>115.56164383561645</v>
      </c>
      <c r="H148" s="18">
        <f t="shared" si="10"/>
        <v>0.45676539065461047</v>
      </c>
      <c r="I148" s="14">
        <f t="shared" si="11"/>
        <v>13354.49352598987</v>
      </c>
    </row>
    <row r="149" spans="1:9" x14ac:dyDescent="0.25">
      <c r="A149" s="1">
        <v>44709</v>
      </c>
      <c r="B149" s="2">
        <v>560</v>
      </c>
      <c r="C149" s="14">
        <f>AVERAGE($B$2:B148)</f>
        <v>367.77551020408163</v>
      </c>
      <c r="F149" s="14">
        <f t="shared" si="8"/>
        <v>192.22448979591837</v>
      </c>
      <c r="G149">
        <f t="shared" si="9"/>
        <v>192.22448979591837</v>
      </c>
      <c r="H149" s="18">
        <f t="shared" si="10"/>
        <v>0.3432580174927114</v>
      </c>
      <c r="I149" s="14">
        <f t="shared" si="11"/>
        <v>36950.254477301125</v>
      </c>
    </row>
    <row r="150" spans="1:9" x14ac:dyDescent="0.25">
      <c r="A150" s="1">
        <v>44710</v>
      </c>
      <c r="B150" s="2">
        <v>593</v>
      </c>
      <c r="C150" s="14">
        <f>AVERAGE($B$2:B149)</f>
        <v>369.07432432432432</v>
      </c>
      <c r="F150" s="14">
        <f t="shared" si="8"/>
        <v>223.92567567567568</v>
      </c>
      <c r="G150">
        <f t="shared" si="9"/>
        <v>223.92567567567568</v>
      </c>
      <c r="H150" s="18">
        <f t="shared" si="10"/>
        <v>0.37761496741260653</v>
      </c>
      <c r="I150" s="14">
        <f t="shared" si="11"/>
        <v>50142.708226807888</v>
      </c>
    </row>
    <row r="151" spans="1:9" x14ac:dyDescent="0.25">
      <c r="A151" s="1">
        <v>44711</v>
      </c>
      <c r="B151" s="2">
        <v>475</v>
      </c>
      <c r="C151" s="14">
        <f>AVERAGE($B$2:B150)</f>
        <v>370.57718120805367</v>
      </c>
      <c r="F151" s="14">
        <f t="shared" si="8"/>
        <v>104.42281879194633</v>
      </c>
      <c r="G151">
        <f t="shared" si="9"/>
        <v>104.42281879194633</v>
      </c>
      <c r="H151" s="18">
        <f t="shared" si="10"/>
        <v>0.21983751324620279</v>
      </c>
      <c r="I151" s="14">
        <f t="shared" si="11"/>
        <v>10904.125084455658</v>
      </c>
    </row>
    <row r="152" spans="1:9" x14ac:dyDescent="0.25">
      <c r="A152" s="1">
        <v>44712</v>
      </c>
      <c r="B152" s="2">
        <v>487</v>
      </c>
      <c r="C152" s="14">
        <f>AVERAGE($B$2:B151)</f>
        <v>371.27333333333331</v>
      </c>
      <c r="F152" s="14">
        <f t="shared" si="8"/>
        <v>115.72666666666669</v>
      </c>
      <c r="G152">
        <f t="shared" si="9"/>
        <v>115.72666666666669</v>
      </c>
      <c r="H152" s="18">
        <f t="shared" si="10"/>
        <v>0.23763175906913078</v>
      </c>
      <c r="I152" s="14">
        <f t="shared" si="11"/>
        <v>13392.661377777782</v>
      </c>
    </row>
    <row r="153" spans="1:9" x14ac:dyDescent="0.25">
      <c r="A153" s="1">
        <v>44713</v>
      </c>
      <c r="B153" s="2">
        <v>452</v>
      </c>
      <c r="C153" s="14">
        <f>AVERAGE($B$2:B152)</f>
        <v>372.03973509933775</v>
      </c>
      <c r="F153" s="14">
        <f t="shared" si="8"/>
        <v>79.960264900662253</v>
      </c>
      <c r="G153">
        <f t="shared" si="9"/>
        <v>79.960264900662253</v>
      </c>
      <c r="H153" s="18">
        <f t="shared" si="10"/>
        <v>0.1769032409306687</v>
      </c>
      <c r="I153" s="14">
        <f t="shared" si="11"/>
        <v>6393.6439629840797</v>
      </c>
    </row>
    <row r="154" spans="1:9" x14ac:dyDescent="0.25">
      <c r="A154" s="1">
        <v>44714</v>
      </c>
      <c r="B154" s="2">
        <v>290</v>
      </c>
      <c r="C154" s="14">
        <f>AVERAGE($B$2:B153)</f>
        <v>372.56578947368422</v>
      </c>
      <c r="F154" s="14">
        <f t="shared" si="8"/>
        <v>-82.56578947368422</v>
      </c>
      <c r="G154">
        <f t="shared" si="9"/>
        <v>82.56578947368422</v>
      </c>
      <c r="H154" s="18">
        <f t="shared" si="10"/>
        <v>0.2847096188747732</v>
      </c>
      <c r="I154" s="14">
        <f t="shared" si="11"/>
        <v>6817.1095914127436</v>
      </c>
    </row>
    <row r="155" spans="1:9" x14ac:dyDescent="0.25">
      <c r="A155" s="1">
        <v>44715</v>
      </c>
      <c r="B155" s="2">
        <v>248</v>
      </c>
      <c r="C155" s="14">
        <f>AVERAGE($B$2:B154)</f>
        <v>372.02614379084969</v>
      </c>
      <c r="F155" s="14">
        <f t="shared" si="8"/>
        <v>-124.02614379084969</v>
      </c>
      <c r="G155">
        <f t="shared" si="9"/>
        <v>124.02614379084969</v>
      </c>
      <c r="H155" s="18">
        <f t="shared" si="10"/>
        <v>0.50010541851149071</v>
      </c>
      <c r="I155" s="14">
        <f t="shared" si="11"/>
        <v>15382.484343628523</v>
      </c>
    </row>
    <row r="156" spans="1:9" x14ac:dyDescent="0.25">
      <c r="A156" s="1">
        <v>44716</v>
      </c>
      <c r="B156" s="2">
        <v>580</v>
      </c>
      <c r="C156" s="14">
        <f>AVERAGE($B$2:B155)</f>
        <v>371.22077922077921</v>
      </c>
      <c r="F156" s="14">
        <f t="shared" si="8"/>
        <v>208.77922077922079</v>
      </c>
      <c r="G156">
        <f t="shared" si="9"/>
        <v>208.77922077922079</v>
      </c>
      <c r="H156" s="18">
        <f t="shared" si="10"/>
        <v>0.35996417375727724</v>
      </c>
      <c r="I156" s="14">
        <f t="shared" si="11"/>
        <v>43588.763029178619</v>
      </c>
    </row>
    <row r="157" spans="1:9" x14ac:dyDescent="0.25">
      <c r="A157" s="1">
        <v>44717</v>
      </c>
      <c r="B157" s="2">
        <v>485</v>
      </c>
      <c r="C157" s="14">
        <f>AVERAGE($B$2:B156)</f>
        <v>372.56774193548387</v>
      </c>
      <c r="F157" s="14">
        <f t="shared" si="8"/>
        <v>112.43225806451613</v>
      </c>
      <c r="G157">
        <f t="shared" si="9"/>
        <v>112.43225806451613</v>
      </c>
      <c r="H157" s="18">
        <f t="shared" si="10"/>
        <v>0.23181908879281676</v>
      </c>
      <c r="I157" s="14">
        <f t="shared" si="11"/>
        <v>12641.012653485954</v>
      </c>
    </row>
    <row r="158" spans="1:9" x14ac:dyDescent="0.25">
      <c r="A158" s="1">
        <v>44718</v>
      </c>
      <c r="B158" s="2">
        <v>494</v>
      </c>
      <c r="C158" s="14">
        <f>AVERAGE($B$2:B157)</f>
        <v>373.28846153846155</v>
      </c>
      <c r="F158" s="14">
        <f t="shared" si="8"/>
        <v>120.71153846153845</v>
      </c>
      <c r="G158">
        <f t="shared" si="9"/>
        <v>120.71153846153845</v>
      </c>
      <c r="H158" s="18">
        <f t="shared" si="10"/>
        <v>0.24435534101526002</v>
      </c>
      <c r="I158" s="14">
        <f t="shared" si="11"/>
        <v>14571.275517751477</v>
      </c>
    </row>
    <row r="159" spans="1:9" x14ac:dyDescent="0.25">
      <c r="A159" s="1">
        <v>44719</v>
      </c>
      <c r="B159" s="2">
        <v>529</v>
      </c>
      <c r="C159" s="14">
        <f>AVERAGE($B$2:B158)</f>
        <v>374.05732484076435</v>
      </c>
      <c r="F159" s="14">
        <f t="shared" si="8"/>
        <v>154.94267515923565</v>
      </c>
      <c r="G159">
        <f t="shared" si="9"/>
        <v>154.94267515923565</v>
      </c>
      <c r="H159" s="18">
        <f t="shared" si="10"/>
        <v>0.29289730653919782</v>
      </c>
      <c r="I159" s="14">
        <f t="shared" si="11"/>
        <v>24007.23258550042</v>
      </c>
    </row>
    <row r="160" spans="1:9" x14ac:dyDescent="0.25">
      <c r="A160" s="1">
        <v>44720</v>
      </c>
      <c r="B160" s="2">
        <v>425</v>
      </c>
      <c r="C160" s="14">
        <f>AVERAGE($B$2:B159)</f>
        <v>375.03797468354429</v>
      </c>
      <c r="F160" s="14">
        <f t="shared" si="8"/>
        <v>49.962025316455708</v>
      </c>
      <c r="G160">
        <f t="shared" si="9"/>
        <v>49.962025316455708</v>
      </c>
      <c r="H160" s="18">
        <f t="shared" si="10"/>
        <v>0.11755770662695461</v>
      </c>
      <c r="I160" s="14">
        <f t="shared" si="11"/>
        <v>2496.2039737221612</v>
      </c>
    </row>
    <row r="161" spans="1:9" x14ac:dyDescent="0.25">
      <c r="A161" s="1">
        <v>44721</v>
      </c>
      <c r="B161" s="2">
        <v>234</v>
      </c>
      <c r="C161" s="14">
        <f>AVERAGE($B$2:B160)</f>
        <v>375.35220125786162</v>
      </c>
      <c r="F161" s="14">
        <f t="shared" si="8"/>
        <v>-141.35220125786162</v>
      </c>
      <c r="G161">
        <f t="shared" si="9"/>
        <v>141.35220125786162</v>
      </c>
      <c r="H161" s="18">
        <f t="shared" si="10"/>
        <v>0.60406923614470776</v>
      </c>
      <c r="I161" s="14">
        <f t="shared" si="11"/>
        <v>19980.444800443016</v>
      </c>
    </row>
    <row r="162" spans="1:9" x14ac:dyDescent="0.25">
      <c r="A162" s="1">
        <v>44722</v>
      </c>
      <c r="B162" s="2">
        <v>193</v>
      </c>
      <c r="C162" s="14">
        <f>AVERAGE($B$2:B161)</f>
        <v>374.46875</v>
      </c>
      <c r="F162" s="14">
        <f t="shared" si="8"/>
        <v>-181.46875</v>
      </c>
      <c r="G162">
        <f t="shared" si="9"/>
        <v>181.46875</v>
      </c>
      <c r="H162" s="18">
        <f t="shared" si="10"/>
        <v>0.94025259067357514</v>
      </c>
      <c r="I162" s="14">
        <f t="shared" si="11"/>
        <v>32930.9072265625</v>
      </c>
    </row>
    <row r="163" spans="1:9" x14ac:dyDescent="0.25">
      <c r="A163" s="1">
        <v>44723</v>
      </c>
      <c r="B163" s="2">
        <v>670</v>
      </c>
      <c r="C163" s="14">
        <f>AVERAGE($B$2:B162)</f>
        <v>373.34161490683232</v>
      </c>
      <c r="F163" s="14">
        <f t="shared" si="8"/>
        <v>296.65838509316768</v>
      </c>
      <c r="G163">
        <f t="shared" si="9"/>
        <v>296.65838509316768</v>
      </c>
      <c r="H163" s="18">
        <f t="shared" si="10"/>
        <v>0.4427737090942801</v>
      </c>
      <c r="I163" s="14">
        <f t="shared" si="11"/>
        <v>88006.197446086167</v>
      </c>
    </row>
    <row r="164" spans="1:9" x14ac:dyDescent="0.25">
      <c r="A164" s="1">
        <v>44724</v>
      </c>
      <c r="B164" s="2">
        <v>652</v>
      </c>
      <c r="C164" s="14">
        <f>AVERAGE($B$2:B163)</f>
        <v>375.17283950617286</v>
      </c>
      <c r="F164" s="14">
        <f t="shared" si="8"/>
        <v>276.82716049382714</v>
      </c>
      <c r="G164">
        <f t="shared" si="9"/>
        <v>276.82716049382714</v>
      </c>
      <c r="H164" s="18">
        <f t="shared" si="10"/>
        <v>0.42458153449973485</v>
      </c>
      <c r="I164" s="14">
        <f t="shared" si="11"/>
        <v>76633.276787075127</v>
      </c>
    </row>
    <row r="165" spans="1:9" x14ac:dyDescent="0.25">
      <c r="A165" s="1">
        <v>44725</v>
      </c>
      <c r="B165" s="2">
        <v>456</v>
      </c>
      <c r="C165" s="14">
        <f>AVERAGE($B$2:B164)</f>
        <v>376.87116564417175</v>
      </c>
      <c r="F165" s="14">
        <f t="shared" si="8"/>
        <v>79.128834355828246</v>
      </c>
      <c r="G165">
        <f t="shared" si="9"/>
        <v>79.128834355828246</v>
      </c>
      <c r="H165" s="18">
        <f t="shared" si="10"/>
        <v>0.17352814551716722</v>
      </c>
      <c r="I165" s="14">
        <f t="shared" si="11"/>
        <v>6261.3724265121045</v>
      </c>
    </row>
    <row r="166" spans="1:9" x14ac:dyDescent="0.25">
      <c r="A166" s="1">
        <v>44726</v>
      </c>
      <c r="B166" s="2">
        <v>382</v>
      </c>
      <c r="C166" s="14">
        <f>AVERAGE($B$2:B165)</f>
        <v>377.35365853658539</v>
      </c>
      <c r="F166" s="14">
        <f t="shared" si="8"/>
        <v>4.6463414634146147</v>
      </c>
      <c r="G166">
        <f t="shared" si="9"/>
        <v>4.6463414634146147</v>
      </c>
      <c r="H166" s="18">
        <f t="shared" si="10"/>
        <v>1.2163197548205797E-2</v>
      </c>
      <c r="I166" s="14">
        <f t="shared" si="11"/>
        <v>21.588488994645864</v>
      </c>
    </row>
    <row r="167" spans="1:9" x14ac:dyDescent="0.25">
      <c r="A167" s="1">
        <v>44727</v>
      </c>
      <c r="B167" s="2">
        <v>354</v>
      </c>
      <c r="C167" s="14">
        <f>AVERAGE($B$2:B166)</f>
        <v>377.38181818181818</v>
      </c>
      <c r="F167" s="14">
        <f t="shared" si="8"/>
        <v>-23.381818181818176</v>
      </c>
      <c r="G167">
        <f t="shared" si="9"/>
        <v>23.381818181818176</v>
      </c>
      <c r="H167" s="18">
        <f t="shared" si="10"/>
        <v>6.6050333846944004E-2</v>
      </c>
      <c r="I167" s="14">
        <f t="shared" si="11"/>
        <v>546.70942148760298</v>
      </c>
    </row>
    <row r="168" spans="1:9" x14ac:dyDescent="0.25">
      <c r="A168" s="1">
        <v>44728</v>
      </c>
      <c r="B168" s="2">
        <v>246</v>
      </c>
      <c r="C168" s="14">
        <f>AVERAGE($B$2:B167)</f>
        <v>377.24096385542168</v>
      </c>
      <c r="F168" s="14">
        <f t="shared" si="8"/>
        <v>-131.24096385542168</v>
      </c>
      <c r="G168">
        <f t="shared" si="9"/>
        <v>131.24096385542168</v>
      </c>
      <c r="H168" s="18">
        <f t="shared" si="10"/>
        <v>0.53349985307081982</v>
      </c>
      <c r="I168" s="14">
        <f t="shared" si="11"/>
        <v>17224.190593700099</v>
      </c>
    </row>
    <row r="169" spans="1:9" x14ac:dyDescent="0.25">
      <c r="A169" s="1">
        <v>44729</v>
      </c>
      <c r="B169" s="2">
        <v>131</v>
      </c>
      <c r="C169" s="14">
        <f>AVERAGE($B$2:B168)</f>
        <v>376.45508982035926</v>
      </c>
      <c r="F169" s="14">
        <f t="shared" si="8"/>
        <v>-245.45508982035926</v>
      </c>
      <c r="G169">
        <f t="shared" si="9"/>
        <v>245.45508982035926</v>
      </c>
      <c r="H169" s="18">
        <f t="shared" si="10"/>
        <v>1.8737029757279333</v>
      </c>
      <c r="I169" s="14">
        <f t="shared" si="11"/>
        <v>60248.20111872063</v>
      </c>
    </row>
    <row r="170" spans="1:9" x14ac:dyDescent="0.25">
      <c r="A170" s="1">
        <v>44730</v>
      </c>
      <c r="B170" s="2">
        <v>364</v>
      </c>
      <c r="C170" s="14">
        <f>AVERAGE($B$2:B169)</f>
        <v>374.99404761904759</v>
      </c>
      <c r="F170" s="14">
        <f t="shared" si="8"/>
        <v>-10.994047619047592</v>
      </c>
      <c r="G170">
        <f t="shared" si="9"/>
        <v>10.994047619047592</v>
      </c>
      <c r="H170" s="18">
        <f t="shared" si="10"/>
        <v>3.0203427524856021E-2</v>
      </c>
      <c r="I170" s="14">
        <f t="shared" si="11"/>
        <v>120.86908304988603</v>
      </c>
    </row>
    <row r="171" spans="1:9" x14ac:dyDescent="0.25">
      <c r="A171" s="1">
        <v>44731</v>
      </c>
      <c r="B171" s="2">
        <v>330</v>
      </c>
      <c r="C171" s="14">
        <f>AVERAGE($B$2:B170)</f>
        <v>374.92899408284023</v>
      </c>
      <c r="F171" s="14">
        <f t="shared" si="8"/>
        <v>-44.928994082840234</v>
      </c>
      <c r="G171">
        <f t="shared" si="9"/>
        <v>44.928994082840234</v>
      </c>
      <c r="H171" s="18">
        <f t="shared" si="10"/>
        <v>0.13614846691769769</v>
      </c>
      <c r="I171" s="14">
        <f t="shared" si="11"/>
        <v>2018.6145092958927</v>
      </c>
    </row>
    <row r="172" spans="1:9" x14ac:dyDescent="0.25">
      <c r="A172" s="1">
        <v>44732</v>
      </c>
      <c r="B172" s="2">
        <v>336</v>
      </c>
      <c r="C172" s="14">
        <f>AVERAGE($B$2:B171)</f>
        <v>374.66470588235296</v>
      </c>
      <c r="F172" s="14">
        <f t="shared" si="8"/>
        <v>-38.664705882352962</v>
      </c>
      <c r="G172">
        <f t="shared" si="9"/>
        <v>38.664705882352962</v>
      </c>
      <c r="H172" s="18">
        <f t="shared" si="10"/>
        <v>0.11507352941176477</v>
      </c>
      <c r="I172" s="14">
        <f t="shared" si="11"/>
        <v>1494.9594809688597</v>
      </c>
    </row>
    <row r="173" spans="1:9" x14ac:dyDescent="0.25">
      <c r="A173" s="1">
        <v>44733</v>
      </c>
      <c r="B173" s="2">
        <v>368</v>
      </c>
      <c r="C173" s="14">
        <f>AVERAGE($B$2:B172)</f>
        <v>374.43859649122805</v>
      </c>
      <c r="F173" s="14">
        <f t="shared" si="8"/>
        <v>-6.4385964912280542</v>
      </c>
      <c r="G173">
        <f t="shared" si="9"/>
        <v>6.4385964912280542</v>
      </c>
      <c r="H173" s="18">
        <f t="shared" si="10"/>
        <v>1.749618611746754E-2</v>
      </c>
      <c r="I173" s="14">
        <f t="shared" si="11"/>
        <v>41.455524776854212</v>
      </c>
    </row>
    <row r="174" spans="1:9" x14ac:dyDescent="0.25">
      <c r="A174" s="1">
        <v>44734</v>
      </c>
      <c r="B174" s="2">
        <v>380</v>
      </c>
      <c r="C174" s="14">
        <f>AVERAGE($B$2:B173)</f>
        <v>374.4011627906977</v>
      </c>
      <c r="F174" s="14">
        <f t="shared" si="8"/>
        <v>5.5988372093023031</v>
      </c>
      <c r="G174">
        <f t="shared" si="9"/>
        <v>5.5988372093023031</v>
      </c>
      <c r="H174" s="18">
        <f t="shared" si="10"/>
        <v>1.4733782129742903E-2</v>
      </c>
      <c r="I174" s="14">
        <f t="shared" si="11"/>
        <v>31.346978096268</v>
      </c>
    </row>
    <row r="175" spans="1:9" x14ac:dyDescent="0.25">
      <c r="A175" s="1">
        <v>44735</v>
      </c>
      <c r="B175" s="2">
        <v>227</v>
      </c>
      <c r="C175" s="14">
        <f>AVERAGE($B$2:B174)</f>
        <v>374.43352601156067</v>
      </c>
      <c r="F175" s="14">
        <f t="shared" si="8"/>
        <v>-147.43352601156067</v>
      </c>
      <c r="G175">
        <f t="shared" si="9"/>
        <v>147.43352601156067</v>
      </c>
      <c r="H175" s="18">
        <f t="shared" si="10"/>
        <v>0.64948689872934218</v>
      </c>
      <c r="I175" s="14">
        <f t="shared" si="11"/>
        <v>21736.644592201537</v>
      </c>
    </row>
    <row r="176" spans="1:9" x14ac:dyDescent="0.25">
      <c r="A176" s="1">
        <v>44736</v>
      </c>
      <c r="B176" s="2">
        <v>201</v>
      </c>
      <c r="C176" s="14">
        <f>AVERAGE($B$2:B175)</f>
        <v>373.58620689655174</v>
      </c>
      <c r="F176" s="14">
        <f t="shared" si="8"/>
        <v>-172.58620689655174</v>
      </c>
      <c r="G176">
        <f t="shared" si="9"/>
        <v>172.58620689655174</v>
      </c>
      <c r="H176" s="18">
        <f t="shared" si="10"/>
        <v>0.85863784525647635</v>
      </c>
      <c r="I176" s="14">
        <f t="shared" si="11"/>
        <v>29785.998810939363</v>
      </c>
    </row>
    <row r="177" spans="1:9" x14ac:dyDescent="0.25">
      <c r="A177" s="1">
        <v>44737</v>
      </c>
      <c r="B177" s="2">
        <v>420</v>
      </c>
      <c r="C177" s="14">
        <f>AVERAGE($B$2:B176)</f>
        <v>372.6</v>
      </c>
      <c r="F177" s="14">
        <f t="shared" si="8"/>
        <v>47.399999999999977</v>
      </c>
      <c r="G177">
        <f t="shared" si="9"/>
        <v>47.399999999999977</v>
      </c>
      <c r="H177" s="18">
        <f t="shared" si="10"/>
        <v>0.11285714285714281</v>
      </c>
      <c r="I177" s="14">
        <f t="shared" si="11"/>
        <v>2246.7599999999979</v>
      </c>
    </row>
    <row r="178" spans="1:9" x14ac:dyDescent="0.25">
      <c r="A178" s="1">
        <v>44738</v>
      </c>
      <c r="B178" s="2">
        <v>374</v>
      </c>
      <c r="C178" s="14">
        <f>AVERAGE($B$2:B177)</f>
        <v>372.86931818181819</v>
      </c>
      <c r="F178" s="14">
        <f t="shared" si="8"/>
        <v>1.130681818181813</v>
      </c>
      <c r="G178">
        <f t="shared" si="9"/>
        <v>1.130681818181813</v>
      </c>
      <c r="H178" s="18">
        <f t="shared" si="10"/>
        <v>3.0232134175984305E-3</v>
      </c>
      <c r="I178" s="14">
        <f t="shared" si="11"/>
        <v>1.2784413739669305</v>
      </c>
    </row>
    <row r="179" spans="1:9" x14ac:dyDescent="0.25">
      <c r="A179" s="1">
        <v>44739</v>
      </c>
      <c r="B179" s="2">
        <v>344</v>
      </c>
      <c r="C179" s="14">
        <f>AVERAGE($B$2:B178)</f>
        <v>372.87570621468927</v>
      </c>
      <c r="F179" s="14">
        <f t="shared" si="8"/>
        <v>-28.875706214689274</v>
      </c>
      <c r="G179">
        <f t="shared" si="9"/>
        <v>28.875706214689274</v>
      </c>
      <c r="H179" s="18">
        <f t="shared" si="10"/>
        <v>8.394100643805022E-2</v>
      </c>
      <c r="I179" s="14">
        <f t="shared" si="11"/>
        <v>833.80640939704472</v>
      </c>
    </row>
    <row r="180" spans="1:9" x14ac:dyDescent="0.25">
      <c r="A180" s="1">
        <v>44740</v>
      </c>
      <c r="B180" s="2">
        <v>344</v>
      </c>
      <c r="C180" s="14">
        <f>AVERAGE($B$2:B179)</f>
        <v>372.7134831460674</v>
      </c>
      <c r="F180" s="14">
        <f t="shared" si="8"/>
        <v>-28.713483146067404</v>
      </c>
      <c r="G180">
        <f t="shared" si="9"/>
        <v>28.713483146067404</v>
      </c>
      <c r="H180" s="18">
        <f t="shared" si="10"/>
        <v>8.3469427750195946E-2</v>
      </c>
      <c r="I180" s="14">
        <f t="shared" si="11"/>
        <v>824.46411437949689</v>
      </c>
    </row>
    <row r="181" spans="1:9" x14ac:dyDescent="0.25">
      <c r="A181" s="1">
        <v>44741</v>
      </c>
      <c r="B181" s="2">
        <v>293</v>
      </c>
      <c r="C181" s="14">
        <f>AVERAGE($B$2:B180)</f>
        <v>372.55307262569835</v>
      </c>
      <c r="F181" s="14">
        <f t="shared" si="8"/>
        <v>-79.553072625698348</v>
      </c>
      <c r="G181">
        <f t="shared" si="9"/>
        <v>79.553072625698348</v>
      </c>
      <c r="H181" s="18">
        <f t="shared" si="10"/>
        <v>0.27151219326176912</v>
      </c>
      <c r="I181" s="14">
        <f t="shared" si="11"/>
        <v>6328.6913641896363</v>
      </c>
    </row>
    <row r="182" spans="1:9" x14ac:dyDescent="0.25">
      <c r="A182" s="1">
        <v>44742</v>
      </c>
      <c r="B182" s="2">
        <v>161</v>
      </c>
      <c r="C182" s="14">
        <f>AVERAGE($B$2:B181)</f>
        <v>372.11111111111109</v>
      </c>
      <c r="F182" s="14">
        <f t="shared" si="8"/>
        <v>-211.11111111111109</v>
      </c>
      <c r="G182">
        <f t="shared" si="9"/>
        <v>211.11111111111109</v>
      </c>
      <c r="H182" s="18">
        <f t="shared" si="10"/>
        <v>1.3112491373360937</v>
      </c>
      <c r="I182" s="14">
        <f t="shared" si="11"/>
        <v>44567.901234567893</v>
      </c>
    </row>
    <row r="183" spans="1:9" x14ac:dyDescent="0.25">
      <c r="A183" s="1">
        <v>44743</v>
      </c>
      <c r="B183" s="2">
        <v>130</v>
      </c>
      <c r="C183" s="14">
        <f>AVERAGE($B$2:B182)</f>
        <v>370.9447513812155</v>
      </c>
      <c r="F183" s="14">
        <f t="shared" si="8"/>
        <v>-240.9447513812155</v>
      </c>
      <c r="G183">
        <f t="shared" si="9"/>
        <v>240.9447513812155</v>
      </c>
      <c r="H183" s="18">
        <f t="shared" si="10"/>
        <v>1.8534211644708884</v>
      </c>
      <c r="I183" s="14">
        <f t="shared" si="11"/>
        <v>58054.37321815575</v>
      </c>
    </row>
    <row r="184" spans="1:9" x14ac:dyDescent="0.25">
      <c r="A184" s="1">
        <v>44744</v>
      </c>
      <c r="B184" s="2">
        <v>170</v>
      </c>
      <c r="C184" s="14">
        <f>AVERAGE($B$2:B183)</f>
        <v>369.62087912087912</v>
      </c>
      <c r="F184" s="14">
        <f t="shared" si="8"/>
        <v>-199.62087912087912</v>
      </c>
      <c r="G184">
        <f t="shared" si="9"/>
        <v>199.62087912087912</v>
      </c>
      <c r="H184" s="18">
        <f t="shared" si="10"/>
        <v>1.1742404654169361</v>
      </c>
      <c r="I184" s="14">
        <f t="shared" si="11"/>
        <v>39848.495380992637</v>
      </c>
    </row>
    <row r="185" spans="1:9" x14ac:dyDescent="0.25">
      <c r="A185" s="1">
        <v>44745</v>
      </c>
      <c r="B185" s="2">
        <v>289</v>
      </c>
      <c r="C185" s="14">
        <f>AVERAGE($B$2:B184)</f>
        <v>368.53005464480873</v>
      </c>
      <c r="F185" s="14">
        <f t="shared" si="8"/>
        <v>-79.530054644808729</v>
      </c>
      <c r="G185">
        <f t="shared" si="9"/>
        <v>79.530054644808729</v>
      </c>
      <c r="H185" s="18">
        <f t="shared" si="10"/>
        <v>0.27519050050106825</v>
      </c>
      <c r="I185" s="14">
        <f t="shared" si="11"/>
        <v>6325.029591806262</v>
      </c>
    </row>
    <row r="186" spans="1:9" x14ac:dyDescent="0.25">
      <c r="A186" s="1">
        <v>44746</v>
      </c>
      <c r="B186" s="2">
        <v>320</v>
      </c>
      <c r="C186" s="14">
        <f>AVERAGE($B$2:B185)</f>
        <v>368.0978260869565</v>
      </c>
      <c r="F186" s="14">
        <f t="shared" si="8"/>
        <v>-48.097826086956502</v>
      </c>
      <c r="G186">
        <f t="shared" si="9"/>
        <v>48.097826086956502</v>
      </c>
      <c r="H186" s="18">
        <f t="shared" si="10"/>
        <v>0.15030570652173908</v>
      </c>
      <c r="I186" s="14">
        <f t="shared" si="11"/>
        <v>2313.4008742911133</v>
      </c>
    </row>
    <row r="187" spans="1:9" x14ac:dyDescent="0.25">
      <c r="A187" s="1">
        <v>44747</v>
      </c>
      <c r="B187" s="2">
        <v>323</v>
      </c>
      <c r="C187" s="14">
        <f>AVERAGE($B$2:B186)</f>
        <v>367.83783783783781</v>
      </c>
      <c r="F187" s="14">
        <f t="shared" si="8"/>
        <v>-44.83783783783781</v>
      </c>
      <c r="G187">
        <f t="shared" si="9"/>
        <v>44.83783783783781</v>
      </c>
      <c r="H187" s="18">
        <f t="shared" si="10"/>
        <v>0.13881683541126258</v>
      </c>
      <c r="I187" s="14">
        <f t="shared" si="11"/>
        <v>2010.43170197224</v>
      </c>
    </row>
    <row r="188" spans="1:9" x14ac:dyDescent="0.25">
      <c r="A188" s="1">
        <v>44748</v>
      </c>
      <c r="B188" s="2">
        <v>279</v>
      </c>
      <c r="C188" s="14">
        <f>AVERAGE($B$2:B187)</f>
        <v>367.59677419354841</v>
      </c>
      <c r="F188" s="14">
        <f t="shared" si="8"/>
        <v>-88.596774193548413</v>
      </c>
      <c r="G188">
        <f t="shared" si="9"/>
        <v>88.596774193548413</v>
      </c>
      <c r="H188" s="18">
        <f t="shared" si="10"/>
        <v>0.31755116198404448</v>
      </c>
      <c r="I188" s="14">
        <f t="shared" si="11"/>
        <v>7849.3883975026056</v>
      </c>
    </row>
    <row r="189" spans="1:9" x14ac:dyDescent="0.25">
      <c r="A189" s="1">
        <v>44749</v>
      </c>
      <c r="B189" s="2">
        <v>133</v>
      </c>
      <c r="C189" s="14">
        <f>AVERAGE($B$2:B188)</f>
        <v>367.12299465240642</v>
      </c>
      <c r="F189" s="14">
        <f t="shared" si="8"/>
        <v>-234.12299465240642</v>
      </c>
      <c r="G189">
        <f t="shared" si="9"/>
        <v>234.12299465240642</v>
      </c>
      <c r="H189" s="18">
        <f t="shared" si="10"/>
        <v>1.7603232680632062</v>
      </c>
      <c r="I189" s="14">
        <f t="shared" si="11"/>
        <v>54813.576625010726</v>
      </c>
    </row>
    <row r="190" spans="1:9" x14ac:dyDescent="0.25">
      <c r="A190" s="1">
        <v>44750</v>
      </c>
      <c r="B190" s="2">
        <v>147</v>
      </c>
      <c r="C190" s="14">
        <f>AVERAGE($B$2:B189)</f>
        <v>365.87765957446811</v>
      </c>
      <c r="F190" s="14">
        <f t="shared" si="8"/>
        <v>-218.87765957446811</v>
      </c>
      <c r="G190">
        <f t="shared" si="9"/>
        <v>218.87765957446811</v>
      </c>
      <c r="H190" s="18">
        <f t="shared" si="10"/>
        <v>1.488963670574613</v>
      </c>
      <c r="I190" s="14">
        <f t="shared" si="11"/>
        <v>47907.42986079675</v>
      </c>
    </row>
    <row r="191" spans="1:9" x14ac:dyDescent="0.25">
      <c r="A191" s="1">
        <v>44751</v>
      </c>
      <c r="B191" s="2">
        <v>359</v>
      </c>
      <c r="C191" s="14">
        <f>AVERAGE($B$2:B190)</f>
        <v>364.71957671957671</v>
      </c>
      <c r="F191" s="14">
        <f t="shared" si="8"/>
        <v>-5.7195767195767075</v>
      </c>
      <c r="G191">
        <f t="shared" si="9"/>
        <v>5.7195767195767075</v>
      </c>
      <c r="H191" s="18">
        <f t="shared" si="10"/>
        <v>1.5931968578208101E-2</v>
      </c>
      <c r="I191" s="14">
        <f t="shared" si="11"/>
        <v>32.713557851123852</v>
      </c>
    </row>
    <row r="192" spans="1:9" x14ac:dyDescent="0.25">
      <c r="A192" s="1">
        <v>44752</v>
      </c>
      <c r="B192" s="2">
        <v>364</v>
      </c>
      <c r="C192" s="14">
        <f>AVERAGE($B$2:B191)</f>
        <v>364.68947368421055</v>
      </c>
      <c r="F192" s="14">
        <f t="shared" si="8"/>
        <v>-0.68947368421055444</v>
      </c>
      <c r="G192">
        <f t="shared" si="9"/>
        <v>0.68947368421055444</v>
      </c>
      <c r="H192" s="18">
        <f t="shared" si="10"/>
        <v>1.8941584731059188E-3</v>
      </c>
      <c r="I192" s="14">
        <f t="shared" si="11"/>
        <v>0.47537396121887532</v>
      </c>
    </row>
    <row r="193" spans="1:9" x14ac:dyDescent="0.25">
      <c r="A193" s="1">
        <v>44753</v>
      </c>
      <c r="B193" s="2">
        <v>354</v>
      </c>
      <c r="C193" s="14">
        <f>AVERAGE($B$2:B192)</f>
        <v>364.68586387434556</v>
      </c>
      <c r="F193" s="14">
        <f t="shared" si="8"/>
        <v>-10.685863874345557</v>
      </c>
      <c r="G193">
        <f t="shared" si="9"/>
        <v>10.685863874345557</v>
      </c>
      <c r="H193" s="18">
        <f t="shared" si="10"/>
        <v>3.0186056142219087E-2</v>
      </c>
      <c r="I193" s="14">
        <f t="shared" si="11"/>
        <v>114.18768674104344</v>
      </c>
    </row>
    <row r="194" spans="1:9" x14ac:dyDescent="0.25">
      <c r="A194" s="1">
        <v>44754</v>
      </c>
      <c r="B194" s="2">
        <v>343</v>
      </c>
      <c r="C194" s="14">
        <f>AVERAGE($B$2:B193)</f>
        <v>364.63020833333331</v>
      </c>
      <c r="F194" s="14">
        <f t="shared" si="8"/>
        <v>-21.630208333333314</v>
      </c>
      <c r="G194">
        <f t="shared" si="9"/>
        <v>21.630208333333314</v>
      </c>
      <c r="H194" s="18">
        <f t="shared" si="10"/>
        <v>6.3061831875607335E-2</v>
      </c>
      <c r="I194" s="14">
        <f t="shared" si="11"/>
        <v>467.86591254340198</v>
      </c>
    </row>
    <row r="195" spans="1:9" x14ac:dyDescent="0.25">
      <c r="A195" s="1">
        <v>44755</v>
      </c>
      <c r="B195" s="2">
        <v>308</v>
      </c>
      <c r="C195" s="14">
        <f>AVERAGE($B$2:B194)</f>
        <v>364.51813471502589</v>
      </c>
      <c r="F195" s="14">
        <f t="shared" si="8"/>
        <v>-56.518134715025894</v>
      </c>
      <c r="G195">
        <f t="shared" si="9"/>
        <v>56.518134715025894</v>
      </c>
      <c r="H195" s="18">
        <f t="shared" si="10"/>
        <v>0.1835004373864477</v>
      </c>
      <c r="I195" s="14">
        <f t="shared" si="11"/>
        <v>3194.2995516658152</v>
      </c>
    </row>
    <row r="196" spans="1:9" x14ac:dyDescent="0.25">
      <c r="A196" s="1">
        <v>44756</v>
      </c>
      <c r="B196" s="2">
        <v>171</v>
      </c>
      <c r="C196" s="14">
        <f>AVERAGE($B$2:B195)</f>
        <v>364.22680412371136</v>
      </c>
      <c r="F196" s="14">
        <f t="shared" ref="F196:F259" si="12">B196-C196</f>
        <v>-193.22680412371136</v>
      </c>
      <c r="G196">
        <f t="shared" ref="G196:G259" si="13">ABS(F196)</f>
        <v>193.22680412371136</v>
      </c>
      <c r="H196" s="18">
        <f t="shared" ref="H196:H259" si="14">G196/B196</f>
        <v>1.1299813106649788</v>
      </c>
      <c r="I196" s="14">
        <f t="shared" ref="I196:I259" si="15">F196^2</f>
        <v>37336.597831863117</v>
      </c>
    </row>
    <row r="197" spans="1:9" x14ac:dyDescent="0.25">
      <c r="A197" s="1">
        <v>44757</v>
      </c>
      <c r="B197" s="2">
        <v>155</v>
      </c>
      <c r="C197" s="14">
        <f>AVERAGE($B$2:B196)</f>
        <v>363.23589743589741</v>
      </c>
      <c r="F197" s="14">
        <f t="shared" si="12"/>
        <v>-208.23589743589741</v>
      </c>
      <c r="G197">
        <f t="shared" si="13"/>
        <v>208.23589743589741</v>
      </c>
      <c r="H197" s="18">
        <f t="shared" si="14"/>
        <v>1.3434574028122415</v>
      </c>
      <c r="I197" s="14">
        <f t="shared" si="15"/>
        <v>43362.188980933584</v>
      </c>
    </row>
    <row r="198" spans="1:9" x14ac:dyDescent="0.25">
      <c r="A198" s="1">
        <v>44758</v>
      </c>
      <c r="B198" s="2">
        <v>289</v>
      </c>
      <c r="C198" s="14">
        <f>AVERAGE($B$2:B197)</f>
        <v>362.17346938775512</v>
      </c>
      <c r="F198" s="14">
        <f t="shared" si="12"/>
        <v>-73.173469387755119</v>
      </c>
      <c r="G198">
        <f t="shared" si="13"/>
        <v>73.173469387755119</v>
      </c>
      <c r="H198" s="18">
        <f t="shared" si="14"/>
        <v>0.25319539580538103</v>
      </c>
      <c r="I198" s="14">
        <f t="shared" si="15"/>
        <v>5354.3566222407353</v>
      </c>
    </row>
    <row r="199" spans="1:9" x14ac:dyDescent="0.25">
      <c r="A199" s="1">
        <v>44759</v>
      </c>
      <c r="B199" s="2">
        <v>280</v>
      </c>
      <c r="C199" s="14">
        <f>AVERAGE($B$2:B198)</f>
        <v>361.80203045685278</v>
      </c>
      <c r="F199" s="14">
        <f t="shared" si="12"/>
        <v>-81.802030456852776</v>
      </c>
      <c r="G199">
        <f t="shared" si="13"/>
        <v>81.802030456852776</v>
      </c>
      <c r="H199" s="18">
        <f t="shared" si="14"/>
        <v>0.29215010877447423</v>
      </c>
      <c r="I199" s="14">
        <f t="shared" si="15"/>
        <v>6691.5721868638693</v>
      </c>
    </row>
    <row r="200" spans="1:9" x14ac:dyDescent="0.25">
      <c r="A200" s="1">
        <v>44760</v>
      </c>
      <c r="B200" s="2">
        <v>295</v>
      </c>
      <c r="C200" s="14">
        <f>AVERAGE($B$2:B199)</f>
        <v>361.38888888888891</v>
      </c>
      <c r="F200" s="14">
        <f t="shared" si="12"/>
        <v>-66.388888888888914</v>
      </c>
      <c r="G200">
        <f t="shared" si="13"/>
        <v>66.388888888888914</v>
      </c>
      <c r="H200" s="18">
        <f t="shared" si="14"/>
        <v>0.22504708097928444</v>
      </c>
      <c r="I200" s="14">
        <f t="shared" si="15"/>
        <v>4407.4845679012378</v>
      </c>
    </row>
    <row r="201" spans="1:9" x14ac:dyDescent="0.25">
      <c r="A201" s="1">
        <v>44761</v>
      </c>
      <c r="B201" s="2">
        <v>330</v>
      </c>
      <c r="C201" s="14">
        <f>AVERAGE($B$2:B200)</f>
        <v>361.05527638190955</v>
      </c>
      <c r="F201" s="14">
        <f t="shared" si="12"/>
        <v>-31.05527638190955</v>
      </c>
      <c r="G201">
        <f t="shared" si="13"/>
        <v>31.05527638190955</v>
      </c>
      <c r="H201" s="18">
        <f t="shared" si="14"/>
        <v>9.4106898126998642E-2</v>
      </c>
      <c r="I201" s="14">
        <f t="shared" si="15"/>
        <v>964.43019115678908</v>
      </c>
    </row>
    <row r="202" spans="1:9" x14ac:dyDescent="0.25">
      <c r="A202" s="1">
        <v>44762</v>
      </c>
      <c r="B202" s="2">
        <v>490</v>
      </c>
      <c r="C202" s="14">
        <f>AVERAGE($B$2:B201)</f>
        <v>360.9</v>
      </c>
      <c r="F202" s="14">
        <f t="shared" si="12"/>
        <v>129.10000000000002</v>
      </c>
      <c r="G202">
        <f t="shared" si="13"/>
        <v>129.10000000000002</v>
      </c>
      <c r="H202" s="18">
        <f t="shared" si="14"/>
        <v>0.26346938775510209</v>
      </c>
      <c r="I202" s="14">
        <f t="shared" si="15"/>
        <v>16666.810000000005</v>
      </c>
    </row>
    <row r="203" spans="1:9" x14ac:dyDescent="0.25">
      <c r="A203" s="1">
        <v>44763</v>
      </c>
      <c r="B203" s="2">
        <v>363</v>
      </c>
      <c r="C203" s="14">
        <f>AVERAGE($B$2:B202)</f>
        <v>361.54228855721391</v>
      </c>
      <c r="F203" s="14">
        <f t="shared" si="12"/>
        <v>1.457711442786092</v>
      </c>
      <c r="G203">
        <f t="shared" si="13"/>
        <v>1.457711442786092</v>
      </c>
      <c r="H203" s="18">
        <f t="shared" si="14"/>
        <v>4.0157340021655429E-3</v>
      </c>
      <c r="I203" s="14">
        <f t="shared" si="15"/>
        <v>2.12492265042951</v>
      </c>
    </row>
    <row r="204" spans="1:9" x14ac:dyDescent="0.25">
      <c r="A204" s="1">
        <v>44764</v>
      </c>
      <c r="B204" s="2">
        <v>183</v>
      </c>
      <c r="C204" s="14">
        <f>AVERAGE($B$2:B203)</f>
        <v>361.54950495049508</v>
      </c>
      <c r="F204" s="14">
        <f t="shared" si="12"/>
        <v>-178.54950495049508</v>
      </c>
      <c r="G204">
        <f t="shared" si="13"/>
        <v>178.54950495049508</v>
      </c>
      <c r="H204" s="18">
        <f t="shared" si="14"/>
        <v>0.97568035492073812</v>
      </c>
      <c r="I204" s="14">
        <f t="shared" si="15"/>
        <v>31879.925718066865</v>
      </c>
    </row>
    <row r="205" spans="1:9" x14ac:dyDescent="0.25">
      <c r="A205" s="1">
        <v>44765</v>
      </c>
      <c r="B205" s="2">
        <v>340</v>
      </c>
      <c r="C205" s="14">
        <f>AVERAGE($B$2:B204)</f>
        <v>360.66995073891627</v>
      </c>
      <c r="F205" s="14">
        <f t="shared" si="12"/>
        <v>-20.66995073891627</v>
      </c>
      <c r="G205">
        <f t="shared" si="13"/>
        <v>20.66995073891627</v>
      </c>
      <c r="H205" s="18">
        <f t="shared" si="14"/>
        <v>6.079397276151844E-2</v>
      </c>
      <c r="I205" s="14">
        <f t="shared" si="15"/>
        <v>427.24686354922528</v>
      </c>
    </row>
    <row r="206" spans="1:9" x14ac:dyDescent="0.25">
      <c r="A206" s="1">
        <v>44766</v>
      </c>
      <c r="B206" s="2">
        <v>372</v>
      </c>
      <c r="C206" s="14">
        <f>AVERAGE($B$2:B205)</f>
        <v>360.56862745098039</v>
      </c>
      <c r="F206" s="14">
        <f t="shared" si="12"/>
        <v>11.431372549019613</v>
      </c>
      <c r="G206">
        <f t="shared" si="13"/>
        <v>11.431372549019613</v>
      </c>
      <c r="H206" s="18">
        <f t="shared" si="14"/>
        <v>3.0729496099515089E-2</v>
      </c>
      <c r="I206" s="14">
        <f t="shared" si="15"/>
        <v>130.67627835447917</v>
      </c>
    </row>
    <row r="207" spans="1:9" x14ac:dyDescent="0.25">
      <c r="A207" s="1">
        <v>44767</v>
      </c>
      <c r="B207" s="2">
        <v>328</v>
      </c>
      <c r="C207" s="14">
        <f>AVERAGE($B$2:B206)</f>
        <v>360.62439024390244</v>
      </c>
      <c r="F207" s="14">
        <f t="shared" si="12"/>
        <v>-32.62439024390244</v>
      </c>
      <c r="G207">
        <f t="shared" si="13"/>
        <v>32.62439024390244</v>
      </c>
      <c r="H207" s="18">
        <f t="shared" si="14"/>
        <v>9.9464604402141582E-2</v>
      </c>
      <c r="I207" s="14">
        <f t="shared" si="15"/>
        <v>1064.3508387864367</v>
      </c>
    </row>
    <row r="208" spans="1:9" x14ac:dyDescent="0.25">
      <c r="A208" s="1">
        <v>44768</v>
      </c>
      <c r="B208" s="2">
        <v>315</v>
      </c>
      <c r="C208" s="14">
        <f>AVERAGE($B$2:B207)</f>
        <v>360.46601941747571</v>
      </c>
      <c r="F208" s="14">
        <f t="shared" si="12"/>
        <v>-45.466019417475707</v>
      </c>
      <c r="G208">
        <f t="shared" si="13"/>
        <v>45.466019417475707</v>
      </c>
      <c r="H208" s="18">
        <f t="shared" si="14"/>
        <v>0.14433656957928795</v>
      </c>
      <c r="I208" s="14">
        <f t="shared" si="15"/>
        <v>2067.1589216702778</v>
      </c>
    </row>
    <row r="209" spans="1:9" x14ac:dyDescent="0.25">
      <c r="A209" s="1">
        <v>44769</v>
      </c>
      <c r="B209" s="2">
        <v>294</v>
      </c>
      <c r="C209" s="14">
        <f>AVERAGE($B$2:B208)</f>
        <v>360.24637681159419</v>
      </c>
      <c r="F209" s="14">
        <f t="shared" si="12"/>
        <v>-66.246376811594189</v>
      </c>
      <c r="G209">
        <f t="shared" si="13"/>
        <v>66.246376811594189</v>
      </c>
      <c r="H209" s="18">
        <f t="shared" si="14"/>
        <v>0.22532781228433399</v>
      </c>
      <c r="I209" s="14">
        <f t="shared" si="15"/>
        <v>4388.5824406637239</v>
      </c>
    </row>
    <row r="210" spans="1:9" x14ac:dyDescent="0.25">
      <c r="A210" s="1">
        <v>44770</v>
      </c>
      <c r="B210" s="2">
        <v>161</v>
      </c>
      <c r="C210" s="14">
        <f>AVERAGE($B$2:B209)</f>
        <v>359.92788461538464</v>
      </c>
      <c r="F210" s="14">
        <f t="shared" si="12"/>
        <v>-198.92788461538464</v>
      </c>
      <c r="G210">
        <f t="shared" si="13"/>
        <v>198.92788461538464</v>
      </c>
      <c r="H210" s="18">
        <f t="shared" si="14"/>
        <v>1.2355769230769234</v>
      </c>
      <c r="I210" s="14">
        <f t="shared" si="15"/>
        <v>39572.303277551786</v>
      </c>
    </row>
    <row r="211" spans="1:9" x14ac:dyDescent="0.25">
      <c r="A211" s="1">
        <v>44771</v>
      </c>
      <c r="B211" s="2">
        <v>140</v>
      </c>
      <c r="C211" s="14">
        <f>AVERAGE($B$2:B210)</f>
        <v>358.97607655502395</v>
      </c>
      <c r="F211" s="14">
        <f t="shared" si="12"/>
        <v>-218.97607655502395</v>
      </c>
      <c r="G211">
        <f t="shared" si="13"/>
        <v>218.97607655502395</v>
      </c>
      <c r="H211" s="18">
        <f t="shared" si="14"/>
        <v>1.5641148325358853</v>
      </c>
      <c r="I211" s="14">
        <f t="shared" si="15"/>
        <v>47950.522103431707</v>
      </c>
    </row>
    <row r="212" spans="1:9" x14ac:dyDescent="0.25">
      <c r="A212" s="1">
        <v>44772</v>
      </c>
      <c r="B212" s="2">
        <v>314</v>
      </c>
      <c r="C212" s="14">
        <f>AVERAGE($B$2:B211)</f>
        <v>357.93333333333334</v>
      </c>
      <c r="F212" s="14">
        <f t="shared" si="12"/>
        <v>-43.933333333333337</v>
      </c>
      <c r="G212">
        <f t="shared" si="13"/>
        <v>43.933333333333337</v>
      </c>
      <c r="H212" s="18">
        <f t="shared" si="14"/>
        <v>0.13991507430997879</v>
      </c>
      <c r="I212" s="14">
        <f t="shared" si="15"/>
        <v>1930.1377777777782</v>
      </c>
    </row>
    <row r="213" spans="1:9" x14ac:dyDescent="0.25">
      <c r="A213" s="1">
        <v>44773</v>
      </c>
      <c r="B213" s="2">
        <v>318</v>
      </c>
      <c r="C213" s="14">
        <f>AVERAGE($B$2:B212)</f>
        <v>357.7251184834123</v>
      </c>
      <c r="F213" s="14">
        <f t="shared" si="12"/>
        <v>-39.725118483412302</v>
      </c>
      <c r="G213">
        <f t="shared" si="13"/>
        <v>39.725118483412302</v>
      </c>
      <c r="H213" s="18">
        <f t="shared" si="14"/>
        <v>0.1249217562371456</v>
      </c>
      <c r="I213" s="14">
        <f t="shared" si="15"/>
        <v>1578.0850385211456</v>
      </c>
    </row>
    <row r="214" spans="1:9" x14ac:dyDescent="0.25">
      <c r="A214" s="1">
        <v>44774</v>
      </c>
      <c r="B214" s="2">
        <v>332</v>
      </c>
      <c r="C214" s="14">
        <f>AVERAGE($B$2:B213)</f>
        <v>357.53773584905662</v>
      </c>
      <c r="F214" s="14">
        <f t="shared" si="12"/>
        <v>-25.537735849056617</v>
      </c>
      <c r="G214">
        <f t="shared" si="13"/>
        <v>25.537735849056617</v>
      </c>
      <c r="H214" s="18">
        <f t="shared" si="14"/>
        <v>7.6920891111616319E-2</v>
      </c>
      <c r="I214" s="14">
        <f t="shared" si="15"/>
        <v>652.17595229619144</v>
      </c>
    </row>
    <row r="215" spans="1:9" x14ac:dyDescent="0.25">
      <c r="A215" s="1">
        <v>44775</v>
      </c>
      <c r="B215" s="2">
        <v>322</v>
      </c>
      <c r="C215" s="14">
        <f>AVERAGE($B$2:B214)</f>
        <v>357.41784037558688</v>
      </c>
      <c r="F215" s="14">
        <f t="shared" si="12"/>
        <v>-35.417840375586877</v>
      </c>
      <c r="G215">
        <f t="shared" si="13"/>
        <v>35.417840375586877</v>
      </c>
      <c r="H215" s="18">
        <f t="shared" si="14"/>
        <v>0.10999329309188471</v>
      </c>
      <c r="I215" s="14">
        <f t="shared" si="15"/>
        <v>1254.423416870552</v>
      </c>
    </row>
    <row r="216" spans="1:9" x14ac:dyDescent="0.25">
      <c r="A216" s="1">
        <v>44776</v>
      </c>
      <c r="B216" s="2">
        <v>260</v>
      </c>
      <c r="C216" s="14">
        <f>AVERAGE($B$2:B215)</f>
        <v>357.25233644859816</v>
      </c>
      <c r="F216" s="14">
        <f t="shared" si="12"/>
        <v>-97.252336448598157</v>
      </c>
      <c r="G216">
        <f t="shared" si="13"/>
        <v>97.252336448598157</v>
      </c>
      <c r="H216" s="18">
        <f t="shared" si="14"/>
        <v>0.37404744787922367</v>
      </c>
      <c r="I216" s="14">
        <f t="shared" si="15"/>
        <v>9458.0169447113331</v>
      </c>
    </row>
    <row r="217" spans="1:9" x14ac:dyDescent="0.25">
      <c r="A217" s="1">
        <v>44777</v>
      </c>
      <c r="B217" s="2">
        <v>141</v>
      </c>
      <c r="C217" s="14">
        <f>AVERAGE($B$2:B216)</f>
        <v>356.8</v>
      </c>
      <c r="F217" s="14">
        <f t="shared" si="12"/>
        <v>-215.8</v>
      </c>
      <c r="G217">
        <f t="shared" si="13"/>
        <v>215.8</v>
      </c>
      <c r="H217" s="18">
        <f t="shared" si="14"/>
        <v>1.5304964539007093</v>
      </c>
      <c r="I217" s="14">
        <f t="shared" si="15"/>
        <v>46569.640000000007</v>
      </c>
    </row>
    <row r="218" spans="1:9" x14ac:dyDescent="0.25">
      <c r="A218" s="1">
        <v>44778</v>
      </c>
      <c r="B218" s="2">
        <v>170</v>
      </c>
      <c r="C218" s="14">
        <f>AVERAGE($B$2:B217)</f>
        <v>355.80092592592592</v>
      </c>
      <c r="F218" s="14">
        <f t="shared" si="12"/>
        <v>-185.80092592592592</v>
      </c>
      <c r="G218">
        <f t="shared" si="13"/>
        <v>185.80092592592592</v>
      </c>
      <c r="H218" s="18">
        <f t="shared" si="14"/>
        <v>1.092946623093682</v>
      </c>
      <c r="I218" s="14">
        <f t="shared" si="15"/>
        <v>34521.98407493141</v>
      </c>
    </row>
    <row r="219" spans="1:9" x14ac:dyDescent="0.25">
      <c r="A219" s="1">
        <v>44779</v>
      </c>
      <c r="B219" s="2">
        <v>128</v>
      </c>
      <c r="C219" s="14">
        <f>AVERAGE($B$2:B218)</f>
        <v>354.94470046082949</v>
      </c>
      <c r="F219" s="14">
        <f t="shared" si="12"/>
        <v>-226.94470046082949</v>
      </c>
      <c r="G219">
        <f t="shared" si="13"/>
        <v>226.94470046082949</v>
      </c>
      <c r="H219" s="18">
        <f t="shared" si="14"/>
        <v>1.7730054723502304</v>
      </c>
      <c r="I219" s="14">
        <f t="shared" si="15"/>
        <v>51503.897067255624</v>
      </c>
    </row>
    <row r="220" spans="1:9" x14ac:dyDescent="0.25">
      <c r="A220" s="1">
        <v>44780</v>
      </c>
      <c r="B220" s="2">
        <v>350</v>
      </c>
      <c r="C220" s="14">
        <f>AVERAGE($B$2:B219)</f>
        <v>353.90366972477062</v>
      </c>
      <c r="F220" s="14">
        <f t="shared" si="12"/>
        <v>-3.9036697247706229</v>
      </c>
      <c r="G220">
        <f t="shared" si="13"/>
        <v>3.9036697247706229</v>
      </c>
      <c r="H220" s="18">
        <f t="shared" si="14"/>
        <v>1.1153342070773209E-2</v>
      </c>
      <c r="I220" s="14">
        <f t="shared" si="15"/>
        <v>15.238637320090751</v>
      </c>
    </row>
    <row r="221" spans="1:9" x14ac:dyDescent="0.25">
      <c r="A221" s="1">
        <v>44781</v>
      </c>
      <c r="B221" s="2">
        <v>322</v>
      </c>
      <c r="C221" s="14">
        <f>AVERAGE($B$2:B220)</f>
        <v>353.88584474885846</v>
      </c>
      <c r="F221" s="14">
        <f t="shared" si="12"/>
        <v>-31.88584474885846</v>
      </c>
      <c r="G221">
        <f t="shared" si="13"/>
        <v>31.88584474885846</v>
      </c>
      <c r="H221" s="18">
        <f t="shared" si="14"/>
        <v>9.9024362574094596E-2</v>
      </c>
      <c r="I221" s="14">
        <f t="shared" si="15"/>
        <v>1016.7070953483046</v>
      </c>
    </row>
    <row r="222" spans="1:9" x14ac:dyDescent="0.25">
      <c r="A222" s="1">
        <v>44782</v>
      </c>
      <c r="B222" s="2">
        <v>305</v>
      </c>
      <c r="C222" s="14">
        <f>AVERAGE($B$2:B221)</f>
        <v>353.7409090909091</v>
      </c>
      <c r="F222" s="14">
        <f t="shared" si="12"/>
        <v>-48.740909090909099</v>
      </c>
      <c r="G222">
        <f t="shared" si="13"/>
        <v>48.740909090909099</v>
      </c>
      <c r="H222" s="18">
        <f t="shared" si="14"/>
        <v>0.15980625931445605</v>
      </c>
      <c r="I222" s="14">
        <f t="shared" si="15"/>
        <v>2375.6762190082654</v>
      </c>
    </row>
    <row r="223" spans="1:9" x14ac:dyDescent="0.25">
      <c r="A223" s="1">
        <v>44783</v>
      </c>
      <c r="B223" s="2">
        <v>245</v>
      </c>
      <c r="C223" s="14">
        <f>AVERAGE($B$2:B222)</f>
        <v>353.52036199095022</v>
      </c>
      <c r="F223" s="14">
        <f t="shared" si="12"/>
        <v>-108.52036199095022</v>
      </c>
      <c r="G223">
        <f t="shared" si="13"/>
        <v>108.52036199095022</v>
      </c>
      <c r="H223" s="18">
        <f t="shared" si="14"/>
        <v>0.44294025302428663</v>
      </c>
      <c r="I223" s="14">
        <f t="shared" si="15"/>
        <v>11776.668966646874</v>
      </c>
    </row>
    <row r="224" spans="1:9" x14ac:dyDescent="0.25">
      <c r="A224" s="1">
        <v>44784</v>
      </c>
      <c r="B224" s="2">
        <v>175</v>
      </c>
      <c r="C224" s="14">
        <f>AVERAGE($B$2:B223)</f>
        <v>353.03153153153153</v>
      </c>
      <c r="F224" s="14">
        <f t="shared" si="12"/>
        <v>-178.03153153153153</v>
      </c>
      <c r="G224">
        <f t="shared" si="13"/>
        <v>178.03153153153153</v>
      </c>
      <c r="H224" s="18">
        <f t="shared" si="14"/>
        <v>1.0173230373230373</v>
      </c>
      <c r="I224" s="14">
        <f t="shared" si="15"/>
        <v>31695.226219462704</v>
      </c>
    </row>
    <row r="225" spans="1:9" x14ac:dyDescent="0.25">
      <c r="A225" s="1">
        <v>44785</v>
      </c>
      <c r="B225" s="2">
        <v>119</v>
      </c>
      <c r="C225" s="14">
        <f>AVERAGE($B$2:B224)</f>
        <v>352.23318385650225</v>
      </c>
      <c r="F225" s="14">
        <f t="shared" si="12"/>
        <v>-233.23318385650225</v>
      </c>
      <c r="G225">
        <f t="shared" si="13"/>
        <v>233.23318385650225</v>
      </c>
      <c r="H225" s="18">
        <f t="shared" si="14"/>
        <v>1.9599427214832121</v>
      </c>
      <c r="I225" s="14">
        <f t="shared" si="15"/>
        <v>54397.71805184098</v>
      </c>
    </row>
    <row r="226" spans="1:9" x14ac:dyDescent="0.25">
      <c r="A226" s="1">
        <v>44786</v>
      </c>
      <c r="B226" s="2">
        <v>286</v>
      </c>
      <c r="C226" s="14">
        <f>AVERAGE($B$2:B225)</f>
        <v>351.19196428571428</v>
      </c>
      <c r="F226" s="14">
        <f t="shared" si="12"/>
        <v>-65.191964285714278</v>
      </c>
      <c r="G226">
        <f t="shared" si="13"/>
        <v>65.191964285714278</v>
      </c>
      <c r="H226" s="18">
        <f t="shared" si="14"/>
        <v>0.22794393106893104</v>
      </c>
      <c r="I226" s="14">
        <f t="shared" si="15"/>
        <v>4249.9922074298456</v>
      </c>
    </row>
    <row r="227" spans="1:9" x14ac:dyDescent="0.25">
      <c r="A227" s="1">
        <v>44787</v>
      </c>
      <c r="B227" s="2">
        <v>304</v>
      </c>
      <c r="C227" s="14">
        <f>AVERAGE($B$2:B226)</f>
        <v>350.90222222222224</v>
      </c>
      <c r="F227" s="14">
        <f t="shared" si="12"/>
        <v>-46.902222222222235</v>
      </c>
      <c r="G227">
        <f t="shared" si="13"/>
        <v>46.902222222222235</v>
      </c>
      <c r="H227" s="18">
        <f t="shared" si="14"/>
        <v>0.15428362573099419</v>
      </c>
      <c r="I227" s="14">
        <f t="shared" si="15"/>
        <v>2199.8184493827171</v>
      </c>
    </row>
    <row r="228" spans="1:9" x14ac:dyDescent="0.25">
      <c r="A228" s="1">
        <v>44788</v>
      </c>
      <c r="B228" s="2">
        <v>255</v>
      </c>
      <c r="C228" s="14">
        <f>AVERAGE($B$2:B227)</f>
        <v>350.69469026548671</v>
      </c>
      <c r="F228" s="14">
        <f t="shared" si="12"/>
        <v>-95.694690265486713</v>
      </c>
      <c r="G228">
        <f t="shared" si="13"/>
        <v>95.694690265486713</v>
      </c>
      <c r="H228" s="18">
        <f t="shared" si="14"/>
        <v>0.37527329515877145</v>
      </c>
      <c r="I228" s="14">
        <f t="shared" si="15"/>
        <v>9157.4737450074372</v>
      </c>
    </row>
    <row r="229" spans="1:9" x14ac:dyDescent="0.25">
      <c r="A229" s="1">
        <v>44789</v>
      </c>
      <c r="B229" s="2">
        <v>267</v>
      </c>
      <c r="C229" s="14">
        <f>AVERAGE($B$2:B228)</f>
        <v>350.27312775330398</v>
      </c>
      <c r="F229" s="14">
        <f t="shared" si="12"/>
        <v>-83.273127753303982</v>
      </c>
      <c r="G229">
        <f t="shared" si="13"/>
        <v>83.273127753303982</v>
      </c>
      <c r="H229" s="18">
        <f t="shared" si="14"/>
        <v>0.31188437360788007</v>
      </c>
      <c r="I229" s="14">
        <f t="shared" si="15"/>
        <v>6934.4138058180861</v>
      </c>
    </row>
    <row r="230" spans="1:9" x14ac:dyDescent="0.25">
      <c r="A230" s="1">
        <v>44790</v>
      </c>
      <c r="B230" s="2">
        <v>234</v>
      </c>
      <c r="C230" s="14">
        <f>AVERAGE($B$2:B229)</f>
        <v>349.90789473684208</v>
      </c>
      <c r="F230" s="14">
        <f t="shared" si="12"/>
        <v>-115.90789473684208</v>
      </c>
      <c r="G230">
        <f t="shared" si="13"/>
        <v>115.90789473684208</v>
      </c>
      <c r="H230" s="18">
        <f t="shared" si="14"/>
        <v>0.49533288349077814</v>
      </c>
      <c r="I230" s="14">
        <f t="shared" si="15"/>
        <v>13434.640062326864</v>
      </c>
    </row>
    <row r="231" spans="1:9" x14ac:dyDescent="0.25">
      <c r="A231" s="1">
        <v>44791</v>
      </c>
      <c r="B231" s="2">
        <v>142</v>
      </c>
      <c r="C231" s="14">
        <f>AVERAGE($B$2:B230)</f>
        <v>349.40174672489081</v>
      </c>
      <c r="F231" s="14">
        <f t="shared" si="12"/>
        <v>-207.40174672489081</v>
      </c>
      <c r="G231">
        <f t="shared" si="13"/>
        <v>207.40174672489081</v>
      </c>
      <c r="H231" s="18">
        <f t="shared" si="14"/>
        <v>1.460575681161203</v>
      </c>
      <c r="I231" s="14">
        <f t="shared" si="15"/>
        <v>43015.484544535757</v>
      </c>
    </row>
    <row r="232" spans="1:9" x14ac:dyDescent="0.25">
      <c r="A232" s="1">
        <v>44792</v>
      </c>
      <c r="B232" s="2">
        <v>126</v>
      </c>
      <c r="C232" s="14">
        <f>AVERAGE($B$2:B231)</f>
        <v>348.5</v>
      </c>
      <c r="F232" s="14">
        <f t="shared" si="12"/>
        <v>-222.5</v>
      </c>
      <c r="G232">
        <f t="shared" si="13"/>
        <v>222.5</v>
      </c>
      <c r="H232" s="18">
        <f t="shared" si="14"/>
        <v>1.7658730158730158</v>
      </c>
      <c r="I232" s="14">
        <f t="shared" si="15"/>
        <v>49506.25</v>
      </c>
    </row>
    <row r="233" spans="1:9" x14ac:dyDescent="0.25">
      <c r="A233" s="1">
        <v>44793</v>
      </c>
      <c r="B233" s="2">
        <v>252</v>
      </c>
      <c r="C233" s="14">
        <f>AVERAGE($B$2:B232)</f>
        <v>347.53679653679654</v>
      </c>
      <c r="F233" s="14">
        <f t="shared" si="12"/>
        <v>-95.536796536796544</v>
      </c>
      <c r="G233">
        <f t="shared" si="13"/>
        <v>95.536796536796544</v>
      </c>
      <c r="H233" s="18">
        <f t="shared" si="14"/>
        <v>0.37911427197141484</v>
      </c>
      <c r="I233" s="14">
        <f t="shared" si="15"/>
        <v>9127.2794925132603</v>
      </c>
    </row>
    <row r="234" spans="1:9" x14ac:dyDescent="0.25">
      <c r="A234" s="1">
        <v>44794</v>
      </c>
      <c r="B234" s="2">
        <v>265</v>
      </c>
      <c r="C234" s="14">
        <f>AVERAGE($B$2:B233)</f>
        <v>347.125</v>
      </c>
      <c r="F234" s="14">
        <f t="shared" si="12"/>
        <v>-82.125</v>
      </c>
      <c r="G234">
        <f t="shared" si="13"/>
        <v>82.125</v>
      </c>
      <c r="H234" s="18">
        <f t="shared" si="14"/>
        <v>0.30990566037735851</v>
      </c>
      <c r="I234" s="14">
        <f t="shared" si="15"/>
        <v>6744.515625</v>
      </c>
    </row>
    <row r="235" spans="1:9" x14ac:dyDescent="0.25">
      <c r="A235" s="1">
        <v>44795</v>
      </c>
      <c r="B235" s="2">
        <v>243</v>
      </c>
      <c r="C235" s="14">
        <f>AVERAGE($B$2:B234)</f>
        <v>346.77253218884118</v>
      </c>
      <c r="F235" s="14">
        <f t="shared" si="12"/>
        <v>-103.77253218884118</v>
      </c>
      <c r="G235">
        <f t="shared" si="13"/>
        <v>103.77253218884118</v>
      </c>
      <c r="H235" s="18">
        <f t="shared" si="14"/>
        <v>0.42704745756724766</v>
      </c>
      <c r="I235" s="14">
        <f t="shared" si="15"/>
        <v>10768.738436884079</v>
      </c>
    </row>
    <row r="236" spans="1:9" x14ac:dyDescent="0.25">
      <c r="A236" s="1">
        <v>44796</v>
      </c>
      <c r="B236" s="2">
        <v>266</v>
      </c>
      <c r="C236" s="14">
        <f>AVERAGE($B$2:B235)</f>
        <v>346.32905982905982</v>
      </c>
      <c r="F236" s="14">
        <f t="shared" si="12"/>
        <v>-80.329059829059815</v>
      </c>
      <c r="G236">
        <f t="shared" si="13"/>
        <v>80.329059829059815</v>
      </c>
      <c r="H236" s="18">
        <f t="shared" si="14"/>
        <v>0.3019889467257888</v>
      </c>
      <c r="I236" s="14">
        <f t="shared" si="15"/>
        <v>6452.7578530206711</v>
      </c>
    </row>
    <row r="237" spans="1:9" x14ac:dyDescent="0.25">
      <c r="A237" s="1">
        <v>44797</v>
      </c>
      <c r="B237" s="2">
        <v>203</v>
      </c>
      <c r="C237" s="14">
        <f>AVERAGE($B$2:B236)</f>
        <v>345.98723404255321</v>
      </c>
      <c r="F237" s="14">
        <f t="shared" si="12"/>
        <v>-142.98723404255321</v>
      </c>
      <c r="G237">
        <f t="shared" si="13"/>
        <v>142.98723404255321</v>
      </c>
      <c r="H237" s="18">
        <f t="shared" si="14"/>
        <v>0.70437061104706011</v>
      </c>
      <c r="I237" s="14">
        <f t="shared" si="15"/>
        <v>20445.349099139887</v>
      </c>
    </row>
    <row r="238" spans="1:9" x14ac:dyDescent="0.25">
      <c r="A238" s="1">
        <v>44798</v>
      </c>
      <c r="B238" s="2">
        <v>129</v>
      </c>
      <c r="C238" s="14">
        <f>AVERAGE($B$2:B237)</f>
        <v>345.38135593220341</v>
      </c>
      <c r="F238" s="14">
        <f t="shared" si="12"/>
        <v>-216.38135593220341</v>
      </c>
      <c r="G238">
        <f t="shared" si="13"/>
        <v>216.38135593220341</v>
      </c>
      <c r="H238" s="18">
        <f t="shared" si="14"/>
        <v>1.6773748521876233</v>
      </c>
      <c r="I238" s="14">
        <f t="shared" si="15"/>
        <v>46820.891195058895</v>
      </c>
    </row>
    <row r="239" spans="1:9" x14ac:dyDescent="0.25">
      <c r="A239" s="1">
        <v>44799</v>
      </c>
      <c r="B239" s="2">
        <v>90</v>
      </c>
      <c r="C239" s="14">
        <f>AVERAGE($B$2:B238)</f>
        <v>344.46835443037975</v>
      </c>
      <c r="F239" s="14">
        <f t="shared" si="12"/>
        <v>-254.46835443037975</v>
      </c>
      <c r="G239">
        <f t="shared" si="13"/>
        <v>254.46835443037975</v>
      </c>
      <c r="H239" s="18">
        <f t="shared" si="14"/>
        <v>2.8274261603375526</v>
      </c>
      <c r="I239" s="14">
        <f t="shared" si="15"/>
        <v>64754.143406505369</v>
      </c>
    </row>
    <row r="240" spans="1:9" x14ac:dyDescent="0.25">
      <c r="A240" s="1">
        <v>44800</v>
      </c>
      <c r="B240" s="2">
        <v>263</v>
      </c>
      <c r="C240" s="14">
        <f>AVERAGE($B$2:B239)</f>
        <v>343.39915966386553</v>
      </c>
      <c r="F240" s="14">
        <f t="shared" si="12"/>
        <v>-80.399159663865532</v>
      </c>
      <c r="G240">
        <f t="shared" si="13"/>
        <v>80.399159663865532</v>
      </c>
      <c r="H240" s="18">
        <f t="shared" si="14"/>
        <v>0.30570022685880432</v>
      </c>
      <c r="I240" s="14">
        <f t="shared" si="15"/>
        <v>6464.0248746557427</v>
      </c>
    </row>
    <row r="241" spans="1:9" x14ac:dyDescent="0.25">
      <c r="A241" s="1">
        <v>44801</v>
      </c>
      <c r="B241" s="2">
        <v>219</v>
      </c>
      <c r="C241" s="14">
        <f>AVERAGE($B$2:B240)</f>
        <v>343.06276150627616</v>
      </c>
      <c r="F241" s="14">
        <f t="shared" si="12"/>
        <v>-124.06276150627616</v>
      </c>
      <c r="G241">
        <f t="shared" si="13"/>
        <v>124.06276150627616</v>
      </c>
      <c r="H241" s="18">
        <f t="shared" si="14"/>
        <v>0.56649662788253952</v>
      </c>
      <c r="I241" s="14">
        <f t="shared" si="15"/>
        <v>15391.568792563157</v>
      </c>
    </row>
    <row r="242" spans="1:9" x14ac:dyDescent="0.25">
      <c r="A242" s="1">
        <v>44802</v>
      </c>
      <c r="B242" s="2">
        <v>244</v>
      </c>
      <c r="C242" s="14">
        <f>AVERAGE($B$2:B241)</f>
        <v>342.54583333333335</v>
      </c>
      <c r="F242" s="14">
        <f t="shared" si="12"/>
        <v>-98.545833333333348</v>
      </c>
      <c r="G242">
        <f t="shared" si="13"/>
        <v>98.545833333333348</v>
      </c>
      <c r="H242" s="18">
        <f t="shared" si="14"/>
        <v>0.40387636612021866</v>
      </c>
      <c r="I242" s="14">
        <f t="shared" si="15"/>
        <v>9711.2812673611134</v>
      </c>
    </row>
    <row r="243" spans="1:9" x14ac:dyDescent="0.25">
      <c r="A243" s="1">
        <v>44803</v>
      </c>
      <c r="B243" s="2">
        <v>252</v>
      </c>
      <c r="C243" s="14">
        <f>AVERAGE($B$2:B242)</f>
        <v>342.13692946058092</v>
      </c>
      <c r="F243" s="14">
        <f t="shared" si="12"/>
        <v>-90.136929460580916</v>
      </c>
      <c r="G243">
        <f t="shared" si="13"/>
        <v>90.136929460580916</v>
      </c>
      <c r="H243" s="18">
        <f t="shared" si="14"/>
        <v>0.35768622801817823</v>
      </c>
      <c r="I243" s="14">
        <f t="shared" si="15"/>
        <v>8124.6660525817397</v>
      </c>
    </row>
    <row r="244" spans="1:9" x14ac:dyDescent="0.25">
      <c r="A244" s="1">
        <v>44804</v>
      </c>
      <c r="B244" s="2">
        <v>229</v>
      </c>
      <c r="C244" s="14">
        <f>AVERAGE($B$2:B243)</f>
        <v>341.76446280991735</v>
      </c>
      <c r="F244" s="14">
        <f t="shared" si="12"/>
        <v>-112.76446280991735</v>
      </c>
      <c r="G244">
        <f t="shared" si="13"/>
        <v>112.76446280991735</v>
      </c>
      <c r="H244" s="18">
        <f t="shared" si="14"/>
        <v>0.49242123497780499</v>
      </c>
      <c r="I244" s="14">
        <f t="shared" si="15"/>
        <v>12715.824072809233</v>
      </c>
    </row>
    <row r="245" spans="1:9" x14ac:dyDescent="0.25">
      <c r="A245" s="1">
        <v>44805</v>
      </c>
      <c r="B245" s="2">
        <v>105</v>
      </c>
      <c r="C245" s="14">
        <f>AVERAGE($B$2:B244)</f>
        <v>341.30041152263374</v>
      </c>
      <c r="F245" s="14">
        <f t="shared" si="12"/>
        <v>-236.30041152263374</v>
      </c>
      <c r="G245">
        <f t="shared" si="13"/>
        <v>236.30041152263374</v>
      </c>
      <c r="H245" s="18">
        <f t="shared" si="14"/>
        <v>2.2504801097393687</v>
      </c>
      <c r="I245" s="14">
        <f t="shared" si="15"/>
        <v>55837.884485766059</v>
      </c>
    </row>
    <row r="246" spans="1:9" x14ac:dyDescent="0.25">
      <c r="A246" s="1">
        <v>44806</v>
      </c>
      <c r="B246" s="2">
        <v>105</v>
      </c>
      <c r="C246" s="14">
        <f>AVERAGE($B$2:B245)</f>
        <v>340.33196721311475</v>
      </c>
      <c r="F246" s="14">
        <f t="shared" si="12"/>
        <v>-235.33196721311475</v>
      </c>
      <c r="G246">
        <f t="shared" si="13"/>
        <v>235.33196721311475</v>
      </c>
      <c r="H246" s="18">
        <f t="shared" si="14"/>
        <v>2.2412568306010927</v>
      </c>
      <c r="I246" s="14">
        <f t="shared" si="15"/>
        <v>55381.134792394514</v>
      </c>
    </row>
    <row r="247" spans="1:9" x14ac:dyDescent="0.25">
      <c r="A247" s="1">
        <v>44807</v>
      </c>
      <c r="B247" s="2">
        <v>131</v>
      </c>
      <c r="C247" s="14">
        <f>AVERAGE($B$2:B246)</f>
        <v>339.37142857142857</v>
      </c>
      <c r="F247" s="14">
        <f t="shared" si="12"/>
        <v>-208.37142857142857</v>
      </c>
      <c r="G247">
        <f t="shared" si="13"/>
        <v>208.37142857142857</v>
      </c>
      <c r="H247" s="18">
        <f t="shared" si="14"/>
        <v>1.5906215921483096</v>
      </c>
      <c r="I247" s="14">
        <f t="shared" si="15"/>
        <v>43418.652244897959</v>
      </c>
    </row>
    <row r="248" spans="1:9" x14ac:dyDescent="0.25">
      <c r="A248" s="1">
        <v>44808</v>
      </c>
      <c r="B248" s="2">
        <v>311</v>
      </c>
      <c r="C248" s="14">
        <f>AVERAGE($B$2:B247)</f>
        <v>338.52439024390242</v>
      </c>
      <c r="F248" s="14">
        <f t="shared" si="12"/>
        <v>-27.524390243902417</v>
      </c>
      <c r="G248">
        <f t="shared" si="13"/>
        <v>27.524390243902417</v>
      </c>
      <c r="H248" s="18">
        <f t="shared" si="14"/>
        <v>8.8502862520586548E-2</v>
      </c>
      <c r="I248" s="14">
        <f t="shared" si="15"/>
        <v>757.59205829863049</v>
      </c>
    </row>
    <row r="249" spans="1:9" x14ac:dyDescent="0.25">
      <c r="A249" s="1">
        <v>44809</v>
      </c>
      <c r="B249" s="2">
        <v>314</v>
      </c>
      <c r="C249" s="14">
        <f>AVERAGE($B$2:B248)</f>
        <v>338.41295546558706</v>
      </c>
      <c r="F249" s="14">
        <f t="shared" si="12"/>
        <v>-24.412955465587061</v>
      </c>
      <c r="G249">
        <f t="shared" si="13"/>
        <v>24.412955465587061</v>
      </c>
      <c r="H249" s="18">
        <f t="shared" si="14"/>
        <v>7.7748265813971526E-2</v>
      </c>
      <c r="I249" s="14">
        <f t="shared" si="15"/>
        <v>595.99239456473708</v>
      </c>
    </row>
    <row r="250" spans="1:9" x14ac:dyDescent="0.25">
      <c r="A250" s="1">
        <v>44810</v>
      </c>
      <c r="B250" s="2">
        <v>283</v>
      </c>
      <c r="C250" s="14">
        <f>AVERAGE($B$2:B249)</f>
        <v>338.31451612903226</v>
      </c>
      <c r="F250" s="14">
        <f t="shared" si="12"/>
        <v>-55.314516129032256</v>
      </c>
      <c r="G250">
        <f t="shared" si="13"/>
        <v>55.314516129032256</v>
      </c>
      <c r="H250" s="18">
        <f t="shared" si="14"/>
        <v>0.19545765416619171</v>
      </c>
      <c r="I250" s="14">
        <f t="shared" si="15"/>
        <v>3059.6956945889697</v>
      </c>
    </row>
    <row r="251" spans="1:9" x14ac:dyDescent="0.25">
      <c r="A251" s="1">
        <v>44811</v>
      </c>
      <c r="B251" s="2">
        <v>245</v>
      </c>
      <c r="C251" s="14">
        <f>AVERAGE($B$2:B250)</f>
        <v>338.09236947791163</v>
      </c>
      <c r="F251" s="14">
        <f t="shared" si="12"/>
        <v>-93.092369477911632</v>
      </c>
      <c r="G251">
        <f t="shared" si="13"/>
        <v>93.092369477911632</v>
      </c>
      <c r="H251" s="18">
        <f t="shared" si="14"/>
        <v>0.37996885501188421</v>
      </c>
      <c r="I251" s="14">
        <f t="shared" si="15"/>
        <v>8666.1892550120137</v>
      </c>
    </row>
    <row r="252" spans="1:9" x14ac:dyDescent="0.25">
      <c r="A252" s="1">
        <v>44812</v>
      </c>
      <c r="B252" s="2">
        <v>131</v>
      </c>
      <c r="C252" s="14">
        <f>AVERAGE($B$2:B251)</f>
        <v>337.72</v>
      </c>
      <c r="F252" s="14">
        <f t="shared" si="12"/>
        <v>-206.72000000000003</v>
      </c>
      <c r="G252">
        <f t="shared" si="13"/>
        <v>206.72000000000003</v>
      </c>
      <c r="H252" s="18">
        <f t="shared" si="14"/>
        <v>1.5780152671755727</v>
      </c>
      <c r="I252" s="14">
        <f t="shared" si="15"/>
        <v>42733.158400000015</v>
      </c>
    </row>
    <row r="253" spans="1:9" x14ac:dyDescent="0.25">
      <c r="A253" s="1">
        <v>44813</v>
      </c>
      <c r="B253" s="2">
        <v>96</v>
      </c>
      <c r="C253" s="14">
        <f>AVERAGE($B$2:B252)</f>
        <v>336.8964143426295</v>
      </c>
      <c r="F253" s="14">
        <f t="shared" si="12"/>
        <v>-240.8964143426295</v>
      </c>
      <c r="G253">
        <f t="shared" si="13"/>
        <v>240.8964143426295</v>
      </c>
      <c r="H253" s="18">
        <f t="shared" si="14"/>
        <v>2.5093376494023905</v>
      </c>
      <c r="I253" s="14">
        <f t="shared" si="15"/>
        <v>58031.082443135834</v>
      </c>
    </row>
    <row r="254" spans="1:9" x14ac:dyDescent="0.25">
      <c r="A254" s="1">
        <v>44814</v>
      </c>
      <c r="B254" s="2">
        <v>236</v>
      </c>
      <c r="C254" s="14">
        <f>AVERAGE($B$2:B253)</f>
        <v>335.9404761904762</v>
      </c>
      <c r="F254" s="14">
        <f t="shared" si="12"/>
        <v>-99.940476190476204</v>
      </c>
      <c r="G254">
        <f t="shared" si="13"/>
        <v>99.940476190476204</v>
      </c>
      <c r="H254" s="18">
        <f t="shared" si="14"/>
        <v>0.42347659402744153</v>
      </c>
      <c r="I254" s="14">
        <f t="shared" si="15"/>
        <v>9988.0987811791401</v>
      </c>
    </row>
    <row r="255" spans="1:9" x14ac:dyDescent="0.25">
      <c r="A255" s="1">
        <v>44815</v>
      </c>
      <c r="B255" s="2">
        <v>238</v>
      </c>
      <c r="C255" s="14">
        <f>AVERAGE($B$2:B254)</f>
        <v>335.54545454545456</v>
      </c>
      <c r="F255" s="14">
        <f t="shared" si="12"/>
        <v>-97.545454545454561</v>
      </c>
      <c r="G255">
        <f t="shared" si="13"/>
        <v>97.545454545454561</v>
      </c>
      <c r="H255" s="18">
        <f t="shared" si="14"/>
        <v>0.40985485103132169</v>
      </c>
      <c r="I255" s="14">
        <f t="shared" si="15"/>
        <v>9515.1157024793411</v>
      </c>
    </row>
    <row r="256" spans="1:9" x14ac:dyDescent="0.25">
      <c r="A256" s="1">
        <v>44816</v>
      </c>
      <c r="B256" s="2">
        <v>245</v>
      </c>
      <c r="C256" s="14">
        <f>AVERAGE($B$2:B255)</f>
        <v>335.16141732283467</v>
      </c>
      <c r="F256" s="14">
        <f t="shared" si="12"/>
        <v>-90.161417322834666</v>
      </c>
      <c r="G256">
        <f t="shared" si="13"/>
        <v>90.161417322834666</v>
      </c>
      <c r="H256" s="18">
        <f t="shared" si="14"/>
        <v>0.36800578499116188</v>
      </c>
      <c r="I256" s="14">
        <f t="shared" si="15"/>
        <v>8129.0811736623509</v>
      </c>
    </row>
    <row r="257" spans="1:9" x14ac:dyDescent="0.25">
      <c r="A257" s="1">
        <v>44817</v>
      </c>
      <c r="B257" s="2">
        <v>208</v>
      </c>
      <c r="C257" s="14">
        <f>AVERAGE($B$2:B256)</f>
        <v>334.80784313725491</v>
      </c>
      <c r="F257" s="14">
        <f t="shared" si="12"/>
        <v>-126.80784313725491</v>
      </c>
      <c r="G257">
        <f t="shared" si="13"/>
        <v>126.80784313725491</v>
      </c>
      <c r="H257" s="18">
        <f t="shared" si="14"/>
        <v>0.60965309200603324</v>
      </c>
      <c r="I257" s="14">
        <f t="shared" si="15"/>
        <v>16080.229081122647</v>
      </c>
    </row>
    <row r="258" spans="1:9" x14ac:dyDescent="0.25">
      <c r="A258" s="1">
        <v>44818</v>
      </c>
      <c r="B258" s="2">
        <v>219</v>
      </c>
      <c r="C258" s="14">
        <f>AVERAGE($B$2:B257)</f>
        <v>334.3125</v>
      </c>
      <c r="F258" s="14">
        <f t="shared" si="12"/>
        <v>-115.3125</v>
      </c>
      <c r="G258">
        <f t="shared" si="13"/>
        <v>115.3125</v>
      </c>
      <c r="H258" s="18">
        <f t="shared" si="14"/>
        <v>0.52654109589041098</v>
      </c>
      <c r="I258" s="14">
        <f t="shared" si="15"/>
        <v>13296.97265625</v>
      </c>
    </row>
    <row r="259" spans="1:9" x14ac:dyDescent="0.25">
      <c r="A259" s="1">
        <v>44819</v>
      </c>
      <c r="B259" s="2">
        <v>145</v>
      </c>
      <c r="C259" s="14">
        <f>AVERAGE($B$2:B258)</f>
        <v>333.86381322957197</v>
      </c>
      <c r="F259" s="14">
        <f t="shared" si="12"/>
        <v>-188.86381322957197</v>
      </c>
      <c r="G259">
        <f t="shared" si="13"/>
        <v>188.86381322957197</v>
      </c>
      <c r="H259" s="18">
        <f t="shared" si="14"/>
        <v>1.3025090567556687</v>
      </c>
      <c r="I259" s="14">
        <f t="shared" si="15"/>
        <v>35669.539947614649</v>
      </c>
    </row>
    <row r="260" spans="1:9" x14ac:dyDescent="0.25">
      <c r="A260" s="1">
        <v>44820</v>
      </c>
      <c r="B260" s="2">
        <v>129</v>
      </c>
      <c r="C260" s="14">
        <f>AVERAGE($B$2:B259)</f>
        <v>333.13178294573646</v>
      </c>
      <c r="F260" s="14">
        <f t="shared" ref="F260:F323" si="16">B260-C260</f>
        <v>-204.13178294573646</v>
      </c>
      <c r="G260">
        <f t="shared" ref="G260:G323" si="17">ABS(F260)</f>
        <v>204.13178294573646</v>
      </c>
      <c r="H260" s="18">
        <f t="shared" ref="H260:H323" si="18">G260/B260</f>
        <v>1.5824169220599726</v>
      </c>
      <c r="I260" s="14">
        <f t="shared" ref="I260:I323" si="19">F260^2</f>
        <v>41669.784808605262</v>
      </c>
    </row>
    <row r="261" spans="1:9" x14ac:dyDescent="0.25">
      <c r="A261" s="1">
        <v>44821</v>
      </c>
      <c r="B261" s="2">
        <v>273</v>
      </c>
      <c r="C261" s="14">
        <f>AVERAGE($B$2:B260)</f>
        <v>332.34362934362935</v>
      </c>
      <c r="F261" s="14">
        <f t="shared" si="16"/>
        <v>-59.343629343629345</v>
      </c>
      <c r="G261">
        <f t="shared" si="17"/>
        <v>59.343629343629345</v>
      </c>
      <c r="H261" s="18">
        <f t="shared" si="18"/>
        <v>0.21737593166164595</v>
      </c>
      <c r="I261" s="14">
        <f t="shared" si="19"/>
        <v>3521.666343674066</v>
      </c>
    </row>
    <row r="262" spans="1:9" x14ac:dyDescent="0.25">
      <c r="A262" s="1">
        <v>44822</v>
      </c>
      <c r="B262" s="2">
        <v>276</v>
      </c>
      <c r="C262" s="14">
        <f>AVERAGE($B$2:B261)</f>
        <v>332.11538461538464</v>
      </c>
      <c r="F262" s="14">
        <f t="shared" si="16"/>
        <v>-56.115384615384642</v>
      </c>
      <c r="G262">
        <f t="shared" si="17"/>
        <v>56.115384615384642</v>
      </c>
      <c r="H262" s="18">
        <f t="shared" si="18"/>
        <v>0.20331661092530667</v>
      </c>
      <c r="I262" s="14">
        <f t="shared" si="19"/>
        <v>3148.9363905325472</v>
      </c>
    </row>
    <row r="263" spans="1:9" x14ac:dyDescent="0.25">
      <c r="A263" s="1">
        <v>44823</v>
      </c>
      <c r="B263" s="2">
        <v>243</v>
      </c>
      <c r="C263" s="14">
        <f>AVERAGE($B$2:B262)</f>
        <v>331.90038314176246</v>
      </c>
      <c r="F263" s="14">
        <f t="shared" si="16"/>
        <v>-88.900383141762461</v>
      </c>
      <c r="G263">
        <f t="shared" si="17"/>
        <v>88.900383141762461</v>
      </c>
      <c r="H263" s="18">
        <f t="shared" si="18"/>
        <v>0.36584519811424882</v>
      </c>
      <c r="I263" s="14">
        <f t="shared" si="19"/>
        <v>7903.2781227521627</v>
      </c>
    </row>
    <row r="264" spans="1:9" x14ac:dyDescent="0.25">
      <c r="A264" s="1">
        <v>44824</v>
      </c>
      <c r="B264" s="2">
        <v>230</v>
      </c>
      <c r="C264" s="14">
        <f>AVERAGE($B$2:B263)</f>
        <v>331.56106870229007</v>
      </c>
      <c r="F264" s="14">
        <f t="shared" si="16"/>
        <v>-101.56106870229007</v>
      </c>
      <c r="G264">
        <f t="shared" si="17"/>
        <v>101.56106870229007</v>
      </c>
      <c r="H264" s="18">
        <f t="shared" si="18"/>
        <v>0.44156986392300029</v>
      </c>
      <c r="I264" s="14">
        <f t="shared" si="19"/>
        <v>10314.650675951283</v>
      </c>
    </row>
    <row r="265" spans="1:9" x14ac:dyDescent="0.25">
      <c r="A265" s="1">
        <v>44825</v>
      </c>
      <c r="B265" s="2">
        <v>610</v>
      </c>
      <c r="C265" s="14">
        <f>AVERAGE($B$2:B264)</f>
        <v>331.17490494296578</v>
      </c>
      <c r="F265" s="14">
        <f t="shared" si="16"/>
        <v>278.82509505703422</v>
      </c>
      <c r="G265">
        <f t="shared" si="17"/>
        <v>278.82509505703422</v>
      </c>
      <c r="H265" s="18">
        <f t="shared" si="18"/>
        <v>0.45709031976562986</v>
      </c>
      <c r="I265" s="14">
        <f t="shared" si="19"/>
        <v>77743.433633564171</v>
      </c>
    </row>
    <row r="266" spans="1:9" x14ac:dyDescent="0.25">
      <c r="A266" s="1">
        <v>44826</v>
      </c>
      <c r="B266" s="2">
        <v>223</v>
      </c>
      <c r="C266" s="14">
        <f>AVERAGE($B$2:B265)</f>
        <v>332.23106060606062</v>
      </c>
      <c r="F266" s="14">
        <f t="shared" si="16"/>
        <v>-109.23106060606062</v>
      </c>
      <c r="G266">
        <f t="shared" si="17"/>
        <v>109.23106060606062</v>
      </c>
      <c r="H266" s="18">
        <f t="shared" si="18"/>
        <v>0.48982538388367991</v>
      </c>
      <c r="I266" s="14">
        <f t="shared" si="19"/>
        <v>11931.424601124889</v>
      </c>
    </row>
    <row r="267" spans="1:9" x14ac:dyDescent="0.25">
      <c r="A267" s="1">
        <v>44827</v>
      </c>
      <c r="B267" s="2">
        <v>77</v>
      </c>
      <c r="C267" s="14">
        <f>AVERAGE($B$2:B266)</f>
        <v>331.81886792452832</v>
      </c>
      <c r="F267" s="14">
        <f t="shared" si="16"/>
        <v>-254.81886792452832</v>
      </c>
      <c r="G267">
        <f t="shared" si="17"/>
        <v>254.81886792452832</v>
      </c>
      <c r="H267" s="18">
        <f t="shared" si="18"/>
        <v>3.3093359470717965</v>
      </c>
      <c r="I267" s="14">
        <f t="shared" si="19"/>
        <v>64932.655450338207</v>
      </c>
    </row>
    <row r="268" spans="1:9" x14ac:dyDescent="0.25">
      <c r="A268" s="1">
        <v>44828</v>
      </c>
      <c r="B268" s="2">
        <v>314</v>
      </c>
      <c r="C268" s="14">
        <f>AVERAGE($B$2:B267)</f>
        <v>330.86090225563908</v>
      </c>
      <c r="F268" s="14">
        <f t="shared" si="16"/>
        <v>-16.860902255639076</v>
      </c>
      <c r="G268">
        <f t="shared" si="17"/>
        <v>16.860902255639076</v>
      </c>
      <c r="H268" s="18">
        <f t="shared" si="18"/>
        <v>5.3697140941525716E-2</v>
      </c>
      <c r="I268" s="14">
        <f t="shared" si="19"/>
        <v>284.29002487421485</v>
      </c>
    </row>
    <row r="269" spans="1:9" x14ac:dyDescent="0.25">
      <c r="A269" s="1">
        <v>44829</v>
      </c>
      <c r="B269" s="2">
        <v>352</v>
      </c>
      <c r="C269" s="14">
        <f>AVERAGE($B$2:B268)</f>
        <v>330.79775280898878</v>
      </c>
      <c r="F269" s="14">
        <f t="shared" si="16"/>
        <v>21.202247191011224</v>
      </c>
      <c r="G269">
        <f t="shared" si="17"/>
        <v>21.202247191011224</v>
      </c>
      <c r="H269" s="18">
        <f t="shared" si="18"/>
        <v>6.0233656792645522E-2</v>
      </c>
      <c r="I269" s="14">
        <f t="shared" si="19"/>
        <v>449.53528594874336</v>
      </c>
    </row>
    <row r="270" spans="1:9" x14ac:dyDescent="0.25">
      <c r="A270" s="1">
        <v>44830</v>
      </c>
      <c r="B270" s="2">
        <v>339</v>
      </c>
      <c r="C270" s="14">
        <f>AVERAGE($B$2:B269)</f>
        <v>330.87686567164178</v>
      </c>
      <c r="F270" s="14">
        <f t="shared" si="16"/>
        <v>8.1231343283582191</v>
      </c>
      <c r="G270">
        <f t="shared" si="17"/>
        <v>8.1231343283582191</v>
      </c>
      <c r="H270" s="18">
        <f t="shared" si="18"/>
        <v>2.3962048166248435E-2</v>
      </c>
      <c r="I270" s="14">
        <f t="shared" si="19"/>
        <v>65.98531131655173</v>
      </c>
    </row>
    <row r="271" spans="1:9" x14ac:dyDescent="0.25">
      <c r="A271" s="1">
        <v>44831</v>
      </c>
      <c r="B271" s="2">
        <v>282</v>
      </c>
      <c r="C271" s="14">
        <f>AVERAGE($B$2:B270)</f>
        <v>330.90706319702605</v>
      </c>
      <c r="F271" s="14">
        <f t="shared" si="16"/>
        <v>-48.907063197026048</v>
      </c>
      <c r="G271">
        <f t="shared" si="17"/>
        <v>48.907063197026048</v>
      </c>
      <c r="H271" s="18">
        <f t="shared" si="18"/>
        <v>0.17342930211711363</v>
      </c>
      <c r="I271" s="14">
        <f t="shared" si="19"/>
        <v>2391.9008305578996</v>
      </c>
    </row>
    <row r="272" spans="1:9" x14ac:dyDescent="0.25">
      <c r="A272" s="1">
        <v>44832</v>
      </c>
      <c r="B272" s="2">
        <v>251</v>
      </c>
      <c r="C272" s="14">
        <f>AVERAGE($B$2:B271)</f>
        <v>330.72592592592594</v>
      </c>
      <c r="F272" s="14">
        <f t="shared" si="16"/>
        <v>-79.725925925925935</v>
      </c>
      <c r="G272">
        <f t="shared" si="17"/>
        <v>79.725925925925935</v>
      </c>
      <c r="H272" s="18">
        <f t="shared" si="18"/>
        <v>0.31763317101962524</v>
      </c>
      <c r="I272" s="14">
        <f t="shared" si="19"/>
        <v>6356.2232647462288</v>
      </c>
    </row>
    <row r="273" spans="1:9" x14ac:dyDescent="0.25">
      <c r="A273" s="1">
        <v>44833</v>
      </c>
      <c r="B273" s="2">
        <v>162</v>
      </c>
      <c r="C273" s="14">
        <f>AVERAGE($B$2:B272)</f>
        <v>330.43173431734317</v>
      </c>
      <c r="F273" s="14">
        <f t="shared" si="16"/>
        <v>-168.43173431734317</v>
      </c>
      <c r="G273">
        <f t="shared" si="17"/>
        <v>168.43173431734317</v>
      </c>
      <c r="H273" s="18">
        <f t="shared" si="18"/>
        <v>1.0397020636873036</v>
      </c>
      <c r="I273" s="14">
        <f t="shared" si="19"/>
        <v>28369.249125148079</v>
      </c>
    </row>
    <row r="274" spans="1:9" x14ac:dyDescent="0.25">
      <c r="A274" s="1">
        <v>44834</v>
      </c>
      <c r="B274" s="2">
        <v>108</v>
      </c>
      <c r="C274" s="14">
        <f>AVERAGE($B$2:B273)</f>
        <v>329.8125</v>
      </c>
      <c r="F274" s="14">
        <f t="shared" si="16"/>
        <v>-221.8125</v>
      </c>
      <c r="G274">
        <f t="shared" si="17"/>
        <v>221.8125</v>
      </c>
      <c r="H274" s="18">
        <f t="shared" si="18"/>
        <v>2.0538194444444446</v>
      </c>
      <c r="I274" s="14">
        <f t="shared" si="19"/>
        <v>49200.78515625</v>
      </c>
    </row>
    <row r="275" spans="1:9" x14ac:dyDescent="0.25">
      <c r="A275" s="1">
        <v>44835</v>
      </c>
      <c r="B275" s="2">
        <v>255</v>
      </c>
      <c r="C275" s="14">
        <f>AVERAGE($B$2:B274)</f>
        <v>329</v>
      </c>
      <c r="F275" s="14">
        <f t="shared" si="16"/>
        <v>-74</v>
      </c>
      <c r="G275">
        <f t="shared" si="17"/>
        <v>74</v>
      </c>
      <c r="H275" s="18">
        <f t="shared" si="18"/>
        <v>0.29019607843137257</v>
      </c>
      <c r="I275" s="14">
        <f t="shared" si="19"/>
        <v>5476</v>
      </c>
    </row>
    <row r="276" spans="1:9" x14ac:dyDescent="0.25">
      <c r="A276" s="1">
        <v>44836</v>
      </c>
      <c r="B276" s="2">
        <v>236</v>
      </c>
      <c r="C276" s="14">
        <f>AVERAGE($B$2:B275)</f>
        <v>328.7299270072993</v>
      </c>
      <c r="F276" s="14">
        <f t="shared" si="16"/>
        <v>-92.729927007299295</v>
      </c>
      <c r="G276">
        <f t="shared" si="17"/>
        <v>92.729927007299295</v>
      </c>
      <c r="H276" s="18">
        <f t="shared" si="18"/>
        <v>0.39292341952245463</v>
      </c>
      <c r="I276" s="14">
        <f t="shared" si="19"/>
        <v>8598.8393627790556</v>
      </c>
    </row>
    <row r="277" spans="1:9" x14ac:dyDescent="0.25">
      <c r="A277" s="1">
        <v>44837</v>
      </c>
      <c r="B277" s="2">
        <v>266</v>
      </c>
      <c r="C277" s="14">
        <f>AVERAGE($B$2:B276)</f>
        <v>328.39272727272726</v>
      </c>
      <c r="F277" s="14">
        <f t="shared" si="16"/>
        <v>-62.392727272727257</v>
      </c>
      <c r="G277">
        <f t="shared" si="17"/>
        <v>62.392727272727257</v>
      </c>
      <c r="H277" s="18">
        <f t="shared" si="18"/>
        <v>0.2345591250854408</v>
      </c>
      <c r="I277" s="14">
        <f t="shared" si="19"/>
        <v>3892.8524165289236</v>
      </c>
    </row>
    <row r="278" spans="1:9" x14ac:dyDescent="0.25">
      <c r="A278" s="1">
        <v>44838</v>
      </c>
      <c r="B278" s="2">
        <v>216</v>
      </c>
      <c r="C278" s="14">
        <f>AVERAGE($B$2:B277)</f>
        <v>328.16666666666669</v>
      </c>
      <c r="F278" s="14">
        <f t="shared" si="16"/>
        <v>-112.16666666666669</v>
      </c>
      <c r="G278">
        <f t="shared" si="17"/>
        <v>112.16666666666669</v>
      </c>
      <c r="H278" s="18">
        <f t="shared" si="18"/>
        <v>0.51929012345679026</v>
      </c>
      <c r="I278" s="14">
        <f t="shared" si="19"/>
        <v>12581.361111111115</v>
      </c>
    </row>
    <row r="279" spans="1:9" x14ac:dyDescent="0.25">
      <c r="A279" s="1">
        <v>44839</v>
      </c>
      <c r="B279" s="2">
        <v>245</v>
      </c>
      <c r="C279" s="14">
        <f>AVERAGE($B$2:B278)</f>
        <v>327.76173285198558</v>
      </c>
      <c r="F279" s="14">
        <f t="shared" si="16"/>
        <v>-82.761732851985585</v>
      </c>
      <c r="G279">
        <f t="shared" si="17"/>
        <v>82.761732851985585</v>
      </c>
      <c r="H279" s="18">
        <f t="shared" si="18"/>
        <v>0.33780299123259422</v>
      </c>
      <c r="I279" s="14">
        <f t="shared" si="19"/>
        <v>6849.5044246634297</v>
      </c>
    </row>
    <row r="280" spans="1:9" x14ac:dyDescent="0.25">
      <c r="A280" s="1">
        <v>44840</v>
      </c>
      <c r="B280" s="2">
        <v>135</v>
      </c>
      <c r="C280" s="14">
        <f>AVERAGE($B$2:B279)</f>
        <v>327.46402877697841</v>
      </c>
      <c r="F280" s="14">
        <f t="shared" si="16"/>
        <v>-192.46402877697841</v>
      </c>
      <c r="G280">
        <f t="shared" si="17"/>
        <v>192.46402877697841</v>
      </c>
      <c r="H280" s="18">
        <f t="shared" si="18"/>
        <v>1.4256594724220624</v>
      </c>
      <c r="I280" s="14">
        <f t="shared" si="19"/>
        <v>37042.402373065575</v>
      </c>
    </row>
    <row r="281" spans="1:9" x14ac:dyDescent="0.25">
      <c r="A281" s="1">
        <v>44841</v>
      </c>
      <c r="B281" s="2">
        <v>106</v>
      </c>
      <c r="C281" s="14">
        <f>AVERAGE($B$2:B280)</f>
        <v>326.77419354838707</v>
      </c>
      <c r="F281" s="14">
        <f t="shared" si="16"/>
        <v>-220.77419354838707</v>
      </c>
      <c r="G281">
        <f t="shared" si="17"/>
        <v>220.77419354838707</v>
      </c>
      <c r="H281" s="18">
        <f t="shared" si="18"/>
        <v>2.0827754108338405</v>
      </c>
      <c r="I281" s="14">
        <f t="shared" si="19"/>
        <v>48741.244536940678</v>
      </c>
    </row>
    <row r="282" spans="1:9" x14ac:dyDescent="0.25">
      <c r="A282" s="1">
        <v>44842</v>
      </c>
      <c r="B282" s="2">
        <v>112</v>
      </c>
      <c r="C282" s="14">
        <f>AVERAGE($B$2:B281)</f>
        <v>325.98571428571427</v>
      </c>
      <c r="F282" s="14">
        <f t="shared" si="16"/>
        <v>-213.98571428571427</v>
      </c>
      <c r="G282">
        <f t="shared" si="17"/>
        <v>213.98571428571427</v>
      </c>
      <c r="H282" s="18">
        <f t="shared" si="18"/>
        <v>1.9105867346938774</v>
      </c>
      <c r="I282" s="14">
        <f t="shared" si="19"/>
        <v>45789.885918367341</v>
      </c>
    </row>
    <row r="283" spans="1:9" x14ac:dyDescent="0.25">
      <c r="A283" s="1">
        <v>44843</v>
      </c>
      <c r="B283" s="2">
        <v>193</v>
      </c>
      <c r="C283" s="14">
        <f>AVERAGE($B$2:B282)</f>
        <v>325.22419928825622</v>
      </c>
      <c r="F283" s="14">
        <f t="shared" si="16"/>
        <v>-132.22419928825622</v>
      </c>
      <c r="G283">
        <f t="shared" si="17"/>
        <v>132.22419928825622</v>
      </c>
      <c r="H283" s="18">
        <f t="shared" si="18"/>
        <v>0.68509947817749339</v>
      </c>
      <c r="I283" s="14">
        <f t="shared" si="19"/>
        <v>17483.238877420496</v>
      </c>
    </row>
    <row r="284" spans="1:9" x14ac:dyDescent="0.25">
      <c r="A284" s="1">
        <v>44844</v>
      </c>
      <c r="B284" s="2">
        <v>236</v>
      </c>
      <c r="C284" s="14">
        <f>AVERAGE($B$2:B283)</f>
        <v>324.75531914893617</v>
      </c>
      <c r="F284" s="14">
        <f t="shared" si="16"/>
        <v>-88.755319148936167</v>
      </c>
      <c r="G284">
        <f t="shared" si="17"/>
        <v>88.755319148936167</v>
      </c>
      <c r="H284" s="18">
        <f t="shared" si="18"/>
        <v>0.37608186080057698</v>
      </c>
      <c r="I284" s="14">
        <f t="shared" si="19"/>
        <v>7877.5066772295149</v>
      </c>
    </row>
    <row r="285" spans="1:9" x14ac:dyDescent="0.25">
      <c r="A285" s="1">
        <v>44845</v>
      </c>
      <c r="B285" s="2">
        <v>220</v>
      </c>
      <c r="C285" s="14">
        <f>AVERAGE($B$2:B284)</f>
        <v>324.44169611307422</v>
      </c>
      <c r="F285" s="14">
        <f t="shared" si="16"/>
        <v>-104.44169611307422</v>
      </c>
      <c r="G285">
        <f t="shared" si="17"/>
        <v>104.44169611307422</v>
      </c>
      <c r="H285" s="18">
        <f t="shared" si="18"/>
        <v>0.4747349823321555</v>
      </c>
      <c r="I285" s="14">
        <f t="shared" si="19"/>
        <v>10908.067886975741</v>
      </c>
    </row>
    <row r="286" spans="1:9" x14ac:dyDescent="0.25">
      <c r="A286" s="1">
        <v>44846</v>
      </c>
      <c r="B286" s="2">
        <v>238</v>
      </c>
      <c r="C286" s="14">
        <f>AVERAGE($B$2:B285)</f>
        <v>324.07394366197184</v>
      </c>
      <c r="F286" s="14">
        <f t="shared" si="16"/>
        <v>-86.073943661971839</v>
      </c>
      <c r="G286">
        <f t="shared" si="17"/>
        <v>86.073943661971839</v>
      </c>
      <c r="H286" s="18">
        <f t="shared" si="18"/>
        <v>0.36165522547046991</v>
      </c>
      <c r="I286" s="14">
        <f t="shared" si="19"/>
        <v>7408.723777524302</v>
      </c>
    </row>
    <row r="287" spans="1:9" x14ac:dyDescent="0.25">
      <c r="A287" s="1">
        <v>44847</v>
      </c>
      <c r="B287" s="2">
        <v>145</v>
      </c>
      <c r="C287" s="14">
        <f>AVERAGE($B$2:B286)</f>
        <v>323.77192982456143</v>
      </c>
      <c r="F287" s="14">
        <f t="shared" si="16"/>
        <v>-178.77192982456143</v>
      </c>
      <c r="G287">
        <f t="shared" si="17"/>
        <v>178.77192982456143</v>
      </c>
      <c r="H287" s="18">
        <f t="shared" si="18"/>
        <v>1.2329098608590443</v>
      </c>
      <c r="I287" s="14">
        <f t="shared" si="19"/>
        <v>31959.402893197916</v>
      </c>
    </row>
    <row r="288" spans="1:9" x14ac:dyDescent="0.25">
      <c r="A288" s="1">
        <v>44848</v>
      </c>
      <c r="B288" s="2">
        <v>59</v>
      </c>
      <c r="C288" s="14">
        <f>AVERAGE($B$2:B287)</f>
        <v>323.14685314685318</v>
      </c>
      <c r="F288" s="14">
        <f t="shared" si="16"/>
        <v>-264.14685314685318</v>
      </c>
      <c r="G288">
        <f t="shared" si="17"/>
        <v>264.14685314685318</v>
      </c>
      <c r="H288" s="18">
        <f t="shared" si="18"/>
        <v>4.477065307573783</v>
      </c>
      <c r="I288" s="14">
        <f t="shared" si="19"/>
        <v>69773.560027385218</v>
      </c>
    </row>
    <row r="289" spans="1:9" x14ac:dyDescent="0.25">
      <c r="A289" s="1">
        <v>44849</v>
      </c>
      <c r="B289" s="2">
        <v>322</v>
      </c>
      <c r="C289" s="14">
        <f>AVERAGE($B$2:B288)</f>
        <v>322.22648083623693</v>
      </c>
      <c r="F289" s="14">
        <f t="shared" si="16"/>
        <v>-0.22648083623693083</v>
      </c>
      <c r="G289">
        <f t="shared" si="17"/>
        <v>0.22648083623693083</v>
      </c>
      <c r="H289" s="18">
        <f t="shared" si="18"/>
        <v>7.0335663427618272E-4</v>
      </c>
      <c r="I289" s="14">
        <f t="shared" si="19"/>
        <v>5.1293569182579477E-2</v>
      </c>
    </row>
    <row r="290" spans="1:9" x14ac:dyDescent="0.25">
      <c r="A290" s="1">
        <v>44850</v>
      </c>
      <c r="B290" s="2">
        <v>268</v>
      </c>
      <c r="C290" s="14">
        <f>AVERAGE($B$2:B289)</f>
        <v>322.22569444444446</v>
      </c>
      <c r="F290" s="14">
        <f t="shared" si="16"/>
        <v>-54.225694444444457</v>
      </c>
      <c r="G290">
        <f t="shared" si="17"/>
        <v>54.225694444444457</v>
      </c>
      <c r="H290" s="18">
        <f t="shared" si="18"/>
        <v>0.20233468076285246</v>
      </c>
      <c r="I290" s="14">
        <f t="shared" si="19"/>
        <v>2940.4259379822543</v>
      </c>
    </row>
    <row r="291" spans="1:9" x14ac:dyDescent="0.25">
      <c r="A291" s="1">
        <v>44851</v>
      </c>
      <c r="B291" s="2">
        <v>261</v>
      </c>
      <c r="C291" s="14">
        <f>AVERAGE($B$2:B290)</f>
        <v>322.03806228373702</v>
      </c>
      <c r="F291" s="14">
        <f t="shared" si="16"/>
        <v>-61.03806228373702</v>
      </c>
      <c r="G291">
        <f t="shared" si="17"/>
        <v>61.03806228373702</v>
      </c>
      <c r="H291" s="18">
        <f t="shared" si="18"/>
        <v>0.23386230760052498</v>
      </c>
      <c r="I291" s="14">
        <f t="shared" si="19"/>
        <v>3725.6450473533596</v>
      </c>
    </row>
    <row r="292" spans="1:9" x14ac:dyDescent="0.25">
      <c r="A292" s="1">
        <v>44852</v>
      </c>
      <c r="B292" s="2">
        <v>262</v>
      </c>
      <c r="C292" s="14">
        <f>AVERAGE($B$2:B291)</f>
        <v>321.82758620689657</v>
      </c>
      <c r="F292" s="14">
        <f t="shared" si="16"/>
        <v>-59.827586206896569</v>
      </c>
      <c r="G292">
        <f t="shared" si="17"/>
        <v>59.827586206896569</v>
      </c>
      <c r="H292" s="18">
        <f t="shared" si="18"/>
        <v>0.22834956567517775</v>
      </c>
      <c r="I292" s="14">
        <f t="shared" si="19"/>
        <v>3579.3400713436408</v>
      </c>
    </row>
    <row r="293" spans="1:9" x14ac:dyDescent="0.25">
      <c r="A293" s="1">
        <v>44853</v>
      </c>
      <c r="B293" s="2">
        <v>204</v>
      </c>
      <c r="C293" s="14">
        <f>AVERAGE($B$2:B292)</f>
        <v>321.62199312714779</v>
      </c>
      <c r="F293" s="14">
        <f t="shared" si="16"/>
        <v>-117.62199312714779</v>
      </c>
      <c r="G293">
        <f t="shared" si="17"/>
        <v>117.62199312714779</v>
      </c>
      <c r="H293" s="18">
        <f t="shared" si="18"/>
        <v>0.57657839768209695</v>
      </c>
      <c r="I293" s="14">
        <f t="shared" si="19"/>
        <v>13834.933267202801</v>
      </c>
    </row>
    <row r="294" spans="1:9" x14ac:dyDescent="0.25">
      <c r="A294" s="1">
        <v>44854</v>
      </c>
      <c r="B294" s="2">
        <v>125</v>
      </c>
      <c r="C294" s="14">
        <f>AVERAGE($B$2:B293)</f>
        <v>321.21917808219177</v>
      </c>
      <c r="F294" s="14">
        <f t="shared" si="16"/>
        <v>-196.21917808219177</v>
      </c>
      <c r="G294">
        <f t="shared" si="17"/>
        <v>196.21917808219177</v>
      </c>
      <c r="H294" s="18">
        <f t="shared" si="18"/>
        <v>1.5697534246575342</v>
      </c>
      <c r="I294" s="14">
        <f t="shared" si="19"/>
        <v>38501.965847250889</v>
      </c>
    </row>
    <row r="295" spans="1:9" x14ac:dyDescent="0.25">
      <c r="A295" s="1">
        <v>44855</v>
      </c>
      <c r="B295" s="2">
        <v>140</v>
      </c>
      <c r="C295" s="14">
        <f>AVERAGE($B$2:B294)</f>
        <v>320.54948805460754</v>
      </c>
      <c r="F295" s="14">
        <f t="shared" si="16"/>
        <v>-180.54948805460754</v>
      </c>
      <c r="G295">
        <f t="shared" si="17"/>
        <v>180.54948805460754</v>
      </c>
      <c r="H295" s="18">
        <f t="shared" si="18"/>
        <v>1.2896392003900539</v>
      </c>
      <c r="I295" s="14">
        <f t="shared" si="19"/>
        <v>32598.117636780869</v>
      </c>
    </row>
    <row r="296" spans="1:9" x14ac:dyDescent="0.25">
      <c r="A296" s="1">
        <v>44856</v>
      </c>
      <c r="B296" s="2">
        <v>259</v>
      </c>
      <c r="C296" s="14">
        <f>AVERAGE($B$2:B295)</f>
        <v>319.93537414965988</v>
      </c>
      <c r="F296" s="14">
        <f t="shared" si="16"/>
        <v>-60.935374149659879</v>
      </c>
      <c r="G296">
        <f t="shared" si="17"/>
        <v>60.935374149659879</v>
      </c>
      <c r="H296" s="18">
        <f t="shared" si="18"/>
        <v>0.23527171486355167</v>
      </c>
      <c r="I296" s="14">
        <f t="shared" si="19"/>
        <v>3713.1198227590376</v>
      </c>
    </row>
    <row r="297" spans="1:9" x14ac:dyDescent="0.25">
      <c r="A297" s="1">
        <v>44857</v>
      </c>
      <c r="B297" s="2">
        <v>255</v>
      </c>
      <c r="C297" s="14">
        <f>AVERAGE($B$2:B296)</f>
        <v>319.72881355932202</v>
      </c>
      <c r="F297" s="14">
        <f t="shared" si="16"/>
        <v>-64.72881355932202</v>
      </c>
      <c r="G297">
        <f t="shared" si="17"/>
        <v>64.72881355932202</v>
      </c>
      <c r="H297" s="18">
        <f t="shared" si="18"/>
        <v>0.25383848454636088</v>
      </c>
      <c r="I297" s="14">
        <f t="shared" si="19"/>
        <v>4189.8193047974701</v>
      </c>
    </row>
    <row r="298" spans="1:9" x14ac:dyDescent="0.25">
      <c r="A298" s="1">
        <v>44858</v>
      </c>
      <c r="B298" s="2">
        <v>212</v>
      </c>
      <c r="C298" s="14">
        <f>AVERAGE($B$2:B297)</f>
        <v>319.51013513513516</v>
      </c>
      <c r="F298" s="14">
        <f t="shared" si="16"/>
        <v>-107.51013513513516</v>
      </c>
      <c r="G298">
        <f t="shared" si="17"/>
        <v>107.51013513513516</v>
      </c>
      <c r="H298" s="18">
        <f t="shared" si="18"/>
        <v>0.50712327893931675</v>
      </c>
      <c r="I298" s="14">
        <f t="shared" si="19"/>
        <v>11558.429156775022</v>
      </c>
    </row>
    <row r="299" spans="1:9" x14ac:dyDescent="0.25">
      <c r="A299" s="1">
        <v>44859</v>
      </c>
      <c r="B299" s="2">
        <v>225</v>
      </c>
      <c r="C299" s="14">
        <f>AVERAGE($B$2:B298)</f>
        <v>319.14814814814815</v>
      </c>
      <c r="F299" s="14">
        <f t="shared" si="16"/>
        <v>-94.148148148148152</v>
      </c>
      <c r="G299">
        <f t="shared" si="17"/>
        <v>94.148148148148152</v>
      </c>
      <c r="H299" s="18">
        <f t="shared" si="18"/>
        <v>0.41843621399176956</v>
      </c>
      <c r="I299" s="14">
        <f t="shared" si="19"/>
        <v>8863.8737997256521</v>
      </c>
    </row>
    <row r="300" spans="1:9" x14ac:dyDescent="0.25">
      <c r="A300" s="1">
        <v>44860</v>
      </c>
      <c r="B300" s="2">
        <v>239</v>
      </c>
      <c r="C300" s="14">
        <f>AVERAGE($B$2:B299)</f>
        <v>318.83221476510067</v>
      </c>
      <c r="F300" s="14">
        <f t="shared" si="16"/>
        <v>-79.832214765100673</v>
      </c>
      <c r="G300">
        <f t="shared" si="17"/>
        <v>79.832214765100673</v>
      </c>
      <c r="H300" s="18">
        <f t="shared" si="18"/>
        <v>0.33402600320125803</v>
      </c>
      <c r="I300" s="14">
        <f t="shared" si="19"/>
        <v>6373.1825143011583</v>
      </c>
    </row>
    <row r="301" spans="1:9" x14ac:dyDescent="0.25">
      <c r="A301" s="1">
        <v>44861</v>
      </c>
      <c r="B301" s="2">
        <v>125</v>
      </c>
      <c r="C301" s="14">
        <f>AVERAGE($B$2:B300)</f>
        <v>318.56521739130437</v>
      </c>
      <c r="F301" s="14">
        <f t="shared" si="16"/>
        <v>-193.56521739130437</v>
      </c>
      <c r="G301">
        <f t="shared" si="17"/>
        <v>193.56521739130437</v>
      </c>
      <c r="H301" s="18">
        <f t="shared" si="18"/>
        <v>1.5485217391304349</v>
      </c>
      <c r="I301" s="14">
        <f t="shared" si="19"/>
        <v>37467.49338374292</v>
      </c>
    </row>
    <row r="302" spans="1:9" x14ac:dyDescent="0.25">
      <c r="A302" s="1">
        <v>44862</v>
      </c>
      <c r="B302" s="2">
        <v>139</v>
      </c>
      <c r="C302" s="14">
        <f>AVERAGE($B$2:B301)</f>
        <v>317.92</v>
      </c>
      <c r="F302" s="14">
        <f t="shared" si="16"/>
        <v>-178.92000000000002</v>
      </c>
      <c r="G302">
        <f t="shared" si="17"/>
        <v>178.92000000000002</v>
      </c>
      <c r="H302" s="18">
        <f t="shared" si="18"/>
        <v>1.2871942446043168</v>
      </c>
      <c r="I302" s="14">
        <f t="shared" si="19"/>
        <v>32012.366400000006</v>
      </c>
    </row>
    <row r="303" spans="1:9" x14ac:dyDescent="0.25">
      <c r="A303" s="1">
        <v>44863</v>
      </c>
      <c r="B303" s="2">
        <v>285</v>
      </c>
      <c r="C303" s="14">
        <f>AVERAGE($B$2:B302)</f>
        <v>317.32558139534882</v>
      </c>
      <c r="F303" s="14">
        <f t="shared" si="16"/>
        <v>-32.32558139534882</v>
      </c>
      <c r="G303">
        <f t="shared" si="17"/>
        <v>32.32558139534882</v>
      </c>
      <c r="H303" s="18">
        <f t="shared" si="18"/>
        <v>0.11342309261525901</v>
      </c>
      <c r="I303" s="14">
        <f t="shared" si="19"/>
        <v>1044.9432125473218</v>
      </c>
    </row>
    <row r="304" spans="1:9" x14ac:dyDescent="0.25">
      <c r="A304" s="1">
        <v>44864</v>
      </c>
      <c r="B304" s="2">
        <v>253</v>
      </c>
      <c r="C304" s="14">
        <f>AVERAGE($B$2:B303)</f>
        <v>317.21854304635764</v>
      </c>
      <c r="F304" s="14">
        <f t="shared" si="16"/>
        <v>-64.218543046357638</v>
      </c>
      <c r="G304">
        <f t="shared" si="17"/>
        <v>64.218543046357638</v>
      </c>
      <c r="H304" s="18">
        <f t="shared" si="18"/>
        <v>0.25382823338481281</v>
      </c>
      <c r="I304" s="14">
        <f t="shared" si="19"/>
        <v>4124.0212709968891</v>
      </c>
    </row>
    <row r="305" spans="1:9" x14ac:dyDescent="0.25">
      <c r="A305" s="1">
        <v>44865</v>
      </c>
      <c r="B305" s="2">
        <v>203</v>
      </c>
      <c r="C305" s="14">
        <f>AVERAGE($B$2:B304)</f>
        <v>317.006600660066</v>
      </c>
      <c r="F305" s="14">
        <f t="shared" si="16"/>
        <v>-114.006600660066</v>
      </c>
      <c r="G305">
        <f t="shared" si="17"/>
        <v>114.006600660066</v>
      </c>
      <c r="H305" s="18">
        <f t="shared" si="18"/>
        <v>0.56160887024663053</v>
      </c>
      <c r="I305" s="14">
        <f t="shared" si="19"/>
        <v>12997.504994063762</v>
      </c>
    </row>
    <row r="306" spans="1:9" x14ac:dyDescent="0.25">
      <c r="A306" s="1">
        <v>44866</v>
      </c>
      <c r="B306" s="2">
        <v>217</v>
      </c>
      <c r="C306" s="14">
        <f>AVERAGE($B$2:B305)</f>
        <v>316.63157894736844</v>
      </c>
      <c r="F306" s="14">
        <f t="shared" si="16"/>
        <v>-99.631578947368439</v>
      </c>
      <c r="G306">
        <f t="shared" si="17"/>
        <v>99.631578947368439</v>
      </c>
      <c r="H306" s="18">
        <f t="shared" si="18"/>
        <v>0.45913170021828775</v>
      </c>
      <c r="I306" s="14">
        <f t="shared" si="19"/>
        <v>9926.4515235457093</v>
      </c>
    </row>
    <row r="307" spans="1:9" x14ac:dyDescent="0.25">
      <c r="A307" s="1">
        <v>44867</v>
      </c>
      <c r="B307" s="2">
        <v>208</v>
      </c>
      <c r="C307" s="14">
        <f>AVERAGE($B$2:B306)</f>
        <v>316.30491803278687</v>
      </c>
      <c r="F307" s="14">
        <f t="shared" si="16"/>
        <v>-108.30491803278687</v>
      </c>
      <c r="G307">
        <f t="shared" si="17"/>
        <v>108.30491803278687</v>
      </c>
      <c r="H307" s="18">
        <f t="shared" si="18"/>
        <v>0.52069672131147537</v>
      </c>
      <c r="I307" s="14">
        <f t="shared" si="19"/>
        <v>11729.955270088683</v>
      </c>
    </row>
    <row r="308" spans="1:9" x14ac:dyDescent="0.25">
      <c r="A308" s="1">
        <v>44868</v>
      </c>
      <c r="B308" s="2">
        <v>111</v>
      </c>
      <c r="C308" s="14">
        <f>AVERAGE($B$2:B307)</f>
        <v>315.95098039215685</v>
      </c>
      <c r="F308" s="14">
        <f t="shared" si="16"/>
        <v>-204.95098039215685</v>
      </c>
      <c r="G308">
        <f t="shared" si="17"/>
        <v>204.95098039215685</v>
      </c>
      <c r="H308" s="18">
        <f t="shared" si="18"/>
        <v>1.8464052287581698</v>
      </c>
      <c r="I308" s="14">
        <f t="shared" si="19"/>
        <v>42004.904363706264</v>
      </c>
    </row>
    <row r="309" spans="1:9" x14ac:dyDescent="0.25">
      <c r="A309" s="1">
        <v>44869</v>
      </c>
      <c r="B309" s="2">
        <v>131</v>
      </c>
      <c r="C309" s="14">
        <f>AVERAGE($B$2:B308)</f>
        <v>315.28338762214986</v>
      </c>
      <c r="F309" s="14">
        <f t="shared" si="16"/>
        <v>-184.28338762214986</v>
      </c>
      <c r="G309">
        <f t="shared" si="17"/>
        <v>184.28338762214986</v>
      </c>
      <c r="H309" s="18">
        <f t="shared" si="18"/>
        <v>1.406743416962976</v>
      </c>
      <c r="I309" s="14">
        <f t="shared" si="19"/>
        <v>33960.366953495533</v>
      </c>
    </row>
    <row r="310" spans="1:9" x14ac:dyDescent="0.25">
      <c r="A310" s="1">
        <v>44870</v>
      </c>
      <c r="B310" s="2">
        <v>203</v>
      </c>
      <c r="C310" s="14">
        <f>AVERAGE($B$2:B309)</f>
        <v>314.68506493506493</v>
      </c>
      <c r="F310" s="14">
        <f t="shared" si="16"/>
        <v>-111.68506493506493</v>
      </c>
      <c r="G310">
        <f t="shared" si="17"/>
        <v>111.68506493506493</v>
      </c>
      <c r="H310" s="18">
        <f t="shared" si="18"/>
        <v>0.55017273367027064</v>
      </c>
      <c r="I310" s="14">
        <f t="shared" si="19"/>
        <v>12473.553729549671</v>
      </c>
    </row>
    <row r="311" spans="1:9" x14ac:dyDescent="0.25">
      <c r="A311" s="1">
        <v>44871</v>
      </c>
      <c r="B311" s="2">
        <v>162</v>
      </c>
      <c r="C311" s="14">
        <f>AVERAGE($B$2:B310)</f>
        <v>314.32362459546925</v>
      </c>
      <c r="F311" s="14">
        <f t="shared" si="16"/>
        <v>-152.32362459546925</v>
      </c>
      <c r="G311">
        <f t="shared" si="17"/>
        <v>152.32362459546925</v>
      </c>
      <c r="H311" s="18">
        <f t="shared" si="18"/>
        <v>0.94026928762635342</v>
      </c>
      <c r="I311" s="14">
        <f t="shared" si="19"/>
        <v>23202.486609901447</v>
      </c>
    </row>
    <row r="312" spans="1:9" x14ac:dyDescent="0.25">
      <c r="A312" s="1">
        <v>44872</v>
      </c>
      <c r="B312" s="2">
        <v>156</v>
      </c>
      <c r="C312" s="14">
        <f>AVERAGE($B$2:B311)</f>
        <v>313.83225806451611</v>
      </c>
      <c r="F312" s="14">
        <f t="shared" si="16"/>
        <v>-157.83225806451611</v>
      </c>
      <c r="G312">
        <f t="shared" si="17"/>
        <v>157.83225806451611</v>
      </c>
      <c r="H312" s="18">
        <f t="shared" si="18"/>
        <v>1.0117452440033083</v>
      </c>
      <c r="I312" s="14">
        <f t="shared" si="19"/>
        <v>24911.02168574401</v>
      </c>
    </row>
    <row r="313" spans="1:9" x14ac:dyDescent="0.25">
      <c r="A313" s="1">
        <v>44873</v>
      </c>
      <c r="B313" s="2">
        <v>201</v>
      </c>
      <c r="C313" s="14">
        <f>AVERAGE($B$2:B312)</f>
        <v>313.32475884244371</v>
      </c>
      <c r="F313" s="14">
        <f t="shared" si="16"/>
        <v>-112.32475884244371</v>
      </c>
      <c r="G313">
        <f t="shared" si="17"/>
        <v>112.32475884244371</v>
      </c>
      <c r="H313" s="18">
        <f t="shared" si="18"/>
        <v>0.558829645982307</v>
      </c>
      <c r="I313" s="14">
        <f t="shared" si="19"/>
        <v>12616.851449013137</v>
      </c>
    </row>
    <row r="314" spans="1:9" x14ac:dyDescent="0.25">
      <c r="A314" s="1">
        <v>44874</v>
      </c>
      <c r="B314" s="2">
        <v>261</v>
      </c>
      <c r="C314" s="14">
        <f>AVERAGE($B$2:B313)</f>
        <v>312.96474358974359</v>
      </c>
      <c r="F314" s="14">
        <f t="shared" si="16"/>
        <v>-51.964743589743591</v>
      </c>
      <c r="G314">
        <f t="shared" si="17"/>
        <v>51.964743589743591</v>
      </c>
      <c r="H314" s="18">
        <f t="shared" si="18"/>
        <v>0.19909863444346204</v>
      </c>
      <c r="I314" s="14">
        <f t="shared" si="19"/>
        <v>2700.3345763477978</v>
      </c>
    </row>
    <row r="315" spans="1:9" x14ac:dyDescent="0.25">
      <c r="A315" s="1">
        <v>44875</v>
      </c>
      <c r="B315" s="2">
        <v>128</v>
      </c>
      <c r="C315" s="14">
        <f>AVERAGE($B$2:B314)</f>
        <v>312.79872204472844</v>
      </c>
      <c r="F315" s="14">
        <f t="shared" si="16"/>
        <v>-184.79872204472844</v>
      </c>
      <c r="G315">
        <f t="shared" si="17"/>
        <v>184.79872204472844</v>
      </c>
      <c r="H315" s="18">
        <f t="shared" si="18"/>
        <v>1.4437400159744409</v>
      </c>
      <c r="I315" s="14">
        <f t="shared" si="19"/>
        <v>34150.567669364798</v>
      </c>
    </row>
    <row r="316" spans="1:9" x14ac:dyDescent="0.25">
      <c r="A316" s="1">
        <v>44876</v>
      </c>
      <c r="B316" s="2">
        <v>40</v>
      </c>
      <c r="C316" s="14">
        <f>AVERAGE($B$2:B315)</f>
        <v>312.21019108280257</v>
      </c>
      <c r="F316" s="14">
        <f t="shared" si="16"/>
        <v>-272.21019108280257</v>
      </c>
      <c r="G316">
        <f t="shared" si="17"/>
        <v>272.21019108280257</v>
      </c>
      <c r="H316" s="18">
        <f t="shared" si="18"/>
        <v>6.805254777070064</v>
      </c>
      <c r="I316" s="14">
        <f t="shared" si="19"/>
        <v>74098.388129335886</v>
      </c>
    </row>
    <row r="317" spans="1:9" x14ac:dyDescent="0.25">
      <c r="A317" s="1">
        <v>44877</v>
      </c>
      <c r="B317" s="2">
        <v>67</v>
      </c>
      <c r="C317" s="14">
        <f>AVERAGE($B$2:B316)</f>
        <v>311.34603174603177</v>
      </c>
      <c r="F317" s="14">
        <f t="shared" si="16"/>
        <v>-244.34603174603177</v>
      </c>
      <c r="G317">
        <f t="shared" si="17"/>
        <v>244.34603174603177</v>
      </c>
      <c r="H317" s="18">
        <f t="shared" si="18"/>
        <v>3.6469556977019666</v>
      </c>
      <c r="I317" s="14">
        <f t="shared" si="19"/>
        <v>59704.983230032769</v>
      </c>
    </row>
    <row r="318" spans="1:9" x14ac:dyDescent="0.25">
      <c r="A318" s="1">
        <v>44878</v>
      </c>
      <c r="B318" s="2">
        <v>299</v>
      </c>
      <c r="C318" s="14">
        <f>AVERAGE($B$2:B317)</f>
        <v>310.57278481012656</v>
      </c>
      <c r="F318" s="14">
        <f t="shared" si="16"/>
        <v>-11.572784810126564</v>
      </c>
      <c r="G318">
        <f t="shared" si="17"/>
        <v>11.572784810126564</v>
      </c>
      <c r="H318" s="18">
        <f t="shared" si="18"/>
        <v>3.870496592015573E-2</v>
      </c>
      <c r="I318" s="14">
        <f t="shared" si="19"/>
        <v>133.92934826149613</v>
      </c>
    </row>
    <row r="319" spans="1:9" x14ac:dyDescent="0.25">
      <c r="A319" s="1">
        <v>44879</v>
      </c>
      <c r="B319" s="2">
        <v>201</v>
      </c>
      <c r="C319" s="14">
        <f>AVERAGE($B$2:B318)</f>
        <v>310.53627760252368</v>
      </c>
      <c r="F319" s="14">
        <f t="shared" si="16"/>
        <v>-109.53627760252368</v>
      </c>
      <c r="G319">
        <f t="shared" si="17"/>
        <v>109.53627760252368</v>
      </c>
      <c r="H319" s="18">
        <f t="shared" si="18"/>
        <v>0.54495660498768006</v>
      </c>
      <c r="I319" s="14">
        <f t="shared" si="19"/>
        <v>11998.196111017131</v>
      </c>
    </row>
    <row r="320" spans="1:9" x14ac:dyDescent="0.25">
      <c r="A320" s="1">
        <v>44880</v>
      </c>
      <c r="B320" s="2">
        <v>203</v>
      </c>
      <c r="C320" s="14">
        <f>AVERAGE($B$2:B319)</f>
        <v>310.19182389937106</v>
      </c>
      <c r="F320" s="14">
        <f t="shared" si="16"/>
        <v>-107.19182389937106</v>
      </c>
      <c r="G320">
        <f t="shared" si="17"/>
        <v>107.19182389937106</v>
      </c>
      <c r="H320" s="18">
        <f t="shared" si="18"/>
        <v>0.52803854137621209</v>
      </c>
      <c r="I320" s="14">
        <f t="shared" si="19"/>
        <v>11490.087110873776</v>
      </c>
    </row>
    <row r="321" spans="1:9" x14ac:dyDescent="0.25">
      <c r="A321" s="1">
        <v>44881</v>
      </c>
      <c r="B321" s="2">
        <v>374</v>
      </c>
      <c r="C321" s="14">
        <f>AVERAGE($B$2:B320)</f>
        <v>309.85579937304072</v>
      </c>
      <c r="F321" s="14">
        <f t="shared" si="16"/>
        <v>64.144200626959275</v>
      </c>
      <c r="G321">
        <f t="shared" si="17"/>
        <v>64.144200626959275</v>
      </c>
      <c r="H321" s="18">
        <f t="shared" si="18"/>
        <v>0.17150855782609431</v>
      </c>
      <c r="I321" s="14">
        <f t="shared" si="19"/>
        <v>4114.4784740716022</v>
      </c>
    </row>
    <row r="322" spans="1:9" x14ac:dyDescent="0.25">
      <c r="A322" s="1">
        <v>44882</v>
      </c>
      <c r="B322" s="2">
        <v>226</v>
      </c>
      <c r="C322" s="14">
        <f>AVERAGE($B$2:B321)</f>
        <v>310.05624999999998</v>
      </c>
      <c r="F322" s="14">
        <f t="shared" si="16"/>
        <v>-84.056249999999977</v>
      </c>
      <c r="G322">
        <f t="shared" si="17"/>
        <v>84.056249999999977</v>
      </c>
      <c r="H322" s="18">
        <f t="shared" si="18"/>
        <v>0.37193030973451319</v>
      </c>
      <c r="I322" s="14">
        <f t="shared" si="19"/>
        <v>7065.4531640624964</v>
      </c>
    </row>
    <row r="323" spans="1:9" x14ac:dyDescent="0.25">
      <c r="A323" s="1">
        <v>44883</v>
      </c>
      <c r="B323" s="2">
        <v>103</v>
      </c>
      <c r="C323" s="14">
        <f>AVERAGE($B$2:B322)</f>
        <v>309.79439252336448</v>
      </c>
      <c r="F323" s="14">
        <f t="shared" si="16"/>
        <v>-206.79439252336448</v>
      </c>
      <c r="G323">
        <f t="shared" si="17"/>
        <v>206.79439252336448</v>
      </c>
      <c r="H323" s="18">
        <f t="shared" si="18"/>
        <v>2.0077125487705287</v>
      </c>
      <c r="I323" s="14">
        <f t="shared" si="19"/>
        <v>42763.920779107342</v>
      </c>
    </row>
    <row r="324" spans="1:9" x14ac:dyDescent="0.25">
      <c r="A324" s="1">
        <v>44884</v>
      </c>
      <c r="B324" s="2">
        <v>299</v>
      </c>
      <c r="C324" s="14">
        <f>AVERAGE($B$2:B323)</f>
        <v>309.1521739130435</v>
      </c>
      <c r="F324" s="14">
        <f t="shared" ref="F324:F366" si="20">B324-C324</f>
        <v>-10.152173913043498</v>
      </c>
      <c r="G324">
        <f t="shared" ref="G324:G366" si="21">ABS(F324)</f>
        <v>10.152173913043498</v>
      </c>
      <c r="H324" s="18">
        <f t="shared" ref="H324:H366" si="22">G324/B324</f>
        <v>3.3953758906499994E-2</v>
      </c>
      <c r="I324" s="14">
        <f t="shared" ref="I324:I366" si="23">F324^2</f>
        <v>103.06663516068093</v>
      </c>
    </row>
    <row r="325" spans="1:9" x14ac:dyDescent="0.25">
      <c r="A325" s="1">
        <v>44885</v>
      </c>
      <c r="B325" s="2">
        <v>299</v>
      </c>
      <c r="C325" s="14">
        <f>AVERAGE($B$2:B324)</f>
        <v>309.12074303405575</v>
      </c>
      <c r="F325" s="14">
        <f t="shared" si="20"/>
        <v>-10.120743034055749</v>
      </c>
      <c r="G325">
        <f t="shared" si="21"/>
        <v>10.120743034055749</v>
      </c>
      <c r="H325" s="18">
        <f t="shared" si="22"/>
        <v>3.3848638909885452E-2</v>
      </c>
      <c r="I325" s="14">
        <f t="shared" si="23"/>
        <v>102.42943956138798</v>
      </c>
    </row>
    <row r="326" spans="1:9" x14ac:dyDescent="0.25">
      <c r="A326" s="1">
        <v>44886</v>
      </c>
      <c r="B326" s="2">
        <v>257</v>
      </c>
      <c r="C326" s="14">
        <f>AVERAGE($B$2:B325)</f>
        <v>309.08950617283949</v>
      </c>
      <c r="F326" s="14">
        <f t="shared" si="20"/>
        <v>-52.089506172839492</v>
      </c>
      <c r="G326">
        <f t="shared" si="21"/>
        <v>52.089506172839492</v>
      </c>
      <c r="H326" s="18">
        <f t="shared" si="22"/>
        <v>0.2026829033962626</v>
      </c>
      <c r="I326" s="14">
        <f t="shared" si="23"/>
        <v>2713.3166533302838</v>
      </c>
    </row>
    <row r="327" spans="1:9" x14ac:dyDescent="0.25">
      <c r="A327" s="1">
        <v>44887</v>
      </c>
      <c r="B327" s="2">
        <v>208</v>
      </c>
      <c r="C327" s="14">
        <f>AVERAGE($B$2:B326)</f>
        <v>308.92923076923074</v>
      </c>
      <c r="F327" s="14">
        <f t="shared" si="20"/>
        <v>-100.92923076923074</v>
      </c>
      <c r="G327">
        <f t="shared" si="21"/>
        <v>100.92923076923074</v>
      </c>
      <c r="H327" s="18">
        <f t="shared" si="22"/>
        <v>0.48523668639053241</v>
      </c>
      <c r="I327" s="14">
        <f t="shared" si="23"/>
        <v>10186.709623668634</v>
      </c>
    </row>
    <row r="328" spans="1:9" x14ac:dyDescent="0.25">
      <c r="A328" s="1">
        <v>44888</v>
      </c>
      <c r="B328" s="2">
        <v>175</v>
      </c>
      <c r="C328" s="14">
        <f>AVERAGE($B$2:B327)</f>
        <v>308.61963190184048</v>
      </c>
      <c r="F328" s="14">
        <f t="shared" si="20"/>
        <v>-133.61963190184048</v>
      </c>
      <c r="G328">
        <f t="shared" si="21"/>
        <v>133.61963190184048</v>
      </c>
      <c r="H328" s="18">
        <f t="shared" si="22"/>
        <v>0.76354075372480268</v>
      </c>
      <c r="I328" s="14">
        <f t="shared" si="23"/>
        <v>17854.206029583347</v>
      </c>
    </row>
    <row r="329" spans="1:9" x14ac:dyDescent="0.25">
      <c r="A329" s="1">
        <v>44889</v>
      </c>
      <c r="B329" s="2">
        <v>151</v>
      </c>
      <c r="C329" s="14">
        <f>AVERAGE($B$2:B328)</f>
        <v>308.21100917431193</v>
      </c>
      <c r="F329" s="14">
        <f t="shared" si="20"/>
        <v>-157.21100917431193</v>
      </c>
      <c r="G329">
        <f t="shared" si="21"/>
        <v>157.21100917431193</v>
      </c>
      <c r="H329" s="18">
        <f t="shared" si="22"/>
        <v>1.0411325110881584</v>
      </c>
      <c r="I329" s="14">
        <f t="shared" si="23"/>
        <v>24715.301405605587</v>
      </c>
    </row>
    <row r="330" spans="1:9" x14ac:dyDescent="0.25">
      <c r="A330" s="1">
        <v>44890</v>
      </c>
      <c r="B330" s="2">
        <v>154</v>
      </c>
      <c r="C330" s="14">
        <f>AVERAGE($B$2:B329)</f>
        <v>307.73170731707319</v>
      </c>
      <c r="F330" s="14">
        <f t="shared" si="20"/>
        <v>-153.73170731707319</v>
      </c>
      <c r="G330">
        <f t="shared" si="21"/>
        <v>153.73170731707319</v>
      </c>
      <c r="H330" s="18">
        <f t="shared" si="22"/>
        <v>0.99825783972125448</v>
      </c>
      <c r="I330" s="14">
        <f t="shared" si="23"/>
        <v>23633.437834622255</v>
      </c>
    </row>
    <row r="331" spans="1:9" x14ac:dyDescent="0.25">
      <c r="A331" s="1">
        <v>44891</v>
      </c>
      <c r="B331" s="2">
        <v>272</v>
      </c>
      <c r="C331" s="14">
        <f>AVERAGE($B$2:B330)</f>
        <v>307.26443768996961</v>
      </c>
      <c r="F331" s="14">
        <f t="shared" si="20"/>
        <v>-35.264437689969611</v>
      </c>
      <c r="G331">
        <f t="shared" si="21"/>
        <v>35.264437689969611</v>
      </c>
      <c r="H331" s="18">
        <f t="shared" si="22"/>
        <v>0.12964866797782945</v>
      </c>
      <c r="I331" s="14">
        <f t="shared" si="23"/>
        <v>1243.5805655897493</v>
      </c>
    </row>
    <row r="332" spans="1:9" x14ac:dyDescent="0.25">
      <c r="A332" s="1">
        <v>44892</v>
      </c>
      <c r="B332" s="2">
        <v>304</v>
      </c>
      <c r="C332" s="14">
        <f>AVERAGE($B$2:B331)</f>
        <v>307.15757575757578</v>
      </c>
      <c r="F332" s="14">
        <f t="shared" si="20"/>
        <v>-3.1575757575757848</v>
      </c>
      <c r="G332">
        <f t="shared" si="21"/>
        <v>3.1575757575757848</v>
      </c>
      <c r="H332" s="18">
        <f t="shared" si="22"/>
        <v>1.0386762360446661E-2</v>
      </c>
      <c r="I332" s="14">
        <f t="shared" si="23"/>
        <v>9.9702846648302916</v>
      </c>
    </row>
    <row r="333" spans="1:9" x14ac:dyDescent="0.25">
      <c r="A333" s="1">
        <v>44893</v>
      </c>
      <c r="B333" s="2">
        <v>448</v>
      </c>
      <c r="C333" s="14">
        <f>AVERAGE($B$2:B332)</f>
        <v>307.14803625377641</v>
      </c>
      <c r="F333" s="14">
        <f t="shared" si="20"/>
        <v>140.85196374622359</v>
      </c>
      <c r="G333">
        <f t="shared" si="21"/>
        <v>140.85196374622359</v>
      </c>
      <c r="H333" s="18">
        <f t="shared" si="22"/>
        <v>0.31440170479067764</v>
      </c>
      <c r="I333" s="14">
        <f t="shared" si="23"/>
        <v>19839.275691167484</v>
      </c>
    </row>
    <row r="334" spans="1:9" x14ac:dyDescent="0.25">
      <c r="A334" s="1">
        <v>44894</v>
      </c>
      <c r="B334" s="2">
        <v>352</v>
      </c>
      <c r="C334" s="14">
        <f>AVERAGE($B$2:B333)</f>
        <v>307.57228915662648</v>
      </c>
      <c r="F334" s="14">
        <f t="shared" si="20"/>
        <v>44.427710843373518</v>
      </c>
      <c r="G334">
        <f t="shared" si="21"/>
        <v>44.427710843373518</v>
      </c>
      <c r="H334" s="18">
        <f t="shared" si="22"/>
        <v>0.12621508762322023</v>
      </c>
      <c r="I334" s="14">
        <f t="shared" si="23"/>
        <v>1973.8214907824088</v>
      </c>
    </row>
    <row r="335" spans="1:9" x14ac:dyDescent="0.25">
      <c r="A335" s="1">
        <v>44895</v>
      </c>
      <c r="B335" s="2">
        <v>226</v>
      </c>
      <c r="C335" s="14">
        <f>AVERAGE($B$2:B334)</f>
        <v>307.70570570570572</v>
      </c>
      <c r="F335" s="14">
        <f t="shared" si="20"/>
        <v>-81.705705705705725</v>
      </c>
      <c r="G335">
        <f t="shared" si="21"/>
        <v>81.705705705705725</v>
      </c>
      <c r="H335" s="18">
        <f t="shared" si="22"/>
        <v>0.36152967126418462</v>
      </c>
      <c r="I335" s="14">
        <f t="shared" si="23"/>
        <v>6675.8223448673934</v>
      </c>
    </row>
    <row r="336" spans="1:9" x14ac:dyDescent="0.25">
      <c r="A336" s="1">
        <v>44896</v>
      </c>
      <c r="B336" s="2">
        <v>113</v>
      </c>
      <c r="C336" s="14">
        <f>AVERAGE($B$2:B335)</f>
        <v>307.46107784431138</v>
      </c>
      <c r="F336" s="14">
        <f t="shared" si="20"/>
        <v>-194.46107784431138</v>
      </c>
      <c r="G336">
        <f t="shared" si="21"/>
        <v>194.46107784431138</v>
      </c>
      <c r="H336" s="18">
        <f t="shared" si="22"/>
        <v>1.7208944941974458</v>
      </c>
      <c r="I336" s="14">
        <f t="shared" si="23"/>
        <v>37815.110796371329</v>
      </c>
    </row>
    <row r="337" spans="1:9" x14ac:dyDescent="0.25">
      <c r="A337" s="1">
        <v>44897</v>
      </c>
      <c r="B337" s="2">
        <v>119</v>
      </c>
      <c r="C337" s="14">
        <f>AVERAGE($B$2:B336)</f>
        <v>306.8805970149254</v>
      </c>
      <c r="F337" s="14">
        <f t="shared" si="20"/>
        <v>-187.8805970149254</v>
      </c>
      <c r="G337">
        <f t="shared" si="21"/>
        <v>187.8805970149254</v>
      </c>
      <c r="H337" s="18">
        <f t="shared" si="22"/>
        <v>1.5788285463439109</v>
      </c>
      <c r="I337" s="14">
        <f t="shared" si="23"/>
        <v>35299.118734684795</v>
      </c>
    </row>
    <row r="338" spans="1:9" x14ac:dyDescent="0.25">
      <c r="A338" s="1">
        <v>44898</v>
      </c>
      <c r="B338" s="2">
        <v>255</v>
      </c>
      <c r="C338" s="14">
        <f>AVERAGE($B$2:B337)</f>
        <v>306.32142857142856</v>
      </c>
      <c r="F338" s="14">
        <f t="shared" si="20"/>
        <v>-51.321428571428555</v>
      </c>
      <c r="G338">
        <f t="shared" si="21"/>
        <v>51.321428571428555</v>
      </c>
      <c r="H338" s="18">
        <f t="shared" si="22"/>
        <v>0.2012605042016806</v>
      </c>
      <c r="I338" s="14">
        <f t="shared" si="23"/>
        <v>2633.889030612243</v>
      </c>
    </row>
    <row r="339" spans="1:9" x14ac:dyDescent="0.25">
      <c r="A339" s="1">
        <v>44899</v>
      </c>
      <c r="B339" s="2">
        <v>378</v>
      </c>
      <c r="C339" s="14">
        <f>AVERAGE($B$2:B338)</f>
        <v>306.16913946587539</v>
      </c>
      <c r="F339" s="14">
        <f t="shared" si="20"/>
        <v>71.830860534124611</v>
      </c>
      <c r="G339">
        <f t="shared" si="21"/>
        <v>71.830860534124611</v>
      </c>
      <c r="H339" s="18">
        <f t="shared" si="22"/>
        <v>0.19002873157175823</v>
      </c>
      <c r="I339" s="14">
        <f t="shared" si="23"/>
        <v>5159.6725250728605</v>
      </c>
    </row>
    <row r="340" spans="1:9" x14ac:dyDescent="0.25">
      <c r="A340" s="1">
        <v>44900</v>
      </c>
      <c r="B340" s="2">
        <v>427</v>
      </c>
      <c r="C340" s="14">
        <f>AVERAGE($B$2:B339)</f>
        <v>306.38165680473372</v>
      </c>
      <c r="F340" s="14">
        <f t="shared" si="20"/>
        <v>120.61834319526628</v>
      </c>
      <c r="G340">
        <f t="shared" si="21"/>
        <v>120.61834319526628</v>
      </c>
      <c r="H340" s="18">
        <f t="shared" si="22"/>
        <v>0.2824785554924269</v>
      </c>
      <c r="I340" s="14">
        <f t="shared" si="23"/>
        <v>14548.784715171039</v>
      </c>
    </row>
    <row r="341" spans="1:9" x14ac:dyDescent="0.25">
      <c r="A341" s="1">
        <v>44901</v>
      </c>
      <c r="B341" s="2">
        <v>345</v>
      </c>
      <c r="C341" s="14">
        <f>AVERAGE($B$2:B340)</f>
        <v>306.73746312684364</v>
      </c>
      <c r="F341" s="14">
        <f t="shared" si="20"/>
        <v>38.262536873156364</v>
      </c>
      <c r="G341">
        <f t="shared" si="21"/>
        <v>38.262536873156364</v>
      </c>
      <c r="H341" s="18">
        <f t="shared" si="22"/>
        <v>0.11090590398016337</v>
      </c>
      <c r="I341" s="14">
        <f t="shared" si="23"/>
        <v>1464.0217279696503</v>
      </c>
    </row>
    <row r="342" spans="1:9" x14ac:dyDescent="0.25">
      <c r="A342" s="1">
        <v>44902</v>
      </c>
      <c r="B342" s="2">
        <v>262</v>
      </c>
      <c r="C342" s="14">
        <f>AVERAGE($B$2:B341)</f>
        <v>306.85000000000002</v>
      </c>
      <c r="F342" s="14">
        <f t="shared" si="20"/>
        <v>-44.850000000000023</v>
      </c>
      <c r="G342">
        <f t="shared" si="21"/>
        <v>44.850000000000023</v>
      </c>
      <c r="H342" s="18">
        <f t="shared" si="22"/>
        <v>0.17118320610687032</v>
      </c>
      <c r="I342" s="14">
        <f t="shared" si="23"/>
        <v>2011.5225000000021</v>
      </c>
    </row>
    <row r="343" spans="1:9" x14ac:dyDescent="0.25">
      <c r="A343" s="1">
        <v>44903</v>
      </c>
      <c r="B343" s="2">
        <v>206</v>
      </c>
      <c r="C343" s="14">
        <f>AVERAGE($B$2:B342)</f>
        <v>306.71847507331375</v>
      </c>
      <c r="F343" s="14">
        <f t="shared" si="20"/>
        <v>-100.71847507331375</v>
      </c>
      <c r="G343">
        <f t="shared" si="21"/>
        <v>100.71847507331375</v>
      </c>
      <c r="H343" s="18">
        <f t="shared" si="22"/>
        <v>0.48892463627822214</v>
      </c>
      <c r="I343" s="14">
        <f t="shared" si="23"/>
        <v>10144.211221093725</v>
      </c>
    </row>
    <row r="344" spans="1:9" x14ac:dyDescent="0.25">
      <c r="A344" s="1">
        <v>44904</v>
      </c>
      <c r="B344" s="2">
        <v>72</v>
      </c>
      <c r="C344" s="14">
        <f>AVERAGE($B$2:B343)</f>
        <v>306.42397660818716</v>
      </c>
      <c r="F344" s="14">
        <f t="shared" si="20"/>
        <v>-234.42397660818716</v>
      </c>
      <c r="G344">
        <f t="shared" si="21"/>
        <v>234.42397660818716</v>
      </c>
      <c r="H344" s="18">
        <f t="shared" si="22"/>
        <v>3.2558885640025994</v>
      </c>
      <c r="I344" s="14">
        <f t="shared" si="23"/>
        <v>54954.600808795883</v>
      </c>
    </row>
    <row r="345" spans="1:9" x14ac:dyDescent="0.25">
      <c r="A345" s="1">
        <v>44905</v>
      </c>
      <c r="B345" s="2">
        <v>454</v>
      </c>
      <c r="C345" s="14">
        <f>AVERAGE($B$2:B344)</f>
        <v>305.74052478134109</v>
      </c>
      <c r="F345" s="14">
        <f t="shared" si="20"/>
        <v>148.25947521865891</v>
      </c>
      <c r="G345">
        <f t="shared" si="21"/>
        <v>148.25947521865891</v>
      </c>
      <c r="H345" s="18">
        <f t="shared" si="22"/>
        <v>0.32656272074594472</v>
      </c>
      <c r="I345" s="14">
        <f t="shared" si="23"/>
        <v>21980.871992112134</v>
      </c>
    </row>
    <row r="346" spans="1:9" x14ac:dyDescent="0.25">
      <c r="A346" s="1">
        <v>44906</v>
      </c>
      <c r="B346" s="2">
        <v>595</v>
      </c>
      <c r="C346" s="14">
        <f>AVERAGE($B$2:B345)</f>
        <v>306.17151162790697</v>
      </c>
      <c r="F346" s="14">
        <f t="shared" si="20"/>
        <v>288.82848837209303</v>
      </c>
      <c r="G346">
        <f t="shared" si="21"/>
        <v>288.82848837209303</v>
      </c>
      <c r="H346" s="18">
        <f t="shared" si="22"/>
        <v>0.48542603087746727</v>
      </c>
      <c r="I346" s="14">
        <f t="shared" si="23"/>
        <v>83421.895695308282</v>
      </c>
    </row>
    <row r="347" spans="1:9" x14ac:dyDescent="0.25">
      <c r="A347" s="1">
        <v>44907</v>
      </c>
      <c r="B347" s="2">
        <v>748</v>
      </c>
      <c r="C347" s="14">
        <f>AVERAGE($B$2:B346)</f>
        <v>307.00869565217391</v>
      </c>
      <c r="F347" s="14">
        <f t="shared" si="20"/>
        <v>440.99130434782609</v>
      </c>
      <c r="G347">
        <f t="shared" si="21"/>
        <v>440.99130434782609</v>
      </c>
      <c r="H347" s="18">
        <f t="shared" si="22"/>
        <v>0.5895605673099279</v>
      </c>
      <c r="I347" s="14">
        <f t="shared" si="23"/>
        <v>194473.33051039698</v>
      </c>
    </row>
    <row r="348" spans="1:9" x14ac:dyDescent="0.25">
      <c r="A348" s="1">
        <v>44908</v>
      </c>
      <c r="B348" s="2">
        <v>966</v>
      </c>
      <c r="C348" s="14">
        <f>AVERAGE($B$2:B347)</f>
        <v>308.28323699421964</v>
      </c>
      <c r="F348" s="14">
        <f t="shared" si="20"/>
        <v>657.71676300578042</v>
      </c>
      <c r="G348">
        <f t="shared" si="21"/>
        <v>657.71676300578042</v>
      </c>
      <c r="H348" s="18">
        <f t="shared" si="22"/>
        <v>0.68086621429169814</v>
      </c>
      <c r="I348" s="14">
        <f t="shared" si="23"/>
        <v>432591.34033880191</v>
      </c>
    </row>
    <row r="349" spans="1:9" x14ac:dyDescent="0.25">
      <c r="A349" s="1">
        <v>44909</v>
      </c>
      <c r="B349" s="2">
        <v>630</v>
      </c>
      <c r="C349" s="14">
        <f>AVERAGE($B$2:B348)</f>
        <v>310.17867435158502</v>
      </c>
      <c r="F349" s="14">
        <f t="shared" si="20"/>
        <v>319.82132564841498</v>
      </c>
      <c r="G349">
        <f t="shared" si="21"/>
        <v>319.82132564841498</v>
      </c>
      <c r="H349" s="18">
        <f t="shared" si="22"/>
        <v>0.50765289785462697</v>
      </c>
      <c r="I349" s="14">
        <f t="shared" si="23"/>
        <v>102285.6803395095</v>
      </c>
    </row>
    <row r="350" spans="1:9" x14ac:dyDescent="0.25">
      <c r="A350" s="1">
        <v>44910</v>
      </c>
      <c r="B350" s="2">
        <v>610</v>
      </c>
      <c r="C350" s="14">
        <f>AVERAGE($B$2:B349)</f>
        <v>311.09770114942529</v>
      </c>
      <c r="F350" s="14">
        <f t="shared" si="20"/>
        <v>298.90229885057471</v>
      </c>
      <c r="G350">
        <f t="shared" si="21"/>
        <v>298.90229885057471</v>
      </c>
      <c r="H350" s="18">
        <f t="shared" si="22"/>
        <v>0.4900037686074995</v>
      </c>
      <c r="I350" s="14">
        <f t="shared" si="23"/>
        <v>89342.584258158269</v>
      </c>
    </row>
    <row r="351" spans="1:9" x14ac:dyDescent="0.25">
      <c r="A351" s="1">
        <v>44911</v>
      </c>
      <c r="B351" s="2">
        <v>684</v>
      </c>
      <c r="C351" s="14">
        <f>AVERAGE($B$2:B350)</f>
        <v>311.95415472779371</v>
      </c>
      <c r="F351" s="14">
        <f t="shared" si="20"/>
        <v>372.04584527220629</v>
      </c>
      <c r="G351">
        <f t="shared" si="21"/>
        <v>372.04584527220629</v>
      </c>
      <c r="H351" s="18">
        <f t="shared" si="22"/>
        <v>0.54392667437457065</v>
      </c>
      <c r="I351" s="14">
        <f t="shared" si="23"/>
        <v>138418.11098431048</v>
      </c>
    </row>
    <row r="352" spans="1:9" x14ac:dyDescent="0.25">
      <c r="A352" s="1">
        <v>44912</v>
      </c>
      <c r="B352" s="2">
        <v>868</v>
      </c>
      <c r="C352" s="14">
        <f>AVERAGE($B$2:B351)</f>
        <v>313.01714285714286</v>
      </c>
      <c r="F352" s="14">
        <f t="shared" si="20"/>
        <v>554.98285714285714</v>
      </c>
      <c r="G352">
        <f t="shared" si="21"/>
        <v>554.98285714285714</v>
      </c>
      <c r="H352" s="18">
        <f t="shared" si="22"/>
        <v>0.63938117182356813</v>
      </c>
      <c r="I352" s="14">
        <f t="shared" si="23"/>
        <v>308005.971722449</v>
      </c>
    </row>
    <row r="353" spans="1:9" x14ac:dyDescent="0.25">
      <c r="A353" s="1">
        <v>44913</v>
      </c>
      <c r="B353" s="2">
        <v>426</v>
      </c>
      <c r="C353" s="14">
        <f>AVERAGE($B$2:B352)</f>
        <v>314.59829059829059</v>
      </c>
      <c r="F353" s="14">
        <f t="shared" si="20"/>
        <v>111.40170940170941</v>
      </c>
      <c r="G353">
        <f t="shared" si="21"/>
        <v>111.40170940170941</v>
      </c>
      <c r="H353" s="18">
        <f t="shared" si="22"/>
        <v>0.2615063600979094</v>
      </c>
      <c r="I353" s="14">
        <f t="shared" si="23"/>
        <v>12410.34085762291</v>
      </c>
    </row>
    <row r="354" spans="1:9" x14ac:dyDescent="0.25">
      <c r="A354" s="1">
        <v>44914</v>
      </c>
      <c r="B354" s="2">
        <v>294</v>
      </c>
      <c r="C354" s="14">
        <f>AVERAGE($B$2:B353)</f>
        <v>314.91477272727275</v>
      </c>
      <c r="F354" s="14">
        <f t="shared" si="20"/>
        <v>-20.914772727272748</v>
      </c>
      <c r="G354">
        <f t="shared" si="21"/>
        <v>20.914772727272748</v>
      </c>
      <c r="H354" s="18">
        <f t="shared" si="22"/>
        <v>7.1138682745825674E-2</v>
      </c>
      <c r="I354" s="14">
        <f t="shared" si="23"/>
        <v>437.42771823347192</v>
      </c>
    </row>
    <row r="355" spans="1:9" x14ac:dyDescent="0.25">
      <c r="A355" s="1">
        <v>44915</v>
      </c>
      <c r="B355" s="2">
        <v>291</v>
      </c>
      <c r="C355" s="14">
        <f>AVERAGE($B$2:B354)</f>
        <v>314.85552407932011</v>
      </c>
      <c r="F355" s="14">
        <f t="shared" si="20"/>
        <v>-23.855524079320105</v>
      </c>
      <c r="G355">
        <f t="shared" si="21"/>
        <v>23.855524079320105</v>
      </c>
      <c r="H355" s="18">
        <f t="shared" si="22"/>
        <v>8.1977745977045033E-2</v>
      </c>
      <c r="I355" s="14">
        <f t="shared" si="23"/>
        <v>569.0860290990214</v>
      </c>
    </row>
    <row r="356" spans="1:9" x14ac:dyDescent="0.25">
      <c r="A356" s="1">
        <v>44916</v>
      </c>
      <c r="B356" s="2">
        <v>211</v>
      </c>
      <c r="C356" s="14">
        <f>AVERAGE($B$2:B355)</f>
        <v>314.78813559322032</v>
      </c>
      <c r="F356" s="14">
        <f t="shared" si="20"/>
        <v>-103.78813559322032</v>
      </c>
      <c r="G356">
        <f t="shared" si="21"/>
        <v>103.78813559322032</v>
      </c>
      <c r="H356" s="18">
        <f t="shared" si="22"/>
        <v>0.49188689854606787</v>
      </c>
      <c r="I356" s="14">
        <f t="shared" si="23"/>
        <v>10771.977089916687</v>
      </c>
    </row>
    <row r="357" spans="1:9" x14ac:dyDescent="0.25">
      <c r="A357" s="1">
        <v>44917</v>
      </c>
      <c r="B357" s="2">
        <v>132</v>
      </c>
      <c r="C357" s="14">
        <f>AVERAGE($B$2:B356)</f>
        <v>314.49577464788734</v>
      </c>
      <c r="F357" s="14">
        <f t="shared" si="20"/>
        <v>-182.49577464788734</v>
      </c>
      <c r="G357">
        <f t="shared" si="21"/>
        <v>182.49577464788734</v>
      </c>
      <c r="H357" s="18">
        <f t="shared" si="22"/>
        <v>1.38254374733248</v>
      </c>
      <c r="I357" s="14">
        <f t="shared" si="23"/>
        <v>33304.707764332481</v>
      </c>
    </row>
    <row r="358" spans="1:9" x14ac:dyDescent="0.25">
      <c r="A358" s="1">
        <v>44918</v>
      </c>
      <c r="B358" s="2">
        <v>121</v>
      </c>
      <c r="C358" s="14">
        <f>AVERAGE($B$2:B357)</f>
        <v>313.9831460674157</v>
      </c>
      <c r="F358" s="14">
        <f t="shared" si="20"/>
        <v>-192.9831460674157</v>
      </c>
      <c r="G358">
        <f t="shared" si="21"/>
        <v>192.9831460674157</v>
      </c>
      <c r="H358" s="18">
        <f t="shared" si="22"/>
        <v>1.5949020336150057</v>
      </c>
      <c r="I358" s="14">
        <f t="shared" si="23"/>
        <v>37242.494666077502</v>
      </c>
    </row>
    <row r="359" spans="1:9" x14ac:dyDescent="0.25">
      <c r="A359" s="1">
        <v>44919</v>
      </c>
      <c r="B359" s="2">
        <v>125</v>
      </c>
      <c r="C359" s="14">
        <f>AVERAGE($B$2:B358)</f>
        <v>313.44257703081234</v>
      </c>
      <c r="F359" s="14">
        <f t="shared" si="20"/>
        <v>-188.44257703081234</v>
      </c>
      <c r="G359">
        <f t="shared" si="21"/>
        <v>188.44257703081234</v>
      </c>
      <c r="H359" s="18">
        <f t="shared" si="22"/>
        <v>1.5075406162464988</v>
      </c>
      <c r="I359" s="14">
        <f t="shared" si="23"/>
        <v>35510.604838013642</v>
      </c>
    </row>
    <row r="360" spans="1:9" x14ac:dyDescent="0.25">
      <c r="A360" s="1">
        <v>44920</v>
      </c>
      <c r="B360" s="2">
        <v>38</v>
      </c>
      <c r="C360" s="14">
        <f>AVERAGE($B$2:B359)</f>
        <v>312.91620111731845</v>
      </c>
      <c r="F360" s="14">
        <f t="shared" si="20"/>
        <v>-274.91620111731845</v>
      </c>
      <c r="G360">
        <f t="shared" si="21"/>
        <v>274.91620111731845</v>
      </c>
      <c r="H360" s="18">
        <f t="shared" si="22"/>
        <v>7.2346368715083802</v>
      </c>
      <c r="I360" s="14">
        <f t="shared" si="23"/>
        <v>75578.917636777885</v>
      </c>
    </row>
    <row r="361" spans="1:9" x14ac:dyDescent="0.25">
      <c r="A361" s="1">
        <v>44921</v>
      </c>
      <c r="B361" s="2">
        <v>69</v>
      </c>
      <c r="C361" s="14">
        <f>AVERAGE($B$2:B360)</f>
        <v>312.15041782729804</v>
      </c>
      <c r="F361" s="14">
        <f t="shared" si="20"/>
        <v>-243.15041782729804</v>
      </c>
      <c r="G361">
        <f t="shared" si="21"/>
        <v>243.15041782729804</v>
      </c>
      <c r="H361" s="18">
        <f t="shared" si="22"/>
        <v>3.5239190989463482</v>
      </c>
      <c r="I361" s="14">
        <f t="shared" si="23"/>
        <v>59122.125689589615</v>
      </c>
    </row>
    <row r="362" spans="1:9" x14ac:dyDescent="0.25">
      <c r="A362" s="1">
        <v>44922</v>
      </c>
      <c r="B362" s="2">
        <v>140</v>
      </c>
      <c r="C362" s="14">
        <f>AVERAGE($B$2:B361)</f>
        <v>311.47500000000002</v>
      </c>
      <c r="F362" s="14">
        <f t="shared" si="20"/>
        <v>-171.47500000000002</v>
      </c>
      <c r="G362">
        <f t="shared" si="21"/>
        <v>171.47500000000002</v>
      </c>
      <c r="H362" s="18">
        <f t="shared" si="22"/>
        <v>1.2248214285714287</v>
      </c>
      <c r="I362" s="14">
        <f t="shared" si="23"/>
        <v>29403.675625000007</v>
      </c>
    </row>
    <row r="363" spans="1:9" x14ac:dyDescent="0.25">
      <c r="A363" s="1">
        <v>44923</v>
      </c>
      <c r="B363" s="2">
        <v>140</v>
      </c>
      <c r="C363" s="14">
        <f>AVERAGE($B$2:B362)</f>
        <v>311</v>
      </c>
      <c r="F363" s="14">
        <f t="shared" si="20"/>
        <v>-171</v>
      </c>
      <c r="G363">
        <f t="shared" si="21"/>
        <v>171</v>
      </c>
      <c r="H363" s="18">
        <f t="shared" si="22"/>
        <v>1.2214285714285715</v>
      </c>
      <c r="I363" s="14">
        <f t="shared" si="23"/>
        <v>29241</v>
      </c>
    </row>
    <row r="364" spans="1:9" x14ac:dyDescent="0.25">
      <c r="A364" s="1">
        <v>44924</v>
      </c>
      <c r="B364" s="2">
        <v>111</v>
      </c>
      <c r="C364" s="14">
        <f>AVERAGE($B$2:B363)</f>
        <v>310.52762430939225</v>
      </c>
      <c r="F364" s="14">
        <f t="shared" si="20"/>
        <v>-199.52762430939225</v>
      </c>
      <c r="G364">
        <f t="shared" si="21"/>
        <v>199.52762430939225</v>
      </c>
      <c r="H364" s="18">
        <f t="shared" si="22"/>
        <v>1.7975461649494797</v>
      </c>
      <c r="I364" s="14">
        <f t="shared" si="23"/>
        <v>39811.27286254998</v>
      </c>
    </row>
    <row r="365" spans="1:9" x14ac:dyDescent="0.25">
      <c r="A365" s="1">
        <v>44925</v>
      </c>
      <c r="B365" s="2">
        <v>93</v>
      </c>
      <c r="C365" s="14">
        <f>AVERAGE($B$2:B364)</f>
        <v>309.9779614325069</v>
      </c>
      <c r="F365" s="14">
        <f t="shared" si="20"/>
        <v>-216.9779614325069</v>
      </c>
      <c r="G365">
        <f t="shared" si="21"/>
        <v>216.9779614325069</v>
      </c>
      <c r="H365" s="18">
        <f t="shared" si="22"/>
        <v>2.3330963594893217</v>
      </c>
      <c r="I365" s="14">
        <f t="shared" si="23"/>
        <v>47079.435747406453</v>
      </c>
    </row>
    <row r="366" spans="1:9" x14ac:dyDescent="0.25">
      <c r="A366" s="1">
        <v>44926</v>
      </c>
      <c r="B366" s="2">
        <v>114</v>
      </c>
      <c r="C366" s="14">
        <f>AVERAGE($B$2:B365)</f>
        <v>309.38186813186815</v>
      </c>
      <c r="F366" s="14">
        <f t="shared" si="20"/>
        <v>-195.38186813186815</v>
      </c>
      <c r="G366">
        <f t="shared" si="21"/>
        <v>195.38186813186815</v>
      </c>
      <c r="H366" s="18">
        <f t="shared" si="22"/>
        <v>1.7138760362444574</v>
      </c>
      <c r="I366" s="14">
        <f t="shared" si="23"/>
        <v>38174.074394698713</v>
      </c>
    </row>
    <row r="367" spans="1:9" x14ac:dyDescent="0.25">
      <c r="A367" s="1">
        <v>44927</v>
      </c>
      <c r="C367" s="14">
        <f>AVERAGE($B$2:B366)</f>
        <v>308.84657534246577</v>
      </c>
    </row>
    <row r="368" spans="1:9" x14ac:dyDescent="0.25">
      <c r="A368" s="1">
        <v>44928</v>
      </c>
      <c r="C368" s="14">
        <f>$C$367</f>
        <v>308.84657534246577</v>
      </c>
    </row>
    <row r="369" spans="1:10" x14ac:dyDescent="0.25">
      <c r="A369" s="1">
        <v>44929</v>
      </c>
      <c r="C369" s="14">
        <f t="shared" ref="C369:C373" si="24">$C$367</f>
        <v>308.84657534246577</v>
      </c>
      <c r="F369" t="s">
        <v>1280</v>
      </c>
      <c r="G369" t="s">
        <v>1281</v>
      </c>
      <c r="H369" t="s">
        <v>1177</v>
      </c>
      <c r="I369" t="s">
        <v>1282</v>
      </c>
      <c r="J369" t="s">
        <v>1178</v>
      </c>
    </row>
    <row r="370" spans="1:10" x14ac:dyDescent="0.25">
      <c r="A370" s="1">
        <v>44930</v>
      </c>
      <c r="C370" s="14">
        <f t="shared" si="24"/>
        <v>308.84657534246577</v>
      </c>
      <c r="F370" s="14">
        <f>AVERAGE(F360:F366)</f>
        <v>-210.34701040262624</v>
      </c>
      <c r="G370" s="14">
        <f t="shared" ref="G370:H370" si="25">AVERAGE(G360:G366)</f>
        <v>210.34701040262624</v>
      </c>
      <c r="H370" s="14">
        <f t="shared" si="25"/>
        <v>2.7213320758768558</v>
      </c>
      <c r="I370">
        <f>SUMXMY2(B360:B366,C360:C366)/(COUNT(B360:B366)-1)</f>
        <v>53068.416992670449</v>
      </c>
      <c r="J370">
        <f>SQRT(I370)</f>
        <v>230.3658329541741</v>
      </c>
    </row>
    <row r="371" spans="1:10" x14ac:dyDescent="0.25">
      <c r="A371" s="1">
        <v>44931</v>
      </c>
      <c r="C371" s="14">
        <f t="shared" si="24"/>
        <v>308.84657534246577</v>
      </c>
    </row>
    <row r="372" spans="1:10" x14ac:dyDescent="0.25">
      <c r="A372" s="1">
        <v>44932</v>
      </c>
      <c r="C372" s="14">
        <f t="shared" si="24"/>
        <v>308.84657534246577</v>
      </c>
    </row>
    <row r="373" spans="1:10" x14ac:dyDescent="0.25">
      <c r="A373" s="1">
        <v>44933</v>
      </c>
      <c r="C373" s="14">
        <f t="shared" si="24"/>
        <v>308.84657534246577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C087-45F6-4AE6-90CA-C4F3BA6BD3CE}">
  <dimension ref="A1:K373"/>
  <sheetViews>
    <sheetView workbookViewId="0">
      <pane ySplit="3600" topLeftCell="A359" activePane="bottomLeft"/>
      <selection activeCell="F5" sqref="F5:I366"/>
      <selection pane="bottomLeft" activeCell="H370" sqref="H370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11" x14ac:dyDescent="0.25">
      <c r="A1" t="s">
        <v>0</v>
      </c>
      <c r="B1" t="s">
        <v>1191</v>
      </c>
      <c r="C1" t="s">
        <v>1186</v>
      </c>
    </row>
    <row r="2" spans="1:11" x14ac:dyDescent="0.25">
      <c r="A2" s="1">
        <v>44562</v>
      </c>
      <c r="B2" s="2">
        <v>72</v>
      </c>
    </row>
    <row r="3" spans="1:11" x14ac:dyDescent="0.25">
      <c r="A3" s="1">
        <v>44563</v>
      </c>
      <c r="B3" s="2">
        <v>175</v>
      </c>
    </row>
    <row r="4" spans="1:11" x14ac:dyDescent="0.25">
      <c r="A4" s="1">
        <v>44564</v>
      </c>
      <c r="B4" s="2">
        <v>175</v>
      </c>
      <c r="F4" t="s">
        <v>1276</v>
      </c>
      <c r="G4" t="s">
        <v>1277</v>
      </c>
      <c r="H4" t="s">
        <v>1278</v>
      </c>
      <c r="I4" t="s">
        <v>1279</v>
      </c>
      <c r="J4" t="s">
        <v>1283</v>
      </c>
      <c r="K4" s="17">
        <v>3</v>
      </c>
    </row>
    <row r="5" spans="1:11" x14ac:dyDescent="0.25">
      <c r="A5" s="1">
        <v>44565</v>
      </c>
      <c r="B5" s="2">
        <v>190</v>
      </c>
      <c r="C5">
        <f>SUMPRODUCT(B2:B4,$K$5:$K$7)</f>
        <v>159.55000000000001</v>
      </c>
      <c r="F5">
        <f>B5-C5</f>
        <v>30.449999999999989</v>
      </c>
      <c r="G5">
        <f>ABS(F5)</f>
        <v>30.449999999999989</v>
      </c>
      <c r="H5" s="18">
        <f>G5/B5</f>
        <v>0.16026315789473677</v>
      </c>
      <c r="I5">
        <f>F5^2</f>
        <v>927.2024999999993</v>
      </c>
      <c r="J5" t="s">
        <v>1284</v>
      </c>
      <c r="K5" s="17">
        <v>0.15</v>
      </c>
    </row>
    <row r="6" spans="1:11" x14ac:dyDescent="0.25">
      <c r="A6" s="1">
        <v>44566</v>
      </c>
      <c r="B6" s="2">
        <v>194</v>
      </c>
      <c r="C6">
        <f>SUMPRODUCT(B3:B5,$K$5:$K$7)</f>
        <v>182.5</v>
      </c>
      <c r="F6">
        <f t="shared" ref="F6:F69" si="0">B6-C6</f>
        <v>11.5</v>
      </c>
      <c r="G6">
        <f t="shared" ref="G6:G69" si="1">ABS(F6)</f>
        <v>11.5</v>
      </c>
      <c r="H6" s="18">
        <f t="shared" ref="H6:H69" si="2">G6/B6</f>
        <v>5.9278350515463915E-2</v>
      </c>
      <c r="I6">
        <f t="shared" ref="I6:I69" si="3">F6^2</f>
        <v>132.25</v>
      </c>
      <c r="J6" t="s">
        <v>1285</v>
      </c>
      <c r="K6" s="17">
        <v>0.35</v>
      </c>
    </row>
    <row r="7" spans="1:11" x14ac:dyDescent="0.25">
      <c r="A7" s="1">
        <v>44567</v>
      </c>
      <c r="B7" s="2">
        <v>128</v>
      </c>
      <c r="C7">
        <f>SUMPRODUCT(B4:B6,$K$5:$K$7)</f>
        <v>189.75</v>
      </c>
      <c r="F7">
        <f t="shared" si="0"/>
        <v>-61.75</v>
      </c>
      <c r="G7">
        <f t="shared" si="1"/>
        <v>61.75</v>
      </c>
      <c r="H7" s="18">
        <f t="shared" si="2"/>
        <v>0.482421875</v>
      </c>
      <c r="I7">
        <f t="shared" si="3"/>
        <v>3813.0625</v>
      </c>
      <c r="J7" t="s">
        <v>1286</v>
      </c>
      <c r="K7" s="17">
        <v>0.5</v>
      </c>
    </row>
    <row r="8" spans="1:11" x14ac:dyDescent="0.25">
      <c r="A8" s="1">
        <v>44568</v>
      </c>
      <c r="B8" s="2">
        <v>112</v>
      </c>
      <c r="C8">
        <f>SUMPRODUCT(B5:B7,$K$5:$K$7)</f>
        <v>160.39999999999998</v>
      </c>
      <c r="F8">
        <f t="shared" si="0"/>
        <v>-48.399999999999977</v>
      </c>
      <c r="G8">
        <f t="shared" si="1"/>
        <v>48.399999999999977</v>
      </c>
      <c r="H8" s="18">
        <f t="shared" si="2"/>
        <v>0.43214285714285694</v>
      </c>
      <c r="I8">
        <f t="shared" si="3"/>
        <v>2342.5599999999977</v>
      </c>
    </row>
    <row r="9" spans="1:11" x14ac:dyDescent="0.25">
      <c r="A9" s="1">
        <v>44569</v>
      </c>
      <c r="B9" s="2">
        <v>199</v>
      </c>
      <c r="C9">
        <f>SUMPRODUCT(B6:B8,$K$5:$K$7)</f>
        <v>129.89999999999998</v>
      </c>
      <c r="F9">
        <f t="shared" si="0"/>
        <v>69.100000000000023</v>
      </c>
      <c r="G9">
        <f t="shared" si="1"/>
        <v>69.100000000000023</v>
      </c>
      <c r="H9" s="18">
        <f t="shared" si="2"/>
        <v>0.34723618090452274</v>
      </c>
      <c r="I9">
        <f t="shared" si="3"/>
        <v>4774.8100000000031</v>
      </c>
    </row>
    <row r="10" spans="1:11" x14ac:dyDescent="0.25">
      <c r="A10" s="1">
        <v>44570</v>
      </c>
      <c r="B10" s="2">
        <v>172</v>
      </c>
      <c r="C10">
        <f>SUMPRODUCT(B7:B9,$K$5:$K$7)</f>
        <v>157.89999999999998</v>
      </c>
      <c r="F10">
        <f t="shared" si="0"/>
        <v>14.100000000000023</v>
      </c>
      <c r="G10">
        <f t="shared" si="1"/>
        <v>14.100000000000023</v>
      </c>
      <c r="H10" s="18">
        <f t="shared" si="2"/>
        <v>8.1976744186046641E-2</v>
      </c>
      <c r="I10">
        <f t="shared" si="3"/>
        <v>198.81000000000063</v>
      </c>
    </row>
    <row r="11" spans="1:11" x14ac:dyDescent="0.25">
      <c r="A11" s="1">
        <v>44571</v>
      </c>
      <c r="B11" s="2">
        <v>277</v>
      </c>
      <c r="C11">
        <f>SUMPRODUCT(B8:B10,$K$5:$K$7)</f>
        <v>172.45</v>
      </c>
      <c r="F11">
        <f t="shared" si="0"/>
        <v>104.55000000000001</v>
      </c>
      <c r="G11">
        <f t="shared" si="1"/>
        <v>104.55000000000001</v>
      </c>
      <c r="H11" s="18">
        <f t="shared" si="2"/>
        <v>0.37743682310469318</v>
      </c>
      <c r="I11">
        <f t="shared" si="3"/>
        <v>10930.702500000003</v>
      </c>
    </row>
    <row r="12" spans="1:11" x14ac:dyDescent="0.25">
      <c r="A12" s="1">
        <v>44572</v>
      </c>
      <c r="B12" s="2">
        <v>314</v>
      </c>
      <c r="C12">
        <f>SUMPRODUCT(B9:B11,$K$5:$K$7)</f>
        <v>228.55</v>
      </c>
      <c r="F12">
        <f t="shared" si="0"/>
        <v>85.449999999999989</v>
      </c>
      <c r="G12">
        <f t="shared" si="1"/>
        <v>85.449999999999989</v>
      </c>
      <c r="H12" s="18">
        <f t="shared" si="2"/>
        <v>0.27213375796178341</v>
      </c>
      <c r="I12">
        <f t="shared" si="3"/>
        <v>7301.7024999999985</v>
      </c>
    </row>
    <row r="13" spans="1:11" x14ac:dyDescent="0.25">
      <c r="A13" s="1">
        <v>44573</v>
      </c>
      <c r="B13" s="2">
        <v>225</v>
      </c>
      <c r="C13">
        <f>SUMPRODUCT(B10:B12,$K$5:$K$7)</f>
        <v>279.75</v>
      </c>
      <c r="F13">
        <f t="shared" si="0"/>
        <v>-54.75</v>
      </c>
      <c r="G13">
        <f t="shared" si="1"/>
        <v>54.75</v>
      </c>
      <c r="H13" s="18">
        <f t="shared" si="2"/>
        <v>0.24333333333333335</v>
      </c>
      <c r="I13">
        <f t="shared" si="3"/>
        <v>2997.5625</v>
      </c>
    </row>
    <row r="14" spans="1:11" x14ac:dyDescent="0.25">
      <c r="A14" s="1">
        <v>44574</v>
      </c>
      <c r="B14" s="2">
        <v>130</v>
      </c>
      <c r="C14">
        <f>SUMPRODUCT(B11:B13,$K$5:$K$7)</f>
        <v>263.95</v>
      </c>
      <c r="F14">
        <f t="shared" si="0"/>
        <v>-133.94999999999999</v>
      </c>
      <c r="G14">
        <f t="shared" si="1"/>
        <v>133.94999999999999</v>
      </c>
      <c r="H14" s="18">
        <f t="shared" si="2"/>
        <v>1.0303846153846152</v>
      </c>
      <c r="I14">
        <f t="shared" si="3"/>
        <v>17942.602499999997</v>
      </c>
    </row>
    <row r="15" spans="1:11" x14ac:dyDescent="0.25">
      <c r="A15" s="1">
        <v>44575</v>
      </c>
      <c r="B15" s="2">
        <v>188</v>
      </c>
      <c r="C15">
        <f>SUMPRODUCT(B12:B14,$K$5:$K$7)</f>
        <v>190.85</v>
      </c>
      <c r="F15">
        <f t="shared" si="0"/>
        <v>-2.8499999999999943</v>
      </c>
      <c r="G15">
        <f t="shared" si="1"/>
        <v>2.8499999999999943</v>
      </c>
      <c r="H15" s="18">
        <f t="shared" si="2"/>
        <v>1.5159574468085076E-2</v>
      </c>
      <c r="I15">
        <f t="shared" si="3"/>
        <v>8.1224999999999667</v>
      </c>
    </row>
    <row r="16" spans="1:11" x14ac:dyDescent="0.25">
      <c r="A16" s="1">
        <v>44576</v>
      </c>
      <c r="B16" s="2">
        <v>292</v>
      </c>
      <c r="C16">
        <f>SUMPRODUCT(B13:B15,$K$5:$K$7)</f>
        <v>173.25</v>
      </c>
      <c r="F16">
        <f t="shared" si="0"/>
        <v>118.75</v>
      </c>
      <c r="G16">
        <f t="shared" si="1"/>
        <v>118.75</v>
      </c>
      <c r="H16" s="18">
        <f t="shared" si="2"/>
        <v>0.40667808219178081</v>
      </c>
      <c r="I16">
        <f t="shared" si="3"/>
        <v>14101.5625</v>
      </c>
    </row>
    <row r="17" spans="1:9" x14ac:dyDescent="0.25">
      <c r="A17" s="1">
        <v>44577</v>
      </c>
      <c r="B17" s="2">
        <v>298</v>
      </c>
      <c r="C17">
        <f>SUMPRODUCT(B14:B16,$K$5:$K$7)</f>
        <v>231.3</v>
      </c>
      <c r="F17">
        <f t="shared" si="0"/>
        <v>66.699999999999989</v>
      </c>
      <c r="G17">
        <f t="shared" si="1"/>
        <v>66.699999999999989</v>
      </c>
      <c r="H17" s="18">
        <f t="shared" si="2"/>
        <v>0.22382550335570467</v>
      </c>
      <c r="I17">
        <f t="shared" si="3"/>
        <v>4448.8899999999985</v>
      </c>
    </row>
    <row r="18" spans="1:9" x14ac:dyDescent="0.25">
      <c r="A18" s="1">
        <v>44578</v>
      </c>
      <c r="B18" s="2">
        <v>370</v>
      </c>
      <c r="C18">
        <f>SUMPRODUCT(B15:B17,$K$5:$K$7)</f>
        <v>279.39999999999998</v>
      </c>
      <c r="F18">
        <f t="shared" si="0"/>
        <v>90.600000000000023</v>
      </c>
      <c r="G18">
        <f t="shared" si="1"/>
        <v>90.600000000000023</v>
      </c>
      <c r="H18" s="18">
        <f t="shared" si="2"/>
        <v>0.24486486486486492</v>
      </c>
      <c r="I18">
        <f t="shared" si="3"/>
        <v>8208.3600000000042</v>
      </c>
    </row>
    <row r="19" spans="1:9" x14ac:dyDescent="0.25">
      <c r="A19" s="1">
        <v>44579</v>
      </c>
      <c r="B19" s="2">
        <v>313</v>
      </c>
      <c r="C19">
        <f>SUMPRODUCT(B16:B18,$K$5:$K$7)</f>
        <v>333.1</v>
      </c>
      <c r="F19">
        <f t="shared" si="0"/>
        <v>-20.100000000000023</v>
      </c>
      <c r="G19">
        <f t="shared" si="1"/>
        <v>20.100000000000023</v>
      </c>
      <c r="H19" s="18">
        <f t="shared" si="2"/>
        <v>6.4217252396166213E-2</v>
      </c>
      <c r="I19">
        <f t="shared" si="3"/>
        <v>404.0100000000009</v>
      </c>
    </row>
    <row r="20" spans="1:9" x14ac:dyDescent="0.25">
      <c r="A20" s="1">
        <v>44580</v>
      </c>
      <c r="B20" s="2">
        <v>234</v>
      </c>
      <c r="C20">
        <f>SUMPRODUCT(B17:B19,$K$5:$K$7)</f>
        <v>330.7</v>
      </c>
      <c r="F20">
        <f t="shared" si="0"/>
        <v>-96.699999999999989</v>
      </c>
      <c r="G20">
        <f t="shared" si="1"/>
        <v>96.699999999999989</v>
      </c>
      <c r="H20" s="18">
        <f t="shared" si="2"/>
        <v>0.41324786324786322</v>
      </c>
      <c r="I20">
        <f t="shared" si="3"/>
        <v>9350.8899999999976</v>
      </c>
    </row>
    <row r="21" spans="1:9" x14ac:dyDescent="0.25">
      <c r="A21" s="1">
        <v>44581</v>
      </c>
      <c r="B21" s="2">
        <v>157</v>
      </c>
      <c r="C21">
        <f>SUMPRODUCT(B18:B20,$K$5:$K$7)</f>
        <v>282.05</v>
      </c>
      <c r="F21">
        <f t="shared" si="0"/>
        <v>-125.05000000000001</v>
      </c>
      <c r="G21">
        <f t="shared" si="1"/>
        <v>125.05000000000001</v>
      </c>
      <c r="H21" s="18">
        <f t="shared" si="2"/>
        <v>0.7964968152866243</v>
      </c>
      <c r="I21">
        <f t="shared" si="3"/>
        <v>15637.502500000002</v>
      </c>
    </row>
    <row r="22" spans="1:9" x14ac:dyDescent="0.25">
      <c r="A22" s="1">
        <v>44582</v>
      </c>
      <c r="B22" s="2">
        <v>145</v>
      </c>
      <c r="C22">
        <f>SUMPRODUCT(B19:B21,$K$5:$K$7)</f>
        <v>207.35</v>
      </c>
      <c r="F22">
        <f t="shared" si="0"/>
        <v>-62.349999999999994</v>
      </c>
      <c r="G22">
        <f t="shared" si="1"/>
        <v>62.349999999999994</v>
      </c>
      <c r="H22" s="18">
        <f t="shared" si="2"/>
        <v>0.42999999999999994</v>
      </c>
      <c r="I22">
        <f t="shared" si="3"/>
        <v>3887.5224999999991</v>
      </c>
    </row>
    <row r="23" spans="1:9" x14ac:dyDescent="0.25">
      <c r="A23" s="1">
        <v>44583</v>
      </c>
      <c r="B23" s="2">
        <v>203</v>
      </c>
      <c r="C23">
        <f>SUMPRODUCT(B20:B22,$K$5:$K$7)</f>
        <v>162.55000000000001</v>
      </c>
      <c r="F23">
        <f t="shared" si="0"/>
        <v>40.449999999999989</v>
      </c>
      <c r="G23">
        <f t="shared" si="1"/>
        <v>40.449999999999989</v>
      </c>
      <c r="H23" s="18">
        <f t="shared" si="2"/>
        <v>0.1992610837438423</v>
      </c>
      <c r="I23">
        <f t="shared" si="3"/>
        <v>1636.2024999999992</v>
      </c>
    </row>
    <row r="24" spans="1:9" x14ac:dyDescent="0.25">
      <c r="A24" s="1">
        <v>44584</v>
      </c>
      <c r="B24" s="2">
        <v>225</v>
      </c>
      <c r="C24">
        <f>SUMPRODUCT(B21:B23,$K$5:$K$7)</f>
        <v>175.8</v>
      </c>
      <c r="F24">
        <f t="shared" si="0"/>
        <v>49.199999999999989</v>
      </c>
      <c r="G24">
        <f t="shared" si="1"/>
        <v>49.199999999999989</v>
      </c>
      <c r="H24" s="18">
        <f t="shared" si="2"/>
        <v>0.21866666666666662</v>
      </c>
      <c r="I24">
        <f t="shared" si="3"/>
        <v>2420.639999999999</v>
      </c>
    </row>
    <row r="25" spans="1:9" x14ac:dyDescent="0.25">
      <c r="A25" s="1">
        <v>44585</v>
      </c>
      <c r="B25" s="2">
        <v>212</v>
      </c>
      <c r="C25">
        <f>SUMPRODUCT(B22:B24,$K$5:$K$7)</f>
        <v>205.3</v>
      </c>
      <c r="F25">
        <f t="shared" si="0"/>
        <v>6.6999999999999886</v>
      </c>
      <c r="G25">
        <f t="shared" si="1"/>
        <v>6.6999999999999886</v>
      </c>
      <c r="H25" s="18">
        <f t="shared" si="2"/>
        <v>3.1603773584905605E-2</v>
      </c>
      <c r="I25">
        <f t="shared" si="3"/>
        <v>44.889999999999844</v>
      </c>
    </row>
    <row r="26" spans="1:9" x14ac:dyDescent="0.25">
      <c r="A26" s="1">
        <v>44586</v>
      </c>
      <c r="B26" s="2">
        <v>194</v>
      </c>
      <c r="C26">
        <f>SUMPRODUCT(B23:B25,$K$5:$K$7)</f>
        <v>215.2</v>
      </c>
      <c r="F26">
        <f t="shared" si="0"/>
        <v>-21.199999999999989</v>
      </c>
      <c r="G26">
        <f t="shared" si="1"/>
        <v>21.199999999999989</v>
      </c>
      <c r="H26" s="18">
        <f t="shared" si="2"/>
        <v>0.10927835051546386</v>
      </c>
      <c r="I26">
        <f t="shared" si="3"/>
        <v>449.43999999999954</v>
      </c>
    </row>
    <row r="27" spans="1:9" x14ac:dyDescent="0.25">
      <c r="A27" s="1">
        <v>44587</v>
      </c>
      <c r="B27" s="2">
        <v>254</v>
      </c>
      <c r="C27">
        <f>SUMPRODUCT(B24:B26,$K$5:$K$7)</f>
        <v>204.95</v>
      </c>
      <c r="F27">
        <f t="shared" si="0"/>
        <v>49.050000000000011</v>
      </c>
      <c r="G27">
        <f t="shared" si="1"/>
        <v>49.050000000000011</v>
      </c>
      <c r="H27" s="18">
        <f t="shared" si="2"/>
        <v>0.19311023622047249</v>
      </c>
      <c r="I27">
        <f t="shared" si="3"/>
        <v>2405.9025000000011</v>
      </c>
    </row>
    <row r="28" spans="1:9" x14ac:dyDescent="0.25">
      <c r="A28" s="1">
        <v>44588</v>
      </c>
      <c r="B28" s="2">
        <v>255</v>
      </c>
      <c r="C28">
        <f>SUMPRODUCT(B25:B27,$K$5:$K$7)</f>
        <v>226.7</v>
      </c>
      <c r="F28">
        <f t="shared" si="0"/>
        <v>28.300000000000011</v>
      </c>
      <c r="G28">
        <f t="shared" si="1"/>
        <v>28.300000000000011</v>
      </c>
      <c r="H28" s="18">
        <f t="shared" si="2"/>
        <v>0.11098039215686278</v>
      </c>
      <c r="I28">
        <f t="shared" si="3"/>
        <v>800.89000000000067</v>
      </c>
    </row>
    <row r="29" spans="1:9" x14ac:dyDescent="0.25">
      <c r="A29" s="1">
        <v>44589</v>
      </c>
      <c r="B29" s="2">
        <v>383</v>
      </c>
      <c r="C29">
        <f>SUMPRODUCT(B26:B28,$K$5:$K$7)</f>
        <v>245.5</v>
      </c>
      <c r="F29">
        <f t="shared" si="0"/>
        <v>137.5</v>
      </c>
      <c r="G29">
        <f t="shared" si="1"/>
        <v>137.5</v>
      </c>
      <c r="H29" s="18">
        <f t="shared" si="2"/>
        <v>0.35900783289817234</v>
      </c>
      <c r="I29">
        <f t="shared" si="3"/>
        <v>18906.25</v>
      </c>
    </row>
    <row r="30" spans="1:9" x14ac:dyDescent="0.25">
      <c r="A30" s="1">
        <v>44590</v>
      </c>
      <c r="B30" s="2">
        <v>533</v>
      </c>
      <c r="C30">
        <f>SUMPRODUCT(B27:B29,$K$5:$K$7)</f>
        <v>318.85000000000002</v>
      </c>
      <c r="F30">
        <f t="shared" si="0"/>
        <v>214.14999999999998</v>
      </c>
      <c r="G30">
        <f t="shared" si="1"/>
        <v>214.14999999999998</v>
      </c>
      <c r="H30" s="18">
        <f t="shared" si="2"/>
        <v>0.4017823639774859</v>
      </c>
      <c r="I30">
        <f t="shared" si="3"/>
        <v>45860.222499999989</v>
      </c>
    </row>
    <row r="31" spans="1:9" x14ac:dyDescent="0.25">
      <c r="A31" s="1">
        <v>44591</v>
      </c>
      <c r="B31" s="2">
        <v>562</v>
      </c>
      <c r="C31">
        <f>SUMPRODUCT(B28:B30,$K$5:$K$7)</f>
        <v>438.79999999999995</v>
      </c>
      <c r="F31">
        <f t="shared" si="0"/>
        <v>123.20000000000005</v>
      </c>
      <c r="G31">
        <f t="shared" si="1"/>
        <v>123.20000000000005</v>
      </c>
      <c r="H31" s="18">
        <f t="shared" si="2"/>
        <v>0.2192170818505339</v>
      </c>
      <c r="I31">
        <f t="shared" si="3"/>
        <v>15178.240000000011</v>
      </c>
    </row>
    <row r="32" spans="1:9" x14ac:dyDescent="0.25">
      <c r="A32" s="1">
        <v>44592</v>
      </c>
      <c r="B32" s="2">
        <v>459</v>
      </c>
      <c r="C32">
        <f>SUMPRODUCT(B29:B31,$K$5:$K$7)</f>
        <v>525</v>
      </c>
      <c r="F32">
        <f t="shared" si="0"/>
        <v>-66</v>
      </c>
      <c r="G32">
        <f t="shared" si="1"/>
        <v>66</v>
      </c>
      <c r="H32" s="18">
        <f t="shared" si="2"/>
        <v>0.1437908496732026</v>
      </c>
      <c r="I32">
        <f t="shared" si="3"/>
        <v>4356</v>
      </c>
    </row>
    <row r="33" spans="1:9" x14ac:dyDescent="0.25">
      <c r="A33" s="1">
        <v>44593</v>
      </c>
      <c r="B33" s="2">
        <v>414</v>
      </c>
      <c r="C33">
        <f>SUMPRODUCT(B30:B32,$K$5:$K$7)</f>
        <v>506.15</v>
      </c>
      <c r="F33">
        <f t="shared" si="0"/>
        <v>-92.149999999999977</v>
      </c>
      <c r="G33">
        <f t="shared" si="1"/>
        <v>92.149999999999977</v>
      </c>
      <c r="H33" s="18">
        <f t="shared" si="2"/>
        <v>0.22258454106280187</v>
      </c>
      <c r="I33">
        <f t="shared" si="3"/>
        <v>8491.6224999999959</v>
      </c>
    </row>
    <row r="34" spans="1:9" x14ac:dyDescent="0.25">
      <c r="A34" s="1">
        <v>44594</v>
      </c>
      <c r="B34" s="2">
        <v>352</v>
      </c>
      <c r="C34">
        <f>SUMPRODUCT(B31:B33,$K$5:$K$7)</f>
        <v>451.95</v>
      </c>
      <c r="F34">
        <f t="shared" si="0"/>
        <v>-99.949999999999989</v>
      </c>
      <c r="G34">
        <f t="shared" si="1"/>
        <v>99.949999999999989</v>
      </c>
      <c r="H34" s="18">
        <f t="shared" si="2"/>
        <v>0.28394886363636362</v>
      </c>
      <c r="I34">
        <f t="shared" si="3"/>
        <v>9990.0024999999969</v>
      </c>
    </row>
    <row r="35" spans="1:9" x14ac:dyDescent="0.25">
      <c r="A35" s="1">
        <v>44595</v>
      </c>
      <c r="B35" s="2">
        <v>263</v>
      </c>
      <c r="C35">
        <f>SUMPRODUCT(B32:B34,$K$5:$K$7)</f>
        <v>389.75</v>
      </c>
      <c r="F35">
        <f t="shared" si="0"/>
        <v>-126.75</v>
      </c>
      <c r="G35">
        <f t="shared" si="1"/>
        <v>126.75</v>
      </c>
      <c r="H35" s="18">
        <f t="shared" si="2"/>
        <v>0.48193916349809884</v>
      </c>
      <c r="I35">
        <f t="shared" si="3"/>
        <v>16065.5625</v>
      </c>
    </row>
    <row r="36" spans="1:9" x14ac:dyDescent="0.25">
      <c r="A36" s="1">
        <v>44596</v>
      </c>
      <c r="B36" s="2">
        <v>307</v>
      </c>
      <c r="C36">
        <f>SUMPRODUCT(B33:B35,$K$5:$K$7)</f>
        <v>316.79999999999995</v>
      </c>
      <c r="F36">
        <f t="shared" si="0"/>
        <v>-9.7999999999999545</v>
      </c>
      <c r="G36">
        <f t="shared" si="1"/>
        <v>9.7999999999999545</v>
      </c>
      <c r="H36" s="18">
        <f t="shared" si="2"/>
        <v>3.1921824104234379E-2</v>
      </c>
      <c r="I36">
        <f t="shared" si="3"/>
        <v>96.039999999999111</v>
      </c>
    </row>
    <row r="37" spans="1:9" x14ac:dyDescent="0.25">
      <c r="A37" s="1">
        <v>44597</v>
      </c>
      <c r="B37" s="2">
        <v>649</v>
      </c>
      <c r="C37">
        <f>SUMPRODUCT(B34:B36,$K$5:$K$7)</f>
        <v>298.35000000000002</v>
      </c>
      <c r="F37">
        <f t="shared" si="0"/>
        <v>350.65</v>
      </c>
      <c r="G37">
        <f t="shared" si="1"/>
        <v>350.65</v>
      </c>
      <c r="H37" s="18">
        <f t="shared" si="2"/>
        <v>0.54029275808936827</v>
      </c>
      <c r="I37">
        <f t="shared" si="3"/>
        <v>122955.42249999999</v>
      </c>
    </row>
    <row r="38" spans="1:9" x14ac:dyDescent="0.25">
      <c r="A38" s="1">
        <v>44598</v>
      </c>
      <c r="B38" s="2">
        <v>593</v>
      </c>
      <c r="C38">
        <f>SUMPRODUCT(B35:B37,$K$5:$K$7)</f>
        <v>471.4</v>
      </c>
      <c r="F38">
        <f t="shared" si="0"/>
        <v>121.60000000000002</v>
      </c>
      <c r="G38">
        <f t="shared" si="1"/>
        <v>121.60000000000002</v>
      </c>
      <c r="H38" s="18">
        <f t="shared" si="2"/>
        <v>0.20505902192242836</v>
      </c>
      <c r="I38">
        <f t="shared" si="3"/>
        <v>14786.560000000005</v>
      </c>
    </row>
    <row r="39" spans="1:9" x14ac:dyDescent="0.25">
      <c r="A39" s="1">
        <v>44599</v>
      </c>
      <c r="B39" s="2">
        <v>577</v>
      </c>
      <c r="C39">
        <f>SUMPRODUCT(B36:B38,$K$5:$K$7)</f>
        <v>569.70000000000005</v>
      </c>
      <c r="F39">
        <f t="shared" si="0"/>
        <v>7.2999999999999545</v>
      </c>
      <c r="G39">
        <f t="shared" si="1"/>
        <v>7.2999999999999545</v>
      </c>
      <c r="H39" s="18">
        <f t="shared" si="2"/>
        <v>1.2651646447140303E-2</v>
      </c>
      <c r="I39">
        <f t="shared" si="3"/>
        <v>53.289999999999338</v>
      </c>
    </row>
    <row r="40" spans="1:9" x14ac:dyDescent="0.25">
      <c r="A40" s="1">
        <v>44600</v>
      </c>
      <c r="B40" s="2">
        <v>413</v>
      </c>
      <c r="C40">
        <f>SUMPRODUCT(B37:B39,$K$5:$K$7)</f>
        <v>593.4</v>
      </c>
      <c r="F40">
        <f t="shared" si="0"/>
        <v>-180.39999999999998</v>
      </c>
      <c r="G40">
        <f t="shared" si="1"/>
        <v>180.39999999999998</v>
      </c>
      <c r="H40" s="18">
        <f t="shared" si="2"/>
        <v>0.4368038740920096</v>
      </c>
      <c r="I40">
        <f t="shared" si="3"/>
        <v>32544.159999999993</v>
      </c>
    </row>
    <row r="41" spans="1:9" x14ac:dyDescent="0.25">
      <c r="A41" s="1">
        <v>44601</v>
      </c>
      <c r="B41" s="2">
        <v>362</v>
      </c>
      <c r="C41">
        <f>SUMPRODUCT(B38:B40,$K$5:$K$7)</f>
        <v>497.4</v>
      </c>
      <c r="F41">
        <f t="shared" si="0"/>
        <v>-135.39999999999998</v>
      </c>
      <c r="G41">
        <f t="shared" si="1"/>
        <v>135.39999999999998</v>
      </c>
      <c r="H41" s="18">
        <f t="shared" si="2"/>
        <v>0.37403314917127067</v>
      </c>
      <c r="I41">
        <f t="shared" si="3"/>
        <v>18333.159999999993</v>
      </c>
    </row>
    <row r="42" spans="1:9" x14ac:dyDescent="0.25">
      <c r="A42" s="1">
        <v>44602</v>
      </c>
      <c r="B42" s="2">
        <v>248</v>
      </c>
      <c r="C42">
        <f>SUMPRODUCT(B39:B41,$K$5:$K$7)</f>
        <v>412.09999999999997</v>
      </c>
      <c r="F42">
        <f t="shared" si="0"/>
        <v>-164.09999999999997</v>
      </c>
      <c r="G42">
        <f t="shared" si="1"/>
        <v>164.09999999999997</v>
      </c>
      <c r="H42" s="18">
        <f t="shared" si="2"/>
        <v>0.6616935483870966</v>
      </c>
      <c r="I42">
        <f t="shared" si="3"/>
        <v>26928.80999999999</v>
      </c>
    </row>
    <row r="43" spans="1:9" x14ac:dyDescent="0.25">
      <c r="A43" s="1">
        <v>44603</v>
      </c>
      <c r="B43" s="2">
        <v>184</v>
      </c>
      <c r="C43">
        <f>SUMPRODUCT(B40:B42,$K$5:$K$7)</f>
        <v>312.64999999999998</v>
      </c>
      <c r="F43">
        <f t="shared" si="0"/>
        <v>-128.64999999999998</v>
      </c>
      <c r="G43">
        <f t="shared" si="1"/>
        <v>128.64999999999998</v>
      </c>
      <c r="H43" s="18">
        <f t="shared" si="2"/>
        <v>0.69918478260869554</v>
      </c>
      <c r="I43">
        <f t="shared" si="3"/>
        <v>16550.822499999995</v>
      </c>
    </row>
    <row r="44" spans="1:9" x14ac:dyDescent="0.25">
      <c r="A44" s="1">
        <v>44604</v>
      </c>
      <c r="B44" s="2">
        <v>355</v>
      </c>
      <c r="C44">
        <f>SUMPRODUCT(B41:B43,$K$5:$K$7)</f>
        <v>233.1</v>
      </c>
      <c r="F44">
        <f t="shared" si="0"/>
        <v>121.9</v>
      </c>
      <c r="G44">
        <f t="shared" si="1"/>
        <v>121.9</v>
      </c>
      <c r="H44" s="18">
        <f t="shared" si="2"/>
        <v>0.34338028169014084</v>
      </c>
      <c r="I44">
        <f t="shared" si="3"/>
        <v>14859.61</v>
      </c>
    </row>
    <row r="45" spans="1:9" x14ac:dyDescent="0.25">
      <c r="A45" s="1">
        <v>44605</v>
      </c>
      <c r="B45" s="2">
        <v>488</v>
      </c>
      <c r="C45">
        <f>SUMPRODUCT(B42:B44,$K$5:$K$7)</f>
        <v>279.10000000000002</v>
      </c>
      <c r="F45">
        <f t="shared" si="0"/>
        <v>208.89999999999998</v>
      </c>
      <c r="G45">
        <f t="shared" si="1"/>
        <v>208.89999999999998</v>
      </c>
      <c r="H45" s="18">
        <f t="shared" si="2"/>
        <v>0.42807377049180323</v>
      </c>
      <c r="I45">
        <f t="shared" si="3"/>
        <v>43639.209999999992</v>
      </c>
    </row>
    <row r="46" spans="1:9" x14ac:dyDescent="0.25">
      <c r="A46" s="1">
        <v>44606</v>
      </c>
      <c r="B46" s="2">
        <v>470</v>
      </c>
      <c r="C46">
        <f>SUMPRODUCT(B43:B45,$K$5:$K$7)</f>
        <v>395.85</v>
      </c>
      <c r="F46">
        <f t="shared" si="0"/>
        <v>74.149999999999977</v>
      </c>
      <c r="G46">
        <f t="shared" si="1"/>
        <v>74.149999999999977</v>
      </c>
      <c r="H46" s="18">
        <f t="shared" si="2"/>
        <v>0.15776595744680846</v>
      </c>
      <c r="I46">
        <f t="shared" si="3"/>
        <v>5498.2224999999962</v>
      </c>
    </row>
    <row r="47" spans="1:9" x14ac:dyDescent="0.25">
      <c r="A47" s="1">
        <v>44607</v>
      </c>
      <c r="B47" s="2">
        <v>554</v>
      </c>
      <c r="C47">
        <f>SUMPRODUCT(B44:B46,$K$5:$K$7)</f>
        <v>459.04999999999995</v>
      </c>
      <c r="F47">
        <f t="shared" si="0"/>
        <v>94.950000000000045</v>
      </c>
      <c r="G47">
        <f t="shared" si="1"/>
        <v>94.950000000000045</v>
      </c>
      <c r="H47" s="18">
        <f t="shared" si="2"/>
        <v>0.17138989169675098</v>
      </c>
      <c r="I47">
        <f t="shared" si="3"/>
        <v>9015.5025000000078</v>
      </c>
    </row>
    <row r="48" spans="1:9" x14ac:dyDescent="0.25">
      <c r="A48" s="1">
        <v>44608</v>
      </c>
      <c r="B48" s="2">
        <v>402</v>
      </c>
      <c r="C48">
        <f>SUMPRODUCT(B45:B47,$K$5:$K$7)</f>
        <v>514.70000000000005</v>
      </c>
      <c r="F48">
        <f t="shared" si="0"/>
        <v>-112.70000000000005</v>
      </c>
      <c r="G48">
        <f t="shared" si="1"/>
        <v>112.70000000000005</v>
      </c>
      <c r="H48" s="18">
        <f t="shared" si="2"/>
        <v>0.28034825870646779</v>
      </c>
      <c r="I48">
        <f t="shared" si="3"/>
        <v>12701.29000000001</v>
      </c>
    </row>
    <row r="49" spans="1:9" x14ac:dyDescent="0.25">
      <c r="A49" s="1">
        <v>44609</v>
      </c>
      <c r="B49" s="2">
        <v>347</v>
      </c>
      <c r="C49">
        <f>SUMPRODUCT(B46:B48,$K$5:$K$7)</f>
        <v>465.4</v>
      </c>
      <c r="F49">
        <f t="shared" si="0"/>
        <v>-118.39999999999998</v>
      </c>
      <c r="G49">
        <f t="shared" si="1"/>
        <v>118.39999999999998</v>
      </c>
      <c r="H49" s="18">
        <f t="shared" si="2"/>
        <v>0.34121037463976939</v>
      </c>
      <c r="I49">
        <f t="shared" si="3"/>
        <v>14018.559999999994</v>
      </c>
    </row>
    <row r="50" spans="1:9" x14ac:dyDescent="0.25">
      <c r="A50" s="1">
        <v>44610</v>
      </c>
      <c r="B50" s="2">
        <v>297</v>
      </c>
      <c r="C50">
        <f>SUMPRODUCT(B47:B49,$K$5:$K$7)</f>
        <v>397.29999999999995</v>
      </c>
      <c r="F50">
        <f t="shared" si="0"/>
        <v>-100.29999999999995</v>
      </c>
      <c r="G50">
        <f t="shared" si="1"/>
        <v>100.29999999999995</v>
      </c>
      <c r="H50" s="18">
        <f t="shared" si="2"/>
        <v>0.33771043771043757</v>
      </c>
      <c r="I50">
        <f t="shared" si="3"/>
        <v>10060.089999999991</v>
      </c>
    </row>
    <row r="51" spans="1:9" x14ac:dyDescent="0.25">
      <c r="A51" s="1">
        <v>44611</v>
      </c>
      <c r="B51" s="2">
        <v>448</v>
      </c>
      <c r="C51">
        <f>SUMPRODUCT(B48:B50,$K$5:$K$7)</f>
        <v>330.25</v>
      </c>
      <c r="F51">
        <f t="shared" si="0"/>
        <v>117.75</v>
      </c>
      <c r="G51">
        <f t="shared" si="1"/>
        <v>117.75</v>
      </c>
      <c r="H51" s="18">
        <f t="shared" si="2"/>
        <v>0.26283482142857145</v>
      </c>
      <c r="I51">
        <f t="shared" si="3"/>
        <v>13865.0625</v>
      </c>
    </row>
    <row r="52" spans="1:9" x14ac:dyDescent="0.25">
      <c r="A52" s="1">
        <v>44612</v>
      </c>
      <c r="B52" s="2">
        <v>555</v>
      </c>
      <c r="C52">
        <f>SUMPRODUCT(B49:B51,$K$5:$K$7)</f>
        <v>380</v>
      </c>
      <c r="F52">
        <f t="shared" si="0"/>
        <v>175</v>
      </c>
      <c r="G52">
        <f t="shared" si="1"/>
        <v>175</v>
      </c>
      <c r="H52" s="18">
        <f t="shared" si="2"/>
        <v>0.31531531531531531</v>
      </c>
      <c r="I52">
        <f t="shared" si="3"/>
        <v>30625</v>
      </c>
    </row>
    <row r="53" spans="1:9" x14ac:dyDescent="0.25">
      <c r="A53" s="1">
        <v>44613</v>
      </c>
      <c r="B53" s="2">
        <v>529</v>
      </c>
      <c r="C53">
        <f>SUMPRODUCT(B50:B52,$K$5:$K$7)</f>
        <v>478.84999999999997</v>
      </c>
      <c r="F53">
        <f t="shared" si="0"/>
        <v>50.150000000000034</v>
      </c>
      <c r="G53">
        <f t="shared" si="1"/>
        <v>50.150000000000034</v>
      </c>
      <c r="H53" s="18">
        <f t="shared" si="2"/>
        <v>9.4801512287334661E-2</v>
      </c>
      <c r="I53">
        <f t="shared" si="3"/>
        <v>2515.0225000000032</v>
      </c>
    </row>
    <row r="54" spans="1:9" x14ac:dyDescent="0.25">
      <c r="A54" s="1">
        <v>44614</v>
      </c>
      <c r="B54" s="2">
        <v>408</v>
      </c>
      <c r="C54">
        <f>SUMPRODUCT(B51:B53,$K$5:$K$7)</f>
        <v>525.95000000000005</v>
      </c>
      <c r="F54">
        <f t="shared" si="0"/>
        <v>-117.95000000000005</v>
      </c>
      <c r="G54">
        <f t="shared" si="1"/>
        <v>117.95000000000005</v>
      </c>
      <c r="H54" s="18">
        <f t="shared" si="2"/>
        <v>0.2890931372549021</v>
      </c>
      <c r="I54">
        <f t="shared" si="3"/>
        <v>13912.20250000001</v>
      </c>
    </row>
    <row r="55" spans="1:9" x14ac:dyDescent="0.25">
      <c r="A55" s="1">
        <v>44615</v>
      </c>
      <c r="B55" s="2">
        <v>322</v>
      </c>
      <c r="C55">
        <f>SUMPRODUCT(B52:B54,$K$5:$K$7)</f>
        <v>472.4</v>
      </c>
      <c r="F55">
        <f t="shared" si="0"/>
        <v>-150.39999999999998</v>
      </c>
      <c r="G55">
        <f t="shared" si="1"/>
        <v>150.39999999999998</v>
      </c>
      <c r="H55" s="18">
        <f t="shared" si="2"/>
        <v>0.46708074534161481</v>
      </c>
      <c r="I55">
        <f t="shared" si="3"/>
        <v>22620.159999999993</v>
      </c>
    </row>
    <row r="56" spans="1:9" x14ac:dyDescent="0.25">
      <c r="A56" s="1">
        <v>44616</v>
      </c>
      <c r="B56" s="2">
        <v>187</v>
      </c>
      <c r="C56">
        <f>SUMPRODUCT(B53:B55,$K$5:$K$7)</f>
        <v>383.15</v>
      </c>
      <c r="F56">
        <f t="shared" si="0"/>
        <v>-196.14999999999998</v>
      </c>
      <c r="G56">
        <f t="shared" si="1"/>
        <v>196.14999999999998</v>
      </c>
      <c r="H56" s="18">
        <f t="shared" si="2"/>
        <v>1.0489304812834224</v>
      </c>
      <c r="I56">
        <f t="shared" si="3"/>
        <v>38474.822499999987</v>
      </c>
    </row>
    <row r="57" spans="1:9" x14ac:dyDescent="0.25">
      <c r="A57" s="1">
        <v>44617</v>
      </c>
      <c r="B57" s="2">
        <v>175</v>
      </c>
      <c r="C57">
        <f>SUMPRODUCT(B54:B56,$K$5:$K$7)</f>
        <v>267.39999999999998</v>
      </c>
      <c r="F57">
        <f t="shared" si="0"/>
        <v>-92.399999999999977</v>
      </c>
      <c r="G57">
        <f t="shared" si="1"/>
        <v>92.399999999999977</v>
      </c>
      <c r="H57" s="18">
        <f t="shared" si="2"/>
        <v>0.52799999999999991</v>
      </c>
      <c r="I57">
        <f t="shared" si="3"/>
        <v>8537.7599999999966</v>
      </c>
    </row>
    <row r="58" spans="1:9" x14ac:dyDescent="0.25">
      <c r="A58" s="1">
        <v>44618</v>
      </c>
      <c r="B58" s="2">
        <v>298</v>
      </c>
      <c r="C58">
        <f>SUMPRODUCT(B55:B57,$K$5:$K$7)</f>
        <v>201.25</v>
      </c>
      <c r="F58">
        <f t="shared" si="0"/>
        <v>96.75</v>
      </c>
      <c r="G58">
        <f t="shared" si="1"/>
        <v>96.75</v>
      </c>
      <c r="H58" s="18">
        <f t="shared" si="2"/>
        <v>0.32466442953020136</v>
      </c>
      <c r="I58">
        <f t="shared" si="3"/>
        <v>9360.5625</v>
      </c>
    </row>
    <row r="59" spans="1:9" x14ac:dyDescent="0.25">
      <c r="A59" s="1">
        <v>44619</v>
      </c>
      <c r="B59" s="2">
        <v>337</v>
      </c>
      <c r="C59">
        <f>SUMPRODUCT(B56:B58,$K$5:$K$7)</f>
        <v>238.3</v>
      </c>
      <c r="F59">
        <f t="shared" si="0"/>
        <v>98.699999999999989</v>
      </c>
      <c r="G59">
        <f t="shared" si="1"/>
        <v>98.699999999999989</v>
      </c>
      <c r="H59" s="18">
        <f t="shared" si="2"/>
        <v>0.29287833827893173</v>
      </c>
      <c r="I59">
        <f t="shared" si="3"/>
        <v>9741.6899999999969</v>
      </c>
    </row>
    <row r="60" spans="1:9" x14ac:dyDescent="0.25">
      <c r="A60" s="1">
        <v>44620</v>
      </c>
      <c r="B60" s="2">
        <v>370</v>
      </c>
      <c r="C60">
        <f>SUMPRODUCT(B57:B59,$K$5:$K$7)</f>
        <v>299.05</v>
      </c>
      <c r="F60">
        <f t="shared" si="0"/>
        <v>70.949999999999989</v>
      </c>
      <c r="G60">
        <f t="shared" si="1"/>
        <v>70.949999999999989</v>
      </c>
      <c r="H60" s="18">
        <f t="shared" si="2"/>
        <v>0.19175675675675671</v>
      </c>
      <c r="I60">
        <f t="shared" si="3"/>
        <v>5033.9024999999983</v>
      </c>
    </row>
    <row r="61" spans="1:9" x14ac:dyDescent="0.25">
      <c r="A61" s="1">
        <v>44621</v>
      </c>
      <c r="B61" s="2">
        <v>285</v>
      </c>
      <c r="C61">
        <f>SUMPRODUCT(B58:B60,$K$5:$K$7)</f>
        <v>347.65</v>
      </c>
      <c r="F61">
        <f t="shared" si="0"/>
        <v>-62.649999999999977</v>
      </c>
      <c r="G61">
        <f t="shared" si="1"/>
        <v>62.649999999999977</v>
      </c>
      <c r="H61" s="18">
        <f t="shared" si="2"/>
        <v>0.2198245614035087</v>
      </c>
      <c r="I61">
        <f t="shared" si="3"/>
        <v>3925.0224999999973</v>
      </c>
    </row>
    <row r="62" spans="1:9" x14ac:dyDescent="0.25">
      <c r="A62" s="1">
        <v>44622</v>
      </c>
      <c r="B62" s="2">
        <v>233</v>
      </c>
      <c r="C62">
        <f>SUMPRODUCT(B59:B61,$K$5:$K$7)</f>
        <v>322.55</v>
      </c>
      <c r="F62">
        <f t="shared" si="0"/>
        <v>-89.550000000000011</v>
      </c>
      <c r="G62">
        <f t="shared" si="1"/>
        <v>89.550000000000011</v>
      </c>
      <c r="H62" s="18">
        <f t="shared" si="2"/>
        <v>0.38433476394849792</v>
      </c>
      <c r="I62">
        <f t="shared" si="3"/>
        <v>8019.2025000000021</v>
      </c>
    </row>
    <row r="63" spans="1:9" x14ac:dyDescent="0.25">
      <c r="A63" s="1">
        <v>44623</v>
      </c>
      <c r="B63" s="2">
        <v>142</v>
      </c>
      <c r="C63">
        <f>SUMPRODUCT(B60:B62,$K$5:$K$7)</f>
        <v>271.75</v>
      </c>
      <c r="F63">
        <f t="shared" si="0"/>
        <v>-129.75</v>
      </c>
      <c r="G63">
        <f t="shared" si="1"/>
        <v>129.75</v>
      </c>
      <c r="H63" s="18">
        <f t="shared" si="2"/>
        <v>0.91373239436619713</v>
      </c>
      <c r="I63">
        <f t="shared" si="3"/>
        <v>16835.0625</v>
      </c>
    </row>
    <row r="64" spans="1:9" x14ac:dyDescent="0.25">
      <c r="A64" s="1">
        <v>44624</v>
      </c>
      <c r="B64" s="2">
        <v>174</v>
      </c>
      <c r="C64">
        <f>SUMPRODUCT(B61:B63,$K$5:$K$7)</f>
        <v>195.3</v>
      </c>
      <c r="F64">
        <f t="shared" si="0"/>
        <v>-21.300000000000011</v>
      </c>
      <c r="G64">
        <f t="shared" si="1"/>
        <v>21.300000000000011</v>
      </c>
      <c r="H64" s="18">
        <f t="shared" si="2"/>
        <v>0.12241379310344834</v>
      </c>
      <c r="I64">
        <f t="shared" si="3"/>
        <v>453.69000000000051</v>
      </c>
    </row>
    <row r="65" spans="1:9" x14ac:dyDescent="0.25">
      <c r="A65" s="1">
        <v>44625</v>
      </c>
      <c r="B65" s="2">
        <v>412</v>
      </c>
      <c r="C65">
        <f>SUMPRODUCT(B62:B64,$K$5:$K$7)</f>
        <v>171.64999999999998</v>
      </c>
      <c r="F65">
        <f t="shared" si="0"/>
        <v>240.35000000000002</v>
      </c>
      <c r="G65">
        <f t="shared" si="1"/>
        <v>240.35000000000002</v>
      </c>
      <c r="H65" s="18">
        <f t="shared" si="2"/>
        <v>0.58337378640776705</v>
      </c>
      <c r="I65">
        <f t="shared" si="3"/>
        <v>57768.122500000012</v>
      </c>
    </row>
    <row r="66" spans="1:9" x14ac:dyDescent="0.25">
      <c r="A66" s="1">
        <v>44626</v>
      </c>
      <c r="B66" s="2">
        <v>319</v>
      </c>
      <c r="C66">
        <f>SUMPRODUCT(B63:B65,$K$5:$K$7)</f>
        <v>288.2</v>
      </c>
      <c r="F66">
        <f t="shared" si="0"/>
        <v>30.800000000000011</v>
      </c>
      <c r="G66">
        <f t="shared" si="1"/>
        <v>30.800000000000011</v>
      </c>
      <c r="H66" s="18">
        <f t="shared" si="2"/>
        <v>9.6551724137931075E-2</v>
      </c>
      <c r="I66">
        <f t="shared" si="3"/>
        <v>948.64000000000067</v>
      </c>
    </row>
    <row r="67" spans="1:9" x14ac:dyDescent="0.25">
      <c r="A67" s="1">
        <v>44627</v>
      </c>
      <c r="B67" s="2">
        <v>352</v>
      </c>
      <c r="C67">
        <f>SUMPRODUCT(B64:B66,$K$5:$K$7)</f>
        <v>329.79999999999995</v>
      </c>
      <c r="F67">
        <f t="shared" si="0"/>
        <v>22.200000000000045</v>
      </c>
      <c r="G67">
        <f t="shared" si="1"/>
        <v>22.200000000000045</v>
      </c>
      <c r="H67" s="18">
        <f t="shared" si="2"/>
        <v>6.3068181818181954E-2</v>
      </c>
      <c r="I67">
        <f t="shared" si="3"/>
        <v>492.84000000000202</v>
      </c>
    </row>
    <row r="68" spans="1:9" x14ac:dyDescent="0.25">
      <c r="A68" s="1">
        <v>44628</v>
      </c>
      <c r="B68" s="2">
        <v>334</v>
      </c>
      <c r="C68">
        <f>SUMPRODUCT(B65:B67,$K$5:$K$7)</f>
        <v>349.45</v>
      </c>
      <c r="F68">
        <f t="shared" si="0"/>
        <v>-15.449999999999989</v>
      </c>
      <c r="G68">
        <f t="shared" si="1"/>
        <v>15.449999999999989</v>
      </c>
      <c r="H68" s="18">
        <f t="shared" si="2"/>
        <v>4.6257485029940086E-2</v>
      </c>
      <c r="I68">
        <f t="shared" si="3"/>
        <v>238.70249999999965</v>
      </c>
    </row>
    <row r="69" spans="1:9" x14ac:dyDescent="0.25">
      <c r="A69" s="1">
        <v>44629</v>
      </c>
      <c r="B69" s="2">
        <v>330</v>
      </c>
      <c r="C69">
        <f>SUMPRODUCT(B66:B68,$K$5:$K$7)</f>
        <v>338.04999999999995</v>
      </c>
      <c r="F69">
        <f t="shared" si="0"/>
        <v>-8.0499999999999545</v>
      </c>
      <c r="G69">
        <f t="shared" si="1"/>
        <v>8.0499999999999545</v>
      </c>
      <c r="H69" s="18">
        <f t="shared" si="2"/>
        <v>2.4393939393939256E-2</v>
      </c>
      <c r="I69">
        <f t="shared" si="3"/>
        <v>64.80249999999927</v>
      </c>
    </row>
    <row r="70" spans="1:9" x14ac:dyDescent="0.25">
      <c r="A70" s="1">
        <v>44630</v>
      </c>
      <c r="B70" s="2">
        <v>270</v>
      </c>
      <c r="C70">
        <f>SUMPRODUCT(B67:B69,$K$5:$K$7)</f>
        <v>334.7</v>
      </c>
      <c r="F70">
        <f t="shared" ref="F70:F133" si="4">B70-C70</f>
        <v>-64.699999999999989</v>
      </c>
      <c r="G70">
        <f t="shared" ref="G70:G133" si="5">ABS(F70)</f>
        <v>64.699999999999989</v>
      </c>
      <c r="H70" s="18">
        <f t="shared" ref="H70:H133" si="6">G70/B70</f>
        <v>0.23962962962962958</v>
      </c>
      <c r="I70">
        <f t="shared" ref="I70:I133" si="7">F70^2</f>
        <v>4186.0899999999983</v>
      </c>
    </row>
    <row r="71" spans="1:9" x14ac:dyDescent="0.25">
      <c r="A71" s="1">
        <v>44631</v>
      </c>
      <c r="B71" s="2">
        <v>307</v>
      </c>
      <c r="C71">
        <f>SUMPRODUCT(B68:B70,$K$5:$K$7)</f>
        <v>300.60000000000002</v>
      </c>
      <c r="F71">
        <f t="shared" si="4"/>
        <v>6.3999999999999773</v>
      </c>
      <c r="G71">
        <f t="shared" si="5"/>
        <v>6.3999999999999773</v>
      </c>
      <c r="H71" s="18">
        <f t="shared" si="6"/>
        <v>2.0846905537459208E-2</v>
      </c>
      <c r="I71">
        <f t="shared" si="7"/>
        <v>40.95999999999971</v>
      </c>
    </row>
    <row r="72" spans="1:9" x14ac:dyDescent="0.25">
      <c r="A72" s="1">
        <v>44632</v>
      </c>
      <c r="B72" s="2">
        <v>620</v>
      </c>
      <c r="C72">
        <f>SUMPRODUCT(B69:B71,$K$5:$K$7)</f>
        <v>297.5</v>
      </c>
      <c r="F72">
        <f t="shared" si="4"/>
        <v>322.5</v>
      </c>
      <c r="G72">
        <f t="shared" si="5"/>
        <v>322.5</v>
      </c>
      <c r="H72" s="18">
        <f t="shared" si="6"/>
        <v>0.52016129032258063</v>
      </c>
      <c r="I72">
        <f t="shared" si="7"/>
        <v>104006.25</v>
      </c>
    </row>
    <row r="73" spans="1:9" x14ac:dyDescent="0.25">
      <c r="A73" s="1">
        <v>44633</v>
      </c>
      <c r="B73" s="2">
        <v>662</v>
      </c>
      <c r="C73">
        <f>SUMPRODUCT(B70:B72,$K$5:$K$7)</f>
        <v>457.95</v>
      </c>
      <c r="F73">
        <f t="shared" si="4"/>
        <v>204.05</v>
      </c>
      <c r="G73">
        <f t="shared" si="5"/>
        <v>204.05</v>
      </c>
      <c r="H73" s="18">
        <f t="shared" si="6"/>
        <v>0.30823262839879156</v>
      </c>
      <c r="I73">
        <f t="shared" si="7"/>
        <v>41636.402500000004</v>
      </c>
    </row>
    <row r="74" spans="1:9" x14ac:dyDescent="0.25">
      <c r="A74" s="1">
        <v>44634</v>
      </c>
      <c r="B74" s="2">
        <v>648</v>
      </c>
      <c r="C74">
        <f>SUMPRODUCT(B71:B73,$K$5:$K$7)</f>
        <v>594.04999999999995</v>
      </c>
      <c r="F74">
        <f t="shared" si="4"/>
        <v>53.950000000000045</v>
      </c>
      <c r="G74">
        <f t="shared" si="5"/>
        <v>53.950000000000045</v>
      </c>
      <c r="H74" s="18">
        <f t="shared" si="6"/>
        <v>8.3256172839506246E-2</v>
      </c>
      <c r="I74">
        <f t="shared" si="7"/>
        <v>2910.602500000005</v>
      </c>
    </row>
    <row r="75" spans="1:9" x14ac:dyDescent="0.25">
      <c r="A75" s="1">
        <v>44635</v>
      </c>
      <c r="B75" s="2">
        <v>547</v>
      </c>
      <c r="C75">
        <f>SUMPRODUCT(B72:B74,$K$5:$K$7)</f>
        <v>648.70000000000005</v>
      </c>
      <c r="F75">
        <f t="shared" si="4"/>
        <v>-101.70000000000005</v>
      </c>
      <c r="G75">
        <f t="shared" si="5"/>
        <v>101.70000000000005</v>
      </c>
      <c r="H75" s="18">
        <f t="shared" si="6"/>
        <v>0.1859232175502743</v>
      </c>
      <c r="I75">
        <f t="shared" si="7"/>
        <v>10342.890000000009</v>
      </c>
    </row>
    <row r="76" spans="1:9" x14ac:dyDescent="0.25">
      <c r="A76" s="1">
        <v>44636</v>
      </c>
      <c r="B76" s="2">
        <v>429</v>
      </c>
      <c r="C76">
        <f>SUMPRODUCT(B73:B75,$K$5:$K$7)</f>
        <v>599.59999999999991</v>
      </c>
      <c r="F76">
        <f t="shared" si="4"/>
        <v>-170.59999999999991</v>
      </c>
      <c r="G76">
        <f t="shared" si="5"/>
        <v>170.59999999999991</v>
      </c>
      <c r="H76" s="18">
        <f t="shared" si="6"/>
        <v>0.39766899766899744</v>
      </c>
      <c r="I76">
        <f t="shared" si="7"/>
        <v>29104.359999999968</v>
      </c>
    </row>
    <row r="77" spans="1:9" x14ac:dyDescent="0.25">
      <c r="A77" s="1">
        <v>44637</v>
      </c>
      <c r="B77" s="2">
        <v>347</v>
      </c>
      <c r="C77">
        <f>SUMPRODUCT(B74:B76,$K$5:$K$7)</f>
        <v>503.15</v>
      </c>
      <c r="F77">
        <f t="shared" si="4"/>
        <v>-156.14999999999998</v>
      </c>
      <c r="G77">
        <f t="shared" si="5"/>
        <v>156.14999999999998</v>
      </c>
      <c r="H77" s="18">
        <f t="shared" si="6"/>
        <v>0.44999999999999996</v>
      </c>
      <c r="I77">
        <f t="shared" si="7"/>
        <v>24382.822499999991</v>
      </c>
    </row>
    <row r="78" spans="1:9" x14ac:dyDescent="0.25">
      <c r="A78" s="1">
        <v>44638</v>
      </c>
      <c r="B78" s="2">
        <v>364</v>
      </c>
      <c r="C78">
        <f>SUMPRODUCT(B75:B77,$K$5:$K$7)</f>
        <v>405.7</v>
      </c>
      <c r="F78">
        <f t="shared" si="4"/>
        <v>-41.699999999999989</v>
      </c>
      <c r="G78">
        <f t="shared" si="5"/>
        <v>41.699999999999989</v>
      </c>
      <c r="H78" s="18">
        <f t="shared" si="6"/>
        <v>0.11456043956043953</v>
      </c>
      <c r="I78">
        <f t="shared" si="7"/>
        <v>1738.889999999999</v>
      </c>
    </row>
    <row r="79" spans="1:9" x14ac:dyDescent="0.25">
      <c r="A79" s="1">
        <v>44639</v>
      </c>
      <c r="B79" s="2">
        <v>707</v>
      </c>
      <c r="C79">
        <f>SUMPRODUCT(B76:B78,$K$5:$K$7)</f>
        <v>367.79999999999995</v>
      </c>
      <c r="F79">
        <f t="shared" si="4"/>
        <v>339.20000000000005</v>
      </c>
      <c r="G79">
        <f t="shared" si="5"/>
        <v>339.20000000000005</v>
      </c>
      <c r="H79" s="18">
        <f t="shared" si="6"/>
        <v>0.47977369165487982</v>
      </c>
      <c r="I79">
        <f t="shared" si="7"/>
        <v>115056.64000000003</v>
      </c>
    </row>
    <row r="80" spans="1:9" x14ac:dyDescent="0.25">
      <c r="A80" s="1">
        <v>44640</v>
      </c>
      <c r="B80" s="2">
        <v>815</v>
      </c>
      <c r="C80">
        <f>SUMPRODUCT(B77:B79,$K$5:$K$7)</f>
        <v>532.95000000000005</v>
      </c>
      <c r="F80">
        <f t="shared" si="4"/>
        <v>282.04999999999995</v>
      </c>
      <c r="G80">
        <f t="shared" si="5"/>
        <v>282.04999999999995</v>
      </c>
      <c r="H80" s="18">
        <f t="shared" si="6"/>
        <v>0.34607361963190181</v>
      </c>
      <c r="I80">
        <f t="shared" si="7"/>
        <v>79552.20249999997</v>
      </c>
    </row>
    <row r="81" spans="1:9" x14ac:dyDescent="0.25">
      <c r="A81" s="1">
        <v>44641</v>
      </c>
      <c r="B81" s="2">
        <v>750</v>
      </c>
      <c r="C81">
        <f>SUMPRODUCT(B78:B80,$K$5:$K$7)</f>
        <v>709.55</v>
      </c>
      <c r="F81">
        <f t="shared" si="4"/>
        <v>40.450000000000045</v>
      </c>
      <c r="G81">
        <f t="shared" si="5"/>
        <v>40.450000000000045</v>
      </c>
      <c r="H81" s="18">
        <f t="shared" si="6"/>
        <v>5.3933333333333396E-2</v>
      </c>
      <c r="I81">
        <f t="shared" si="7"/>
        <v>1636.2025000000037</v>
      </c>
    </row>
    <row r="82" spans="1:9" x14ac:dyDescent="0.25">
      <c r="A82" s="1">
        <v>44642</v>
      </c>
      <c r="B82" s="2">
        <v>540</v>
      </c>
      <c r="C82">
        <f>SUMPRODUCT(B79:B81,$K$5:$K$7)</f>
        <v>766.3</v>
      </c>
      <c r="F82">
        <f t="shared" si="4"/>
        <v>-226.29999999999995</v>
      </c>
      <c r="G82">
        <f t="shared" si="5"/>
        <v>226.29999999999995</v>
      </c>
      <c r="H82" s="18">
        <f t="shared" si="6"/>
        <v>0.41907407407407399</v>
      </c>
      <c r="I82">
        <f t="shared" si="7"/>
        <v>51211.689999999981</v>
      </c>
    </row>
    <row r="83" spans="1:9" x14ac:dyDescent="0.25">
      <c r="A83" s="1">
        <v>44643</v>
      </c>
      <c r="B83" s="2">
        <v>538</v>
      </c>
      <c r="C83">
        <f>SUMPRODUCT(B80:B82,$K$5:$K$7)</f>
        <v>654.75</v>
      </c>
      <c r="F83">
        <f t="shared" si="4"/>
        <v>-116.75</v>
      </c>
      <c r="G83">
        <f t="shared" si="5"/>
        <v>116.75</v>
      </c>
      <c r="H83" s="18">
        <f t="shared" si="6"/>
        <v>0.21700743494423791</v>
      </c>
      <c r="I83">
        <f t="shared" si="7"/>
        <v>13630.5625</v>
      </c>
    </row>
    <row r="84" spans="1:9" x14ac:dyDescent="0.25">
      <c r="A84" s="1">
        <v>44644</v>
      </c>
      <c r="B84" s="2">
        <v>349</v>
      </c>
      <c r="C84">
        <f>SUMPRODUCT(B81:B83,$K$5:$K$7)</f>
        <v>570.5</v>
      </c>
      <c r="F84">
        <f t="shared" si="4"/>
        <v>-221.5</v>
      </c>
      <c r="G84">
        <f t="shared" si="5"/>
        <v>221.5</v>
      </c>
      <c r="H84" s="18">
        <f t="shared" si="6"/>
        <v>0.63467048710601714</v>
      </c>
      <c r="I84">
        <f t="shared" si="7"/>
        <v>49062.25</v>
      </c>
    </row>
    <row r="85" spans="1:9" x14ac:dyDescent="0.25">
      <c r="A85" s="1">
        <v>44645</v>
      </c>
      <c r="B85" s="2">
        <v>288</v>
      </c>
      <c r="C85">
        <f>SUMPRODUCT(B82:B84,$K$5:$K$7)</f>
        <v>443.79999999999995</v>
      </c>
      <c r="F85">
        <f t="shared" si="4"/>
        <v>-155.79999999999995</v>
      </c>
      <c r="G85">
        <f t="shared" si="5"/>
        <v>155.79999999999995</v>
      </c>
      <c r="H85" s="18">
        <f t="shared" si="6"/>
        <v>0.54097222222222208</v>
      </c>
      <c r="I85">
        <f t="shared" si="7"/>
        <v>24273.639999999985</v>
      </c>
    </row>
    <row r="86" spans="1:9" x14ac:dyDescent="0.25">
      <c r="A86" s="1">
        <v>44646</v>
      </c>
      <c r="B86" s="2">
        <v>488</v>
      </c>
      <c r="C86">
        <f>SUMPRODUCT(B83:B85,$K$5:$K$7)</f>
        <v>346.85</v>
      </c>
      <c r="F86">
        <f t="shared" si="4"/>
        <v>141.14999999999998</v>
      </c>
      <c r="G86">
        <f t="shared" si="5"/>
        <v>141.14999999999998</v>
      </c>
      <c r="H86" s="18">
        <f t="shared" si="6"/>
        <v>0.28924180327868848</v>
      </c>
      <c r="I86">
        <f t="shared" si="7"/>
        <v>19923.322499999995</v>
      </c>
    </row>
    <row r="87" spans="1:9" x14ac:dyDescent="0.25">
      <c r="A87" s="1">
        <v>44647</v>
      </c>
      <c r="B87" s="2">
        <v>324</v>
      </c>
      <c r="C87">
        <f>SUMPRODUCT(B84:B86,$K$5:$K$7)</f>
        <v>397.15</v>
      </c>
      <c r="F87">
        <f t="shared" si="4"/>
        <v>-73.149999999999977</v>
      </c>
      <c r="G87">
        <f t="shared" si="5"/>
        <v>73.149999999999977</v>
      </c>
      <c r="H87" s="18">
        <f t="shared" si="6"/>
        <v>0.22577160493827153</v>
      </c>
      <c r="I87">
        <f t="shared" si="7"/>
        <v>5350.9224999999969</v>
      </c>
    </row>
    <row r="88" spans="1:9" x14ac:dyDescent="0.25">
      <c r="A88" s="1">
        <v>44648</v>
      </c>
      <c r="B88" s="2">
        <v>313</v>
      </c>
      <c r="C88">
        <f>SUMPRODUCT(B85:B87,$K$5:$K$7)</f>
        <v>376</v>
      </c>
      <c r="F88">
        <f t="shared" si="4"/>
        <v>-63</v>
      </c>
      <c r="G88">
        <f t="shared" si="5"/>
        <v>63</v>
      </c>
      <c r="H88" s="18">
        <f t="shared" si="6"/>
        <v>0.2012779552715655</v>
      </c>
      <c r="I88">
        <f t="shared" si="7"/>
        <v>3969</v>
      </c>
    </row>
    <row r="89" spans="1:9" x14ac:dyDescent="0.25">
      <c r="A89" s="1">
        <v>44649</v>
      </c>
      <c r="B89" s="2">
        <v>344</v>
      </c>
      <c r="C89">
        <f>SUMPRODUCT(B86:B88,$K$5:$K$7)</f>
        <v>343.1</v>
      </c>
      <c r="F89">
        <f t="shared" si="4"/>
        <v>0.89999999999997726</v>
      </c>
      <c r="G89">
        <f t="shared" si="5"/>
        <v>0.89999999999997726</v>
      </c>
      <c r="H89" s="18">
        <f t="shared" si="6"/>
        <v>2.6162790697673759E-3</v>
      </c>
      <c r="I89">
        <f t="shared" si="7"/>
        <v>0.80999999999995909</v>
      </c>
    </row>
    <row r="90" spans="1:9" x14ac:dyDescent="0.25">
      <c r="A90" s="1">
        <v>44650</v>
      </c>
      <c r="B90" s="2">
        <v>168</v>
      </c>
      <c r="C90">
        <f>SUMPRODUCT(B87:B89,$K$5:$K$7)</f>
        <v>330.15</v>
      </c>
      <c r="F90">
        <f t="shared" si="4"/>
        <v>-162.14999999999998</v>
      </c>
      <c r="G90">
        <f t="shared" si="5"/>
        <v>162.14999999999998</v>
      </c>
      <c r="H90" s="18">
        <f t="shared" si="6"/>
        <v>0.96517857142857133</v>
      </c>
      <c r="I90">
        <f t="shared" si="7"/>
        <v>26292.622499999994</v>
      </c>
    </row>
    <row r="91" spans="1:9" x14ac:dyDescent="0.25">
      <c r="A91" s="1">
        <v>44651</v>
      </c>
      <c r="B91" s="2">
        <v>149</v>
      </c>
      <c r="C91">
        <f>SUMPRODUCT(B88:B90,$K$5:$K$7)</f>
        <v>251.35</v>
      </c>
      <c r="F91">
        <f t="shared" si="4"/>
        <v>-102.35</v>
      </c>
      <c r="G91">
        <f t="shared" si="5"/>
        <v>102.35</v>
      </c>
      <c r="H91" s="18">
        <f t="shared" si="6"/>
        <v>0.68691275167785226</v>
      </c>
      <c r="I91">
        <f t="shared" si="7"/>
        <v>10475.522499999999</v>
      </c>
    </row>
    <row r="92" spans="1:9" x14ac:dyDescent="0.25">
      <c r="A92" s="1">
        <v>44652</v>
      </c>
      <c r="B92" s="2">
        <v>137</v>
      </c>
      <c r="C92">
        <f>SUMPRODUCT(B89:B91,$K$5:$K$7)</f>
        <v>184.9</v>
      </c>
      <c r="F92">
        <f t="shared" si="4"/>
        <v>-47.900000000000006</v>
      </c>
      <c r="G92">
        <f t="shared" si="5"/>
        <v>47.900000000000006</v>
      </c>
      <c r="H92" s="18">
        <f t="shared" si="6"/>
        <v>0.34963503649635042</v>
      </c>
      <c r="I92">
        <f t="shared" si="7"/>
        <v>2294.4100000000008</v>
      </c>
    </row>
    <row r="93" spans="1:9" x14ac:dyDescent="0.25">
      <c r="A93" s="1">
        <v>44653</v>
      </c>
      <c r="B93" s="2">
        <v>208</v>
      </c>
      <c r="C93">
        <f>SUMPRODUCT(B90:B92,$K$5:$K$7)</f>
        <v>145.85</v>
      </c>
      <c r="F93">
        <f t="shared" si="4"/>
        <v>62.150000000000006</v>
      </c>
      <c r="G93">
        <f t="shared" si="5"/>
        <v>62.150000000000006</v>
      </c>
      <c r="H93" s="18">
        <f t="shared" si="6"/>
        <v>0.29879807692307697</v>
      </c>
      <c r="I93">
        <f t="shared" si="7"/>
        <v>3862.6225000000009</v>
      </c>
    </row>
    <row r="94" spans="1:9" x14ac:dyDescent="0.25">
      <c r="A94" s="1">
        <v>44654</v>
      </c>
      <c r="B94" s="2">
        <v>305</v>
      </c>
      <c r="C94">
        <f>SUMPRODUCT(B91:B93,$K$5:$K$7)</f>
        <v>174.3</v>
      </c>
      <c r="F94">
        <f t="shared" si="4"/>
        <v>130.69999999999999</v>
      </c>
      <c r="G94">
        <f t="shared" si="5"/>
        <v>130.69999999999999</v>
      </c>
      <c r="H94" s="18">
        <f t="shared" si="6"/>
        <v>0.4285245901639344</v>
      </c>
      <c r="I94">
        <f t="shared" si="7"/>
        <v>17082.489999999998</v>
      </c>
    </row>
    <row r="95" spans="1:9" x14ac:dyDescent="0.25">
      <c r="A95" s="1">
        <v>44655</v>
      </c>
      <c r="B95" s="2">
        <v>343</v>
      </c>
      <c r="C95">
        <f>SUMPRODUCT(B92:B94,$K$5:$K$7)</f>
        <v>245.85</v>
      </c>
      <c r="F95">
        <f t="shared" si="4"/>
        <v>97.15</v>
      </c>
      <c r="G95">
        <f t="shared" si="5"/>
        <v>97.15</v>
      </c>
      <c r="H95" s="18">
        <f t="shared" si="6"/>
        <v>0.28323615160349858</v>
      </c>
      <c r="I95">
        <f t="shared" si="7"/>
        <v>9438.1225000000013</v>
      </c>
    </row>
    <row r="96" spans="1:9" x14ac:dyDescent="0.25">
      <c r="A96" s="1">
        <v>44656</v>
      </c>
      <c r="B96" s="2">
        <v>338</v>
      </c>
      <c r="C96">
        <f>SUMPRODUCT(B93:B95,$K$5:$K$7)</f>
        <v>309.45</v>
      </c>
      <c r="F96">
        <f t="shared" si="4"/>
        <v>28.550000000000011</v>
      </c>
      <c r="G96">
        <f t="shared" si="5"/>
        <v>28.550000000000011</v>
      </c>
      <c r="H96" s="18">
        <f t="shared" si="6"/>
        <v>8.4467455621301812E-2</v>
      </c>
      <c r="I96">
        <f t="shared" si="7"/>
        <v>815.10250000000065</v>
      </c>
    </row>
    <row r="97" spans="1:9" x14ac:dyDescent="0.25">
      <c r="A97" s="1">
        <v>44657</v>
      </c>
      <c r="B97" s="2">
        <v>332</v>
      </c>
      <c r="C97">
        <f>SUMPRODUCT(B94:B96,$K$5:$K$7)</f>
        <v>334.8</v>
      </c>
      <c r="F97">
        <f t="shared" si="4"/>
        <v>-2.8000000000000114</v>
      </c>
      <c r="G97">
        <f t="shared" si="5"/>
        <v>2.8000000000000114</v>
      </c>
      <c r="H97" s="18">
        <f t="shared" si="6"/>
        <v>8.4337349397590709E-3</v>
      </c>
      <c r="I97">
        <f t="shared" si="7"/>
        <v>7.8400000000000638</v>
      </c>
    </row>
    <row r="98" spans="1:9" x14ac:dyDescent="0.25">
      <c r="A98" s="1">
        <v>44658</v>
      </c>
      <c r="B98" s="2">
        <v>122</v>
      </c>
      <c r="C98">
        <f>SUMPRODUCT(B95:B97,$K$5:$K$7)</f>
        <v>335.75</v>
      </c>
      <c r="F98">
        <f t="shared" si="4"/>
        <v>-213.75</v>
      </c>
      <c r="G98">
        <f t="shared" si="5"/>
        <v>213.75</v>
      </c>
      <c r="H98" s="18">
        <f t="shared" si="6"/>
        <v>1.7520491803278688</v>
      </c>
      <c r="I98">
        <f t="shared" si="7"/>
        <v>45689.0625</v>
      </c>
    </row>
    <row r="99" spans="1:9" x14ac:dyDescent="0.25">
      <c r="A99" s="1">
        <v>44659</v>
      </c>
      <c r="B99" s="2">
        <v>170</v>
      </c>
      <c r="C99">
        <f>SUMPRODUCT(B96:B98,$K$5:$K$7)</f>
        <v>227.89999999999998</v>
      </c>
      <c r="F99">
        <f t="shared" si="4"/>
        <v>-57.899999999999977</v>
      </c>
      <c r="G99">
        <f t="shared" si="5"/>
        <v>57.899999999999977</v>
      </c>
      <c r="H99" s="18">
        <f t="shared" si="6"/>
        <v>0.34058823529411753</v>
      </c>
      <c r="I99">
        <f t="shared" si="7"/>
        <v>3352.4099999999976</v>
      </c>
    </row>
    <row r="100" spans="1:9" x14ac:dyDescent="0.25">
      <c r="A100" s="1">
        <v>44660</v>
      </c>
      <c r="B100" s="2">
        <v>368</v>
      </c>
      <c r="C100">
        <f>SUMPRODUCT(B97:B99,$K$5:$K$7)</f>
        <v>177.5</v>
      </c>
      <c r="F100">
        <f t="shared" si="4"/>
        <v>190.5</v>
      </c>
      <c r="G100">
        <f t="shared" si="5"/>
        <v>190.5</v>
      </c>
      <c r="H100" s="18">
        <f t="shared" si="6"/>
        <v>0.51766304347826086</v>
      </c>
      <c r="I100">
        <f t="shared" si="7"/>
        <v>36290.25</v>
      </c>
    </row>
    <row r="101" spans="1:9" x14ac:dyDescent="0.25">
      <c r="A101" s="1">
        <v>44661</v>
      </c>
      <c r="B101" s="2">
        <v>522</v>
      </c>
      <c r="C101">
        <f>SUMPRODUCT(B98:B100,$K$5:$K$7)</f>
        <v>261.8</v>
      </c>
      <c r="F101">
        <f t="shared" si="4"/>
        <v>260.2</v>
      </c>
      <c r="G101">
        <f t="shared" si="5"/>
        <v>260.2</v>
      </c>
      <c r="H101" s="18">
        <f t="shared" si="6"/>
        <v>0.49846743295019152</v>
      </c>
      <c r="I101">
        <f t="shared" si="7"/>
        <v>67704.039999999994</v>
      </c>
    </row>
    <row r="102" spans="1:9" x14ac:dyDescent="0.25">
      <c r="A102" s="1">
        <v>44662</v>
      </c>
      <c r="B102" s="2">
        <v>465</v>
      </c>
      <c r="C102">
        <f>SUMPRODUCT(B99:B101,$K$5:$K$7)</f>
        <v>415.29999999999995</v>
      </c>
      <c r="F102">
        <f t="shared" si="4"/>
        <v>49.700000000000045</v>
      </c>
      <c r="G102">
        <f t="shared" si="5"/>
        <v>49.700000000000045</v>
      </c>
      <c r="H102" s="18">
        <f t="shared" si="6"/>
        <v>0.10688172043010763</v>
      </c>
      <c r="I102">
        <f t="shared" si="7"/>
        <v>2470.0900000000047</v>
      </c>
    </row>
    <row r="103" spans="1:9" x14ac:dyDescent="0.25">
      <c r="A103" s="1">
        <v>44663</v>
      </c>
      <c r="B103" s="2">
        <v>445</v>
      </c>
      <c r="C103">
        <f>SUMPRODUCT(B100:B102,$K$5:$K$7)</f>
        <v>470.4</v>
      </c>
      <c r="F103">
        <f t="shared" si="4"/>
        <v>-25.399999999999977</v>
      </c>
      <c r="G103">
        <f t="shared" si="5"/>
        <v>25.399999999999977</v>
      </c>
      <c r="H103" s="18">
        <f t="shared" si="6"/>
        <v>5.7078651685393209E-2</v>
      </c>
      <c r="I103">
        <f t="shared" si="7"/>
        <v>645.15999999999883</v>
      </c>
    </row>
    <row r="104" spans="1:9" x14ac:dyDescent="0.25">
      <c r="A104" s="1">
        <v>44664</v>
      </c>
      <c r="B104" s="2">
        <v>337</v>
      </c>
      <c r="C104">
        <f>SUMPRODUCT(B101:B103,$K$5:$K$7)</f>
        <v>463.55</v>
      </c>
      <c r="F104">
        <f t="shared" si="4"/>
        <v>-126.55000000000001</v>
      </c>
      <c r="G104">
        <f t="shared" si="5"/>
        <v>126.55000000000001</v>
      </c>
      <c r="H104" s="18">
        <f t="shared" si="6"/>
        <v>0.37551928783382793</v>
      </c>
      <c r="I104">
        <f t="shared" si="7"/>
        <v>16014.902500000004</v>
      </c>
    </row>
    <row r="105" spans="1:9" x14ac:dyDescent="0.25">
      <c r="A105" s="1">
        <v>44665</v>
      </c>
      <c r="B105" s="2">
        <v>359</v>
      </c>
      <c r="C105">
        <f>SUMPRODUCT(B102:B104,$K$5:$K$7)</f>
        <v>394</v>
      </c>
      <c r="F105">
        <f t="shared" si="4"/>
        <v>-35</v>
      </c>
      <c r="G105">
        <f t="shared" si="5"/>
        <v>35</v>
      </c>
      <c r="H105" s="18">
        <f t="shared" si="6"/>
        <v>9.7493036211699163E-2</v>
      </c>
      <c r="I105">
        <f t="shared" si="7"/>
        <v>1225</v>
      </c>
    </row>
    <row r="106" spans="1:9" x14ac:dyDescent="0.25">
      <c r="A106" s="1">
        <v>44666</v>
      </c>
      <c r="B106" s="2">
        <v>280</v>
      </c>
      <c r="C106">
        <f>SUMPRODUCT(B103:B105,$K$5:$K$7)</f>
        <v>364.2</v>
      </c>
      <c r="F106">
        <f t="shared" si="4"/>
        <v>-84.199999999999989</v>
      </c>
      <c r="G106">
        <f t="shared" si="5"/>
        <v>84.199999999999989</v>
      </c>
      <c r="H106" s="18">
        <f t="shared" si="6"/>
        <v>0.30071428571428566</v>
      </c>
      <c r="I106">
        <f t="shared" si="7"/>
        <v>7089.6399999999985</v>
      </c>
    </row>
    <row r="107" spans="1:9" x14ac:dyDescent="0.25">
      <c r="A107" s="1">
        <v>44667</v>
      </c>
      <c r="B107" s="2">
        <v>503</v>
      </c>
      <c r="C107">
        <f>SUMPRODUCT(B104:B106,$K$5:$K$7)</f>
        <v>316.2</v>
      </c>
      <c r="F107">
        <f t="shared" si="4"/>
        <v>186.8</v>
      </c>
      <c r="G107">
        <f t="shared" si="5"/>
        <v>186.8</v>
      </c>
      <c r="H107" s="18">
        <f t="shared" si="6"/>
        <v>0.37137176938369781</v>
      </c>
      <c r="I107">
        <f t="shared" si="7"/>
        <v>34894.240000000005</v>
      </c>
    </row>
    <row r="108" spans="1:9" x14ac:dyDescent="0.25">
      <c r="A108" s="1">
        <v>44668</v>
      </c>
      <c r="B108" s="2">
        <v>454</v>
      </c>
      <c r="C108">
        <f>SUMPRODUCT(B105:B107,$K$5:$K$7)</f>
        <v>403.35</v>
      </c>
      <c r="F108">
        <f t="shared" si="4"/>
        <v>50.649999999999977</v>
      </c>
      <c r="G108">
        <f t="shared" si="5"/>
        <v>50.649999999999977</v>
      </c>
      <c r="H108" s="18">
        <f t="shared" si="6"/>
        <v>0.11156387665198234</v>
      </c>
      <c r="I108">
        <f t="shared" si="7"/>
        <v>2565.4224999999979</v>
      </c>
    </row>
    <row r="109" spans="1:9" x14ac:dyDescent="0.25">
      <c r="A109" s="1">
        <v>44669</v>
      </c>
      <c r="B109" s="2">
        <v>597</v>
      </c>
      <c r="C109">
        <f>SUMPRODUCT(B106:B108,$K$5:$K$7)</f>
        <v>445.04999999999995</v>
      </c>
      <c r="F109">
        <f t="shared" si="4"/>
        <v>151.95000000000005</v>
      </c>
      <c r="G109">
        <f t="shared" si="5"/>
        <v>151.95000000000005</v>
      </c>
      <c r="H109" s="18">
        <f t="shared" si="6"/>
        <v>0.2545226130653267</v>
      </c>
      <c r="I109">
        <f t="shared" si="7"/>
        <v>23088.802500000013</v>
      </c>
    </row>
    <row r="110" spans="1:9" x14ac:dyDescent="0.25">
      <c r="A110" s="1">
        <v>44670</v>
      </c>
      <c r="B110" s="2">
        <v>534</v>
      </c>
      <c r="C110">
        <f>SUMPRODUCT(B107:B109,$K$5:$K$7)</f>
        <v>532.84999999999991</v>
      </c>
      <c r="F110">
        <f t="shared" si="4"/>
        <v>1.1500000000000909</v>
      </c>
      <c r="G110">
        <f t="shared" si="5"/>
        <v>1.1500000000000909</v>
      </c>
      <c r="H110" s="18">
        <f t="shared" si="6"/>
        <v>2.1535580524346272E-3</v>
      </c>
      <c r="I110">
        <f t="shared" si="7"/>
        <v>1.3225000000002092</v>
      </c>
    </row>
    <row r="111" spans="1:9" x14ac:dyDescent="0.25">
      <c r="A111" s="1">
        <v>44671</v>
      </c>
      <c r="B111" s="2">
        <v>567</v>
      </c>
      <c r="C111">
        <f>SUMPRODUCT(B108:B110,$K$5:$K$7)</f>
        <v>544.04999999999995</v>
      </c>
      <c r="F111">
        <f t="shared" si="4"/>
        <v>22.950000000000045</v>
      </c>
      <c r="G111">
        <f t="shared" si="5"/>
        <v>22.950000000000045</v>
      </c>
      <c r="H111" s="18">
        <f t="shared" si="6"/>
        <v>4.0476190476190554E-2</v>
      </c>
      <c r="I111">
        <f t="shared" si="7"/>
        <v>526.70250000000203</v>
      </c>
    </row>
    <row r="112" spans="1:9" x14ac:dyDescent="0.25">
      <c r="A112" s="1">
        <v>44672</v>
      </c>
      <c r="B112" s="2">
        <v>284</v>
      </c>
      <c r="C112">
        <f>SUMPRODUCT(B109:B111,$K$5:$K$7)</f>
        <v>559.95000000000005</v>
      </c>
      <c r="F112">
        <f t="shared" si="4"/>
        <v>-275.95000000000005</v>
      </c>
      <c r="G112">
        <f t="shared" si="5"/>
        <v>275.95000000000005</v>
      </c>
      <c r="H112" s="18">
        <f t="shared" si="6"/>
        <v>0.97165492957746491</v>
      </c>
      <c r="I112">
        <f t="shared" si="7"/>
        <v>76148.402500000026</v>
      </c>
    </row>
    <row r="113" spans="1:9" x14ac:dyDescent="0.25">
      <c r="A113" s="1">
        <v>44673</v>
      </c>
      <c r="B113" s="2">
        <v>258</v>
      </c>
      <c r="C113">
        <f>SUMPRODUCT(B110:B112,$K$5:$K$7)</f>
        <v>420.54999999999995</v>
      </c>
      <c r="F113">
        <f t="shared" si="4"/>
        <v>-162.54999999999995</v>
      </c>
      <c r="G113">
        <f t="shared" si="5"/>
        <v>162.54999999999995</v>
      </c>
      <c r="H113" s="18">
        <f t="shared" si="6"/>
        <v>0.63003875968992229</v>
      </c>
      <c r="I113">
        <f t="shared" si="7"/>
        <v>26422.502499999984</v>
      </c>
    </row>
    <row r="114" spans="1:9" x14ac:dyDescent="0.25">
      <c r="A114" s="1">
        <v>44674</v>
      </c>
      <c r="B114" s="2">
        <v>614</v>
      </c>
      <c r="C114">
        <f>SUMPRODUCT(B111:B113,$K$5:$K$7)</f>
        <v>313.45</v>
      </c>
      <c r="F114">
        <f t="shared" si="4"/>
        <v>300.55</v>
      </c>
      <c r="G114">
        <f t="shared" si="5"/>
        <v>300.55</v>
      </c>
      <c r="H114" s="18">
        <f t="shared" si="6"/>
        <v>0.48949511400651469</v>
      </c>
      <c r="I114">
        <f t="shared" si="7"/>
        <v>90330.302500000005</v>
      </c>
    </row>
    <row r="115" spans="1:9" x14ac:dyDescent="0.25">
      <c r="A115" s="1">
        <v>44675</v>
      </c>
      <c r="B115" s="2">
        <v>569</v>
      </c>
      <c r="C115">
        <f>SUMPRODUCT(B112:B114,$K$5:$K$7)</f>
        <v>439.9</v>
      </c>
      <c r="F115">
        <f t="shared" si="4"/>
        <v>129.10000000000002</v>
      </c>
      <c r="G115">
        <f t="shared" si="5"/>
        <v>129.10000000000002</v>
      </c>
      <c r="H115" s="18">
        <f t="shared" si="6"/>
        <v>0.22688927943760989</v>
      </c>
      <c r="I115">
        <f t="shared" si="7"/>
        <v>16666.810000000005</v>
      </c>
    </row>
    <row r="116" spans="1:9" x14ac:dyDescent="0.25">
      <c r="A116" s="1">
        <v>44676</v>
      </c>
      <c r="B116" s="2">
        <v>592</v>
      </c>
      <c r="C116">
        <f>SUMPRODUCT(B113:B115,$K$5:$K$7)</f>
        <v>538.09999999999991</v>
      </c>
      <c r="F116">
        <f t="shared" si="4"/>
        <v>53.900000000000091</v>
      </c>
      <c r="G116">
        <f t="shared" si="5"/>
        <v>53.900000000000091</v>
      </c>
      <c r="H116" s="18">
        <f t="shared" si="6"/>
        <v>9.104729729729745E-2</v>
      </c>
      <c r="I116">
        <f t="shared" si="7"/>
        <v>2905.2100000000096</v>
      </c>
    </row>
    <row r="117" spans="1:9" x14ac:dyDescent="0.25">
      <c r="A117" s="1">
        <v>44677</v>
      </c>
      <c r="B117" s="2">
        <v>505</v>
      </c>
      <c r="C117">
        <f>SUMPRODUCT(B114:B116,$K$5:$K$7)</f>
        <v>587.25</v>
      </c>
      <c r="F117">
        <f t="shared" si="4"/>
        <v>-82.25</v>
      </c>
      <c r="G117">
        <f t="shared" si="5"/>
        <v>82.25</v>
      </c>
      <c r="H117" s="18">
        <f t="shared" si="6"/>
        <v>0.16287128712871288</v>
      </c>
      <c r="I117">
        <f t="shared" si="7"/>
        <v>6765.0625</v>
      </c>
    </row>
    <row r="118" spans="1:9" x14ac:dyDescent="0.25">
      <c r="A118" s="1">
        <v>44678</v>
      </c>
      <c r="B118" s="2">
        <v>520</v>
      </c>
      <c r="C118">
        <f>SUMPRODUCT(B115:B117,$K$5:$K$7)</f>
        <v>545.04999999999995</v>
      </c>
      <c r="F118">
        <f t="shared" si="4"/>
        <v>-25.049999999999955</v>
      </c>
      <c r="G118">
        <f t="shared" si="5"/>
        <v>25.049999999999955</v>
      </c>
      <c r="H118" s="18">
        <f t="shared" si="6"/>
        <v>4.8173076923076832E-2</v>
      </c>
      <c r="I118">
        <f t="shared" si="7"/>
        <v>627.50249999999767</v>
      </c>
    </row>
    <row r="119" spans="1:9" x14ac:dyDescent="0.25">
      <c r="A119" s="1">
        <v>44679</v>
      </c>
      <c r="B119" s="2">
        <v>298</v>
      </c>
      <c r="C119">
        <f>SUMPRODUCT(B116:B118,$K$5:$K$7)</f>
        <v>525.54999999999995</v>
      </c>
      <c r="F119">
        <f t="shared" si="4"/>
        <v>-227.54999999999995</v>
      </c>
      <c r="G119">
        <f t="shared" si="5"/>
        <v>227.54999999999995</v>
      </c>
      <c r="H119" s="18">
        <f t="shared" si="6"/>
        <v>0.76359060402684553</v>
      </c>
      <c r="I119">
        <f t="shared" si="7"/>
        <v>51779.002499999981</v>
      </c>
    </row>
    <row r="120" spans="1:9" x14ac:dyDescent="0.25">
      <c r="A120" s="1">
        <v>44680</v>
      </c>
      <c r="B120" s="2">
        <v>247</v>
      </c>
      <c r="C120">
        <f>SUMPRODUCT(B117:B119,$K$5:$K$7)</f>
        <v>406.75</v>
      </c>
      <c r="F120">
        <f t="shared" si="4"/>
        <v>-159.75</v>
      </c>
      <c r="G120">
        <f t="shared" si="5"/>
        <v>159.75</v>
      </c>
      <c r="H120" s="18">
        <f t="shared" si="6"/>
        <v>0.64676113360323884</v>
      </c>
      <c r="I120">
        <f t="shared" si="7"/>
        <v>25520.0625</v>
      </c>
    </row>
    <row r="121" spans="1:9" x14ac:dyDescent="0.25">
      <c r="A121" s="1">
        <v>44681</v>
      </c>
      <c r="B121" s="2">
        <v>537</v>
      </c>
      <c r="C121">
        <f>SUMPRODUCT(B118:B120,$K$5:$K$7)</f>
        <v>305.8</v>
      </c>
      <c r="F121">
        <f t="shared" si="4"/>
        <v>231.2</v>
      </c>
      <c r="G121">
        <f t="shared" si="5"/>
        <v>231.2</v>
      </c>
      <c r="H121" s="18">
        <f t="shared" si="6"/>
        <v>0.43054003724394785</v>
      </c>
      <c r="I121">
        <f t="shared" si="7"/>
        <v>53453.439999999995</v>
      </c>
    </row>
    <row r="122" spans="1:9" x14ac:dyDescent="0.25">
      <c r="A122" s="1">
        <v>44682</v>
      </c>
      <c r="B122" s="2">
        <v>523</v>
      </c>
      <c r="C122">
        <f>SUMPRODUCT(B119:B121,$K$5:$K$7)</f>
        <v>399.65</v>
      </c>
      <c r="F122">
        <f t="shared" si="4"/>
        <v>123.35000000000002</v>
      </c>
      <c r="G122">
        <f t="shared" si="5"/>
        <v>123.35000000000002</v>
      </c>
      <c r="H122" s="18">
        <f t="shared" si="6"/>
        <v>0.23585086042065015</v>
      </c>
      <c r="I122">
        <f t="shared" si="7"/>
        <v>15215.222500000005</v>
      </c>
    </row>
    <row r="123" spans="1:9" x14ac:dyDescent="0.25">
      <c r="A123" s="1">
        <v>44683</v>
      </c>
      <c r="B123" s="2">
        <v>579</v>
      </c>
      <c r="C123">
        <f>SUMPRODUCT(B120:B122,$K$5:$K$7)</f>
        <v>486.5</v>
      </c>
      <c r="F123">
        <f t="shared" si="4"/>
        <v>92.5</v>
      </c>
      <c r="G123">
        <f t="shared" si="5"/>
        <v>92.5</v>
      </c>
      <c r="H123" s="18">
        <f t="shared" si="6"/>
        <v>0.15975820379965458</v>
      </c>
      <c r="I123">
        <f t="shared" si="7"/>
        <v>8556.25</v>
      </c>
    </row>
    <row r="124" spans="1:9" x14ac:dyDescent="0.25">
      <c r="A124" s="1">
        <v>44684</v>
      </c>
      <c r="B124" s="2">
        <v>474</v>
      </c>
      <c r="C124">
        <f>SUMPRODUCT(B121:B123,$K$5:$K$7)</f>
        <v>553.09999999999991</v>
      </c>
      <c r="F124">
        <f t="shared" si="4"/>
        <v>-79.099999999999909</v>
      </c>
      <c r="G124">
        <f t="shared" si="5"/>
        <v>79.099999999999909</v>
      </c>
      <c r="H124" s="18">
        <f t="shared" si="6"/>
        <v>0.1668776371308015</v>
      </c>
      <c r="I124">
        <f t="shared" si="7"/>
        <v>6256.8099999999858</v>
      </c>
    </row>
    <row r="125" spans="1:9" x14ac:dyDescent="0.25">
      <c r="A125" s="1">
        <v>44685</v>
      </c>
      <c r="B125" s="2">
        <v>502</v>
      </c>
      <c r="C125">
        <f>SUMPRODUCT(B122:B124,$K$5:$K$7)</f>
        <v>518.09999999999991</v>
      </c>
      <c r="F125">
        <f t="shared" si="4"/>
        <v>-16.099999999999909</v>
      </c>
      <c r="G125">
        <f t="shared" si="5"/>
        <v>16.099999999999909</v>
      </c>
      <c r="H125" s="18">
        <f t="shared" si="6"/>
        <v>3.2071713147410176E-2</v>
      </c>
      <c r="I125">
        <f t="shared" si="7"/>
        <v>259.20999999999708</v>
      </c>
    </row>
    <row r="126" spans="1:9" x14ac:dyDescent="0.25">
      <c r="A126" s="1">
        <v>44686</v>
      </c>
      <c r="B126" s="2">
        <v>239</v>
      </c>
      <c r="C126">
        <f>SUMPRODUCT(B123:B125,$K$5:$K$7)</f>
        <v>503.75</v>
      </c>
      <c r="F126">
        <f t="shared" si="4"/>
        <v>-264.75</v>
      </c>
      <c r="G126">
        <f t="shared" si="5"/>
        <v>264.75</v>
      </c>
      <c r="H126" s="18">
        <f t="shared" si="6"/>
        <v>1.1077405857740585</v>
      </c>
      <c r="I126">
        <f t="shared" si="7"/>
        <v>70092.5625</v>
      </c>
    </row>
    <row r="127" spans="1:9" x14ac:dyDescent="0.25">
      <c r="A127" s="1">
        <v>44687</v>
      </c>
      <c r="B127" s="2">
        <v>248</v>
      </c>
      <c r="C127">
        <f>SUMPRODUCT(B124:B126,$K$5:$K$7)</f>
        <v>366.29999999999995</v>
      </c>
      <c r="F127">
        <f t="shared" si="4"/>
        <v>-118.29999999999995</v>
      </c>
      <c r="G127">
        <f t="shared" si="5"/>
        <v>118.29999999999995</v>
      </c>
      <c r="H127" s="18">
        <f t="shared" si="6"/>
        <v>0.47701612903225787</v>
      </c>
      <c r="I127">
        <f t="shared" si="7"/>
        <v>13994.889999999989</v>
      </c>
    </row>
    <row r="128" spans="1:9" x14ac:dyDescent="0.25">
      <c r="A128" s="1">
        <v>44688</v>
      </c>
      <c r="B128" s="2">
        <v>640</v>
      </c>
      <c r="C128">
        <f>SUMPRODUCT(B125:B127,$K$5:$K$7)</f>
        <v>282.95</v>
      </c>
      <c r="F128">
        <f t="shared" si="4"/>
        <v>357.05</v>
      </c>
      <c r="G128">
        <f t="shared" si="5"/>
        <v>357.05</v>
      </c>
      <c r="H128" s="18">
        <f t="shared" si="6"/>
        <v>0.55789062499999997</v>
      </c>
      <c r="I128">
        <f t="shared" si="7"/>
        <v>127484.70250000001</v>
      </c>
    </row>
    <row r="129" spans="1:9" x14ac:dyDescent="0.25">
      <c r="A129" s="1">
        <v>44689</v>
      </c>
      <c r="B129" s="2">
        <v>497</v>
      </c>
      <c r="C129">
        <f>SUMPRODUCT(B126:B128,$K$5:$K$7)</f>
        <v>442.65</v>
      </c>
      <c r="F129">
        <f t="shared" si="4"/>
        <v>54.350000000000023</v>
      </c>
      <c r="G129">
        <f t="shared" si="5"/>
        <v>54.350000000000023</v>
      </c>
      <c r="H129" s="18">
        <f t="shared" si="6"/>
        <v>0.1093561368209256</v>
      </c>
      <c r="I129">
        <f t="shared" si="7"/>
        <v>2953.9225000000024</v>
      </c>
    </row>
    <row r="130" spans="1:9" x14ac:dyDescent="0.25">
      <c r="A130" s="1">
        <v>44690</v>
      </c>
      <c r="B130" s="2">
        <v>442</v>
      </c>
      <c r="C130">
        <f>SUMPRODUCT(B127:B129,$K$5:$K$7)</f>
        <v>509.7</v>
      </c>
      <c r="F130">
        <f t="shared" si="4"/>
        <v>-67.699999999999989</v>
      </c>
      <c r="G130">
        <f t="shared" si="5"/>
        <v>67.699999999999989</v>
      </c>
      <c r="H130" s="18">
        <f t="shared" si="6"/>
        <v>0.15316742081447962</v>
      </c>
      <c r="I130">
        <f t="shared" si="7"/>
        <v>4583.2899999999981</v>
      </c>
    </row>
    <row r="131" spans="1:9" x14ac:dyDescent="0.25">
      <c r="A131" s="1">
        <v>44691</v>
      </c>
      <c r="B131" s="2">
        <v>362</v>
      </c>
      <c r="C131">
        <f>SUMPRODUCT(B128:B130,$K$5:$K$7)</f>
        <v>490.95</v>
      </c>
      <c r="F131">
        <f t="shared" si="4"/>
        <v>-128.94999999999999</v>
      </c>
      <c r="G131">
        <f t="shared" si="5"/>
        <v>128.94999999999999</v>
      </c>
      <c r="H131" s="18">
        <f t="shared" si="6"/>
        <v>0.35621546961325962</v>
      </c>
      <c r="I131">
        <f t="shared" si="7"/>
        <v>16628.102499999997</v>
      </c>
    </row>
    <row r="132" spans="1:9" x14ac:dyDescent="0.25">
      <c r="A132" s="1">
        <v>44692</v>
      </c>
      <c r="B132" s="2">
        <v>474</v>
      </c>
      <c r="C132">
        <f>SUMPRODUCT(B129:B131,$K$5:$K$7)</f>
        <v>410.25</v>
      </c>
      <c r="F132">
        <f t="shared" si="4"/>
        <v>63.75</v>
      </c>
      <c r="G132">
        <f t="shared" si="5"/>
        <v>63.75</v>
      </c>
      <c r="H132" s="18">
        <f t="shared" si="6"/>
        <v>0.13449367088607594</v>
      </c>
      <c r="I132">
        <f t="shared" si="7"/>
        <v>4064.0625</v>
      </c>
    </row>
    <row r="133" spans="1:9" x14ac:dyDescent="0.25">
      <c r="A133" s="1">
        <v>44693</v>
      </c>
      <c r="B133" s="2">
        <v>289</v>
      </c>
      <c r="C133">
        <f>SUMPRODUCT(B130:B132,$K$5:$K$7)</f>
        <v>430</v>
      </c>
      <c r="F133">
        <f t="shared" si="4"/>
        <v>-141</v>
      </c>
      <c r="G133">
        <f t="shared" si="5"/>
        <v>141</v>
      </c>
      <c r="H133" s="18">
        <f t="shared" si="6"/>
        <v>0.48788927335640137</v>
      </c>
      <c r="I133">
        <f t="shared" si="7"/>
        <v>19881</v>
      </c>
    </row>
    <row r="134" spans="1:9" x14ac:dyDescent="0.25">
      <c r="A134" s="1">
        <v>44694</v>
      </c>
      <c r="B134" s="2">
        <v>190</v>
      </c>
      <c r="C134">
        <f>SUMPRODUCT(B131:B133,$K$5:$K$7)</f>
        <v>364.7</v>
      </c>
      <c r="F134">
        <f t="shared" ref="F134:F197" si="8">B134-C134</f>
        <v>-174.7</v>
      </c>
      <c r="G134">
        <f t="shared" ref="G134:G197" si="9">ABS(F134)</f>
        <v>174.7</v>
      </c>
      <c r="H134" s="18">
        <f t="shared" ref="H134:H197" si="10">G134/B134</f>
        <v>0.91947368421052622</v>
      </c>
      <c r="I134">
        <f t="shared" ref="I134:I197" si="11">F134^2</f>
        <v>30520.089999999997</v>
      </c>
    </row>
    <row r="135" spans="1:9" x14ac:dyDescent="0.25">
      <c r="A135" s="1">
        <v>44695</v>
      </c>
      <c r="B135" s="2">
        <v>504</v>
      </c>
      <c r="C135">
        <f>SUMPRODUCT(B132:B134,$K$5:$K$7)</f>
        <v>267.25</v>
      </c>
      <c r="F135">
        <f t="shared" si="8"/>
        <v>236.75</v>
      </c>
      <c r="G135">
        <f t="shared" si="9"/>
        <v>236.75</v>
      </c>
      <c r="H135" s="18">
        <f t="shared" si="10"/>
        <v>0.46974206349206349</v>
      </c>
      <c r="I135">
        <f t="shared" si="11"/>
        <v>56050.5625</v>
      </c>
    </row>
    <row r="136" spans="1:9" x14ac:dyDescent="0.25">
      <c r="A136" s="1">
        <v>44696</v>
      </c>
      <c r="B136" s="2">
        <v>479</v>
      </c>
      <c r="C136">
        <f>SUMPRODUCT(B133:B135,$K$5:$K$7)</f>
        <v>361.85</v>
      </c>
      <c r="F136">
        <f t="shared" si="8"/>
        <v>117.14999999999998</v>
      </c>
      <c r="G136">
        <f t="shared" si="9"/>
        <v>117.14999999999998</v>
      </c>
      <c r="H136" s="18">
        <f t="shared" si="10"/>
        <v>0.24457202505219203</v>
      </c>
      <c r="I136">
        <f t="shared" si="11"/>
        <v>13724.122499999994</v>
      </c>
    </row>
    <row r="137" spans="1:9" x14ac:dyDescent="0.25">
      <c r="A137" s="1">
        <v>44697</v>
      </c>
      <c r="B137" s="2">
        <v>517</v>
      </c>
      <c r="C137">
        <f>SUMPRODUCT(B134:B136,$K$5:$K$7)</f>
        <v>444.4</v>
      </c>
      <c r="F137">
        <f t="shared" si="8"/>
        <v>72.600000000000023</v>
      </c>
      <c r="G137">
        <f t="shared" si="9"/>
        <v>72.600000000000023</v>
      </c>
      <c r="H137" s="18">
        <f t="shared" si="10"/>
        <v>0.14042553191489365</v>
      </c>
      <c r="I137">
        <f t="shared" si="11"/>
        <v>5270.7600000000029</v>
      </c>
    </row>
    <row r="138" spans="1:9" x14ac:dyDescent="0.25">
      <c r="A138" s="1">
        <v>44698</v>
      </c>
      <c r="B138" s="2">
        <v>522</v>
      </c>
      <c r="C138">
        <f>SUMPRODUCT(B135:B137,$K$5:$K$7)</f>
        <v>501.75</v>
      </c>
      <c r="F138">
        <f t="shared" si="8"/>
        <v>20.25</v>
      </c>
      <c r="G138">
        <f t="shared" si="9"/>
        <v>20.25</v>
      </c>
      <c r="H138" s="18">
        <f t="shared" si="10"/>
        <v>3.8793103448275863E-2</v>
      </c>
      <c r="I138">
        <f t="shared" si="11"/>
        <v>410.0625</v>
      </c>
    </row>
    <row r="139" spans="1:9" x14ac:dyDescent="0.25">
      <c r="A139" s="1">
        <v>44699</v>
      </c>
      <c r="B139" s="2">
        <v>404</v>
      </c>
      <c r="C139">
        <f>SUMPRODUCT(B136:B138,$K$5:$K$7)</f>
        <v>513.79999999999995</v>
      </c>
      <c r="F139">
        <f t="shared" si="8"/>
        <v>-109.79999999999995</v>
      </c>
      <c r="G139">
        <f t="shared" si="9"/>
        <v>109.79999999999995</v>
      </c>
      <c r="H139" s="18">
        <f t="shared" si="10"/>
        <v>0.27178217821782169</v>
      </c>
      <c r="I139">
        <f t="shared" si="11"/>
        <v>12056.03999999999</v>
      </c>
    </row>
    <row r="140" spans="1:9" x14ac:dyDescent="0.25">
      <c r="A140" s="1">
        <v>44700</v>
      </c>
      <c r="B140" s="2">
        <v>218</v>
      </c>
      <c r="C140">
        <f>SUMPRODUCT(B137:B139,$K$5:$K$7)</f>
        <v>462.25</v>
      </c>
      <c r="F140">
        <f t="shared" si="8"/>
        <v>-244.25</v>
      </c>
      <c r="G140">
        <f t="shared" si="9"/>
        <v>244.25</v>
      </c>
      <c r="H140" s="18">
        <f t="shared" si="10"/>
        <v>1.1204128440366972</v>
      </c>
      <c r="I140">
        <f t="shared" si="11"/>
        <v>59658.0625</v>
      </c>
    </row>
    <row r="141" spans="1:9" x14ac:dyDescent="0.25">
      <c r="A141" s="1">
        <v>44701</v>
      </c>
      <c r="B141" s="2">
        <v>199</v>
      </c>
      <c r="C141">
        <f>SUMPRODUCT(B138:B140,$K$5:$K$7)</f>
        <v>328.7</v>
      </c>
      <c r="F141">
        <f t="shared" si="8"/>
        <v>-129.69999999999999</v>
      </c>
      <c r="G141">
        <f t="shared" si="9"/>
        <v>129.69999999999999</v>
      </c>
      <c r="H141" s="18">
        <f t="shared" si="10"/>
        <v>0.65175879396984915</v>
      </c>
      <c r="I141">
        <f t="shared" si="11"/>
        <v>16822.089999999997</v>
      </c>
    </row>
    <row r="142" spans="1:9" x14ac:dyDescent="0.25">
      <c r="A142" s="1">
        <v>44702</v>
      </c>
      <c r="B142" s="2">
        <v>234</v>
      </c>
      <c r="C142">
        <f>SUMPRODUCT(B139:B141,$K$5:$K$7)</f>
        <v>236.39999999999998</v>
      </c>
      <c r="F142">
        <f t="shared" si="8"/>
        <v>-2.3999999999999773</v>
      </c>
      <c r="G142">
        <f t="shared" si="9"/>
        <v>2.3999999999999773</v>
      </c>
      <c r="H142" s="18">
        <f t="shared" si="10"/>
        <v>1.0256410256410159E-2</v>
      </c>
      <c r="I142">
        <f t="shared" si="11"/>
        <v>5.7599999999998905</v>
      </c>
    </row>
    <row r="143" spans="1:9" x14ac:dyDescent="0.25">
      <c r="A143" s="1">
        <v>44703</v>
      </c>
      <c r="B143" s="2">
        <v>537</v>
      </c>
      <c r="C143">
        <f>SUMPRODUCT(B140:B142,$K$5:$K$7)</f>
        <v>219.35</v>
      </c>
      <c r="F143">
        <f t="shared" si="8"/>
        <v>317.64999999999998</v>
      </c>
      <c r="G143">
        <f t="shared" si="9"/>
        <v>317.64999999999998</v>
      </c>
      <c r="H143" s="18">
        <f t="shared" si="10"/>
        <v>0.59152700186219731</v>
      </c>
      <c r="I143">
        <f t="shared" si="11"/>
        <v>100901.52249999999</v>
      </c>
    </row>
    <row r="144" spans="1:9" x14ac:dyDescent="0.25">
      <c r="A144" s="1">
        <v>44704</v>
      </c>
      <c r="B144" s="2">
        <v>530</v>
      </c>
      <c r="C144">
        <f>SUMPRODUCT(B141:B143,$K$5:$K$7)</f>
        <v>380.25</v>
      </c>
      <c r="F144">
        <f t="shared" si="8"/>
        <v>149.75</v>
      </c>
      <c r="G144">
        <f t="shared" si="9"/>
        <v>149.75</v>
      </c>
      <c r="H144" s="18">
        <f t="shared" si="10"/>
        <v>0.28254716981132078</v>
      </c>
      <c r="I144">
        <f t="shared" si="11"/>
        <v>22425.0625</v>
      </c>
    </row>
    <row r="145" spans="1:9" x14ac:dyDescent="0.25">
      <c r="A145" s="1">
        <v>44705</v>
      </c>
      <c r="B145" s="2">
        <v>529</v>
      </c>
      <c r="C145">
        <f>SUMPRODUCT(B142:B144,$K$5:$K$7)</f>
        <v>488.04999999999995</v>
      </c>
      <c r="F145">
        <f t="shared" si="8"/>
        <v>40.950000000000045</v>
      </c>
      <c r="G145">
        <f t="shared" si="9"/>
        <v>40.950000000000045</v>
      </c>
      <c r="H145" s="18">
        <f t="shared" si="10"/>
        <v>7.7410207939508591E-2</v>
      </c>
      <c r="I145">
        <f t="shared" si="11"/>
        <v>1676.9025000000038</v>
      </c>
    </row>
    <row r="146" spans="1:9" x14ac:dyDescent="0.25">
      <c r="A146" s="1">
        <v>44706</v>
      </c>
      <c r="B146" s="2">
        <v>502</v>
      </c>
      <c r="C146">
        <f>SUMPRODUCT(B143:B145,$K$5:$K$7)</f>
        <v>530.54999999999995</v>
      </c>
      <c r="F146">
        <f t="shared" si="8"/>
        <v>-28.549999999999955</v>
      </c>
      <c r="G146">
        <f t="shared" si="9"/>
        <v>28.549999999999955</v>
      </c>
      <c r="H146" s="18">
        <f t="shared" si="10"/>
        <v>5.6872509960159273E-2</v>
      </c>
      <c r="I146">
        <f t="shared" si="11"/>
        <v>815.10249999999735</v>
      </c>
    </row>
    <row r="147" spans="1:9" x14ac:dyDescent="0.25">
      <c r="A147" s="1">
        <v>44707</v>
      </c>
      <c r="B147" s="2">
        <v>274</v>
      </c>
      <c r="C147">
        <f>SUMPRODUCT(B144:B146,$K$5:$K$7)</f>
        <v>515.65</v>
      </c>
      <c r="F147">
        <f t="shared" si="8"/>
        <v>-241.64999999999998</v>
      </c>
      <c r="G147">
        <f t="shared" si="9"/>
        <v>241.64999999999998</v>
      </c>
      <c r="H147" s="18">
        <f t="shared" si="10"/>
        <v>0.88193430656934302</v>
      </c>
      <c r="I147">
        <f t="shared" si="11"/>
        <v>58394.722499999989</v>
      </c>
    </row>
    <row r="148" spans="1:9" x14ac:dyDescent="0.25">
      <c r="A148" s="1">
        <v>44708</v>
      </c>
      <c r="B148" s="2">
        <v>253</v>
      </c>
      <c r="C148">
        <f>SUMPRODUCT(B145:B147,$K$5:$K$7)</f>
        <v>392.04999999999995</v>
      </c>
      <c r="F148">
        <f t="shared" si="8"/>
        <v>-139.04999999999995</v>
      </c>
      <c r="G148">
        <f t="shared" si="9"/>
        <v>139.04999999999995</v>
      </c>
      <c r="H148" s="18">
        <f t="shared" si="10"/>
        <v>0.54960474308300378</v>
      </c>
      <c r="I148">
        <f t="shared" si="11"/>
        <v>19334.902499999986</v>
      </c>
    </row>
    <row r="149" spans="1:9" x14ac:dyDescent="0.25">
      <c r="A149" s="1">
        <v>44709</v>
      </c>
      <c r="B149" s="2">
        <v>560</v>
      </c>
      <c r="C149">
        <f>SUMPRODUCT(B146:B148,$K$5:$K$7)</f>
        <v>297.7</v>
      </c>
      <c r="F149">
        <f t="shared" si="8"/>
        <v>262.3</v>
      </c>
      <c r="G149">
        <f t="shared" si="9"/>
        <v>262.3</v>
      </c>
      <c r="H149" s="18">
        <f t="shared" si="10"/>
        <v>0.46839285714285717</v>
      </c>
      <c r="I149">
        <f t="shared" si="11"/>
        <v>68801.290000000008</v>
      </c>
    </row>
    <row r="150" spans="1:9" x14ac:dyDescent="0.25">
      <c r="A150" s="1">
        <v>44710</v>
      </c>
      <c r="B150" s="2">
        <v>593</v>
      </c>
      <c r="C150">
        <f>SUMPRODUCT(B147:B149,$K$5:$K$7)</f>
        <v>409.65</v>
      </c>
      <c r="F150">
        <f t="shared" si="8"/>
        <v>183.35000000000002</v>
      </c>
      <c r="G150">
        <f t="shared" si="9"/>
        <v>183.35000000000002</v>
      </c>
      <c r="H150" s="18">
        <f t="shared" si="10"/>
        <v>0.30919055649241151</v>
      </c>
      <c r="I150">
        <f t="shared" si="11"/>
        <v>33617.222500000011</v>
      </c>
    </row>
    <row r="151" spans="1:9" x14ac:dyDescent="0.25">
      <c r="A151" s="1">
        <v>44711</v>
      </c>
      <c r="B151" s="2">
        <v>475</v>
      </c>
      <c r="C151">
        <f>SUMPRODUCT(B148:B150,$K$5:$K$7)</f>
        <v>530.45000000000005</v>
      </c>
      <c r="F151">
        <f t="shared" si="8"/>
        <v>-55.450000000000045</v>
      </c>
      <c r="G151">
        <f t="shared" si="9"/>
        <v>55.450000000000045</v>
      </c>
      <c r="H151" s="18">
        <f t="shared" si="10"/>
        <v>0.11673684210526325</v>
      </c>
      <c r="I151">
        <f t="shared" si="11"/>
        <v>3074.7025000000049</v>
      </c>
    </row>
    <row r="152" spans="1:9" x14ac:dyDescent="0.25">
      <c r="A152" s="1">
        <v>44712</v>
      </c>
      <c r="B152" s="2">
        <v>487</v>
      </c>
      <c r="C152">
        <f>SUMPRODUCT(B149:B151,$K$5:$K$7)</f>
        <v>529.04999999999995</v>
      </c>
      <c r="F152">
        <f t="shared" si="8"/>
        <v>-42.049999999999955</v>
      </c>
      <c r="G152">
        <f t="shared" si="9"/>
        <v>42.049999999999955</v>
      </c>
      <c r="H152" s="18">
        <f t="shared" si="10"/>
        <v>8.6344969199178556E-2</v>
      </c>
      <c r="I152">
        <f t="shared" si="11"/>
        <v>1768.2024999999962</v>
      </c>
    </row>
    <row r="153" spans="1:9" x14ac:dyDescent="0.25">
      <c r="A153" s="1">
        <v>44713</v>
      </c>
      <c r="B153" s="2">
        <v>452</v>
      </c>
      <c r="C153">
        <f>SUMPRODUCT(B150:B152,$K$5:$K$7)</f>
        <v>498.7</v>
      </c>
      <c r="F153">
        <f t="shared" si="8"/>
        <v>-46.699999999999989</v>
      </c>
      <c r="G153">
        <f t="shared" si="9"/>
        <v>46.699999999999989</v>
      </c>
      <c r="H153" s="18">
        <f t="shared" si="10"/>
        <v>0.10331858407079643</v>
      </c>
      <c r="I153">
        <f t="shared" si="11"/>
        <v>2180.889999999999</v>
      </c>
    </row>
    <row r="154" spans="1:9" x14ac:dyDescent="0.25">
      <c r="A154" s="1">
        <v>44714</v>
      </c>
      <c r="B154" s="2">
        <v>290</v>
      </c>
      <c r="C154">
        <f>SUMPRODUCT(B151:B153,$K$5:$K$7)</f>
        <v>467.7</v>
      </c>
      <c r="F154">
        <f t="shared" si="8"/>
        <v>-177.7</v>
      </c>
      <c r="G154">
        <f t="shared" si="9"/>
        <v>177.7</v>
      </c>
      <c r="H154" s="18">
        <f t="shared" si="10"/>
        <v>0.61275862068965514</v>
      </c>
      <c r="I154">
        <f t="shared" si="11"/>
        <v>31577.289999999997</v>
      </c>
    </row>
    <row r="155" spans="1:9" x14ac:dyDescent="0.25">
      <c r="A155" s="1">
        <v>44715</v>
      </c>
      <c r="B155" s="2">
        <v>248</v>
      </c>
      <c r="C155">
        <f>SUMPRODUCT(B152:B154,$K$5:$K$7)</f>
        <v>376.25</v>
      </c>
      <c r="F155">
        <f t="shared" si="8"/>
        <v>-128.25</v>
      </c>
      <c r="G155">
        <f t="shared" si="9"/>
        <v>128.25</v>
      </c>
      <c r="H155" s="18">
        <f t="shared" si="10"/>
        <v>0.51713709677419351</v>
      </c>
      <c r="I155">
        <f t="shared" si="11"/>
        <v>16448.0625</v>
      </c>
    </row>
    <row r="156" spans="1:9" x14ac:dyDescent="0.25">
      <c r="A156" s="1">
        <v>44716</v>
      </c>
      <c r="B156" s="2">
        <v>580</v>
      </c>
      <c r="C156">
        <f>SUMPRODUCT(B153:B155,$K$5:$K$7)</f>
        <v>293.3</v>
      </c>
      <c r="F156">
        <f t="shared" si="8"/>
        <v>286.7</v>
      </c>
      <c r="G156">
        <f t="shared" si="9"/>
        <v>286.7</v>
      </c>
      <c r="H156" s="18">
        <f t="shared" si="10"/>
        <v>0.49431034482758618</v>
      </c>
      <c r="I156">
        <f t="shared" si="11"/>
        <v>82196.89</v>
      </c>
    </row>
    <row r="157" spans="1:9" x14ac:dyDescent="0.25">
      <c r="A157" s="1">
        <v>44717</v>
      </c>
      <c r="B157" s="2">
        <v>485</v>
      </c>
      <c r="C157">
        <f>SUMPRODUCT(B154:B156,$K$5:$K$7)</f>
        <v>420.3</v>
      </c>
      <c r="F157">
        <f t="shared" si="8"/>
        <v>64.699999999999989</v>
      </c>
      <c r="G157">
        <f t="shared" si="9"/>
        <v>64.699999999999989</v>
      </c>
      <c r="H157" s="18">
        <f t="shared" si="10"/>
        <v>0.13340206185567008</v>
      </c>
      <c r="I157">
        <f t="shared" si="11"/>
        <v>4186.0899999999983</v>
      </c>
    </row>
    <row r="158" spans="1:9" x14ac:dyDescent="0.25">
      <c r="A158" s="1">
        <v>44718</v>
      </c>
      <c r="B158" s="2">
        <v>494</v>
      </c>
      <c r="C158">
        <f>SUMPRODUCT(B155:B157,$K$5:$K$7)</f>
        <v>482.7</v>
      </c>
      <c r="F158">
        <f t="shared" si="8"/>
        <v>11.300000000000011</v>
      </c>
      <c r="G158">
        <f t="shared" si="9"/>
        <v>11.300000000000011</v>
      </c>
      <c r="H158" s="18">
        <f t="shared" si="10"/>
        <v>2.2874493927125528E-2</v>
      </c>
      <c r="I158">
        <f t="shared" si="11"/>
        <v>127.69000000000025</v>
      </c>
    </row>
    <row r="159" spans="1:9" x14ac:dyDescent="0.25">
      <c r="A159" s="1">
        <v>44719</v>
      </c>
      <c r="B159" s="2">
        <v>529</v>
      </c>
      <c r="C159">
        <f>SUMPRODUCT(B156:B158,$K$5:$K$7)</f>
        <v>503.75</v>
      </c>
      <c r="F159">
        <f t="shared" si="8"/>
        <v>25.25</v>
      </c>
      <c r="G159">
        <f t="shared" si="9"/>
        <v>25.25</v>
      </c>
      <c r="H159" s="18">
        <f t="shared" si="10"/>
        <v>4.7731568998109639E-2</v>
      </c>
      <c r="I159">
        <f t="shared" si="11"/>
        <v>637.5625</v>
      </c>
    </row>
    <row r="160" spans="1:9" x14ac:dyDescent="0.25">
      <c r="A160" s="1">
        <v>44720</v>
      </c>
      <c r="B160" s="2">
        <v>425</v>
      </c>
      <c r="C160">
        <f>SUMPRODUCT(B157:B159,$K$5:$K$7)</f>
        <v>510.15</v>
      </c>
      <c r="F160">
        <f t="shared" si="8"/>
        <v>-85.149999999999977</v>
      </c>
      <c r="G160">
        <f t="shared" si="9"/>
        <v>85.149999999999977</v>
      </c>
      <c r="H160" s="18">
        <f t="shared" si="10"/>
        <v>0.20035294117647054</v>
      </c>
      <c r="I160">
        <f t="shared" si="11"/>
        <v>7250.5224999999964</v>
      </c>
    </row>
    <row r="161" spans="1:9" x14ac:dyDescent="0.25">
      <c r="A161" s="1">
        <v>44721</v>
      </c>
      <c r="B161" s="2">
        <v>234</v>
      </c>
      <c r="C161">
        <f>SUMPRODUCT(B158:B160,$K$5:$K$7)</f>
        <v>471.75</v>
      </c>
      <c r="F161">
        <f t="shared" si="8"/>
        <v>-237.75</v>
      </c>
      <c r="G161">
        <f t="shared" si="9"/>
        <v>237.75</v>
      </c>
      <c r="H161" s="18">
        <f t="shared" si="10"/>
        <v>1.016025641025641</v>
      </c>
      <c r="I161">
        <f t="shared" si="11"/>
        <v>56525.0625</v>
      </c>
    </row>
    <row r="162" spans="1:9" x14ac:dyDescent="0.25">
      <c r="A162" s="1">
        <v>44722</v>
      </c>
      <c r="B162" s="2">
        <v>193</v>
      </c>
      <c r="C162">
        <f>SUMPRODUCT(B159:B161,$K$5:$K$7)</f>
        <v>345.1</v>
      </c>
      <c r="F162">
        <f t="shared" si="8"/>
        <v>-152.10000000000002</v>
      </c>
      <c r="G162">
        <f t="shared" si="9"/>
        <v>152.10000000000002</v>
      </c>
      <c r="H162" s="18">
        <f t="shared" si="10"/>
        <v>0.7880829015544043</v>
      </c>
      <c r="I162">
        <f t="shared" si="11"/>
        <v>23134.410000000007</v>
      </c>
    </row>
    <row r="163" spans="1:9" x14ac:dyDescent="0.25">
      <c r="A163" s="1">
        <v>44723</v>
      </c>
      <c r="B163" s="2">
        <v>670</v>
      </c>
      <c r="C163">
        <f>SUMPRODUCT(B160:B162,$K$5:$K$7)</f>
        <v>242.14999999999998</v>
      </c>
      <c r="F163">
        <f t="shared" si="8"/>
        <v>427.85</v>
      </c>
      <c r="G163">
        <f t="shared" si="9"/>
        <v>427.85</v>
      </c>
      <c r="H163" s="18">
        <f t="shared" si="10"/>
        <v>0.63858208955223883</v>
      </c>
      <c r="I163">
        <f t="shared" si="11"/>
        <v>183055.62250000003</v>
      </c>
    </row>
    <row r="164" spans="1:9" x14ac:dyDescent="0.25">
      <c r="A164" s="1">
        <v>44724</v>
      </c>
      <c r="B164" s="2">
        <v>652</v>
      </c>
      <c r="C164">
        <f>SUMPRODUCT(B161:B163,$K$5:$K$7)</f>
        <v>437.65</v>
      </c>
      <c r="F164">
        <f t="shared" si="8"/>
        <v>214.35000000000002</v>
      </c>
      <c r="G164">
        <f t="shared" si="9"/>
        <v>214.35000000000002</v>
      </c>
      <c r="H164" s="18">
        <f t="shared" si="10"/>
        <v>0.32875766871165646</v>
      </c>
      <c r="I164">
        <f t="shared" si="11"/>
        <v>45945.922500000008</v>
      </c>
    </row>
    <row r="165" spans="1:9" x14ac:dyDescent="0.25">
      <c r="A165" s="1">
        <v>44725</v>
      </c>
      <c r="B165" s="2">
        <v>456</v>
      </c>
      <c r="C165">
        <f>SUMPRODUCT(B162:B164,$K$5:$K$7)</f>
        <v>589.45000000000005</v>
      </c>
      <c r="F165">
        <f t="shared" si="8"/>
        <v>-133.45000000000005</v>
      </c>
      <c r="G165">
        <f t="shared" si="9"/>
        <v>133.45000000000005</v>
      </c>
      <c r="H165" s="18">
        <f t="shared" si="10"/>
        <v>0.29265350877192992</v>
      </c>
      <c r="I165">
        <f t="shared" si="11"/>
        <v>17808.902500000011</v>
      </c>
    </row>
    <row r="166" spans="1:9" x14ac:dyDescent="0.25">
      <c r="A166" s="1">
        <v>44726</v>
      </c>
      <c r="B166" s="2">
        <v>382</v>
      </c>
      <c r="C166">
        <f>SUMPRODUCT(B163:B165,$K$5:$K$7)</f>
        <v>556.70000000000005</v>
      </c>
      <c r="F166">
        <f t="shared" si="8"/>
        <v>-174.70000000000005</v>
      </c>
      <c r="G166">
        <f t="shared" si="9"/>
        <v>174.70000000000005</v>
      </c>
      <c r="H166" s="18">
        <f t="shared" si="10"/>
        <v>0.45732984293193729</v>
      </c>
      <c r="I166">
        <f t="shared" si="11"/>
        <v>30520.090000000015</v>
      </c>
    </row>
    <row r="167" spans="1:9" x14ac:dyDescent="0.25">
      <c r="A167" s="1">
        <v>44727</v>
      </c>
      <c r="B167" s="2">
        <v>354</v>
      </c>
      <c r="C167">
        <f>SUMPRODUCT(B164:B166,$K$5:$K$7)</f>
        <v>448.4</v>
      </c>
      <c r="F167">
        <f t="shared" si="8"/>
        <v>-94.399999999999977</v>
      </c>
      <c r="G167">
        <f t="shared" si="9"/>
        <v>94.399999999999977</v>
      </c>
      <c r="H167" s="18">
        <f t="shared" si="10"/>
        <v>0.26666666666666661</v>
      </c>
      <c r="I167">
        <f t="shared" si="11"/>
        <v>8911.3599999999951</v>
      </c>
    </row>
    <row r="168" spans="1:9" x14ac:dyDescent="0.25">
      <c r="A168" s="1">
        <v>44728</v>
      </c>
      <c r="B168" s="2">
        <v>246</v>
      </c>
      <c r="C168">
        <f>SUMPRODUCT(B165:B167,$K$5:$K$7)</f>
        <v>379.09999999999997</v>
      </c>
      <c r="F168">
        <f t="shared" si="8"/>
        <v>-133.09999999999997</v>
      </c>
      <c r="G168">
        <f t="shared" si="9"/>
        <v>133.09999999999997</v>
      </c>
      <c r="H168" s="18">
        <f t="shared" si="10"/>
        <v>0.54105691056910554</v>
      </c>
      <c r="I168">
        <f t="shared" si="11"/>
        <v>17715.60999999999</v>
      </c>
    </row>
    <row r="169" spans="1:9" x14ac:dyDescent="0.25">
      <c r="A169" s="1">
        <v>44729</v>
      </c>
      <c r="B169" s="2">
        <v>131</v>
      </c>
      <c r="C169">
        <f>SUMPRODUCT(B166:B168,$K$5:$K$7)</f>
        <v>304.2</v>
      </c>
      <c r="F169">
        <f t="shared" si="8"/>
        <v>-173.2</v>
      </c>
      <c r="G169">
        <f t="shared" si="9"/>
        <v>173.2</v>
      </c>
      <c r="H169" s="18">
        <f t="shared" si="10"/>
        <v>1.3221374045801526</v>
      </c>
      <c r="I169">
        <f t="shared" si="11"/>
        <v>29998.239999999994</v>
      </c>
    </row>
    <row r="170" spans="1:9" x14ac:dyDescent="0.25">
      <c r="A170" s="1">
        <v>44730</v>
      </c>
      <c r="B170" s="2">
        <v>364</v>
      </c>
      <c r="C170">
        <f>SUMPRODUCT(B167:B169,$K$5:$K$7)</f>
        <v>204.7</v>
      </c>
      <c r="F170">
        <f t="shared" si="8"/>
        <v>159.30000000000001</v>
      </c>
      <c r="G170">
        <f t="shared" si="9"/>
        <v>159.30000000000001</v>
      </c>
      <c r="H170" s="18">
        <f t="shared" si="10"/>
        <v>0.43763736263736269</v>
      </c>
      <c r="I170">
        <f t="shared" si="11"/>
        <v>25376.490000000005</v>
      </c>
    </row>
    <row r="171" spans="1:9" x14ac:dyDescent="0.25">
      <c r="A171" s="1">
        <v>44731</v>
      </c>
      <c r="B171" s="2">
        <v>330</v>
      </c>
      <c r="C171">
        <f>SUMPRODUCT(B168:B170,$K$5:$K$7)</f>
        <v>264.75</v>
      </c>
      <c r="F171">
        <f t="shared" si="8"/>
        <v>65.25</v>
      </c>
      <c r="G171">
        <f t="shared" si="9"/>
        <v>65.25</v>
      </c>
      <c r="H171" s="18">
        <f t="shared" si="10"/>
        <v>0.19772727272727272</v>
      </c>
      <c r="I171">
        <f t="shared" si="11"/>
        <v>4257.5625</v>
      </c>
    </row>
    <row r="172" spans="1:9" x14ac:dyDescent="0.25">
      <c r="A172" s="1">
        <v>44732</v>
      </c>
      <c r="B172" s="2">
        <v>336</v>
      </c>
      <c r="C172">
        <f>SUMPRODUCT(B169:B171,$K$5:$K$7)</f>
        <v>312.04999999999995</v>
      </c>
      <c r="F172">
        <f t="shared" si="8"/>
        <v>23.950000000000045</v>
      </c>
      <c r="G172">
        <f t="shared" si="9"/>
        <v>23.950000000000045</v>
      </c>
      <c r="H172" s="18">
        <f t="shared" si="10"/>
        <v>7.127976190476204E-2</v>
      </c>
      <c r="I172">
        <f t="shared" si="11"/>
        <v>573.60250000000212</v>
      </c>
    </row>
    <row r="173" spans="1:9" x14ac:dyDescent="0.25">
      <c r="A173" s="1">
        <v>44733</v>
      </c>
      <c r="B173" s="2">
        <v>368</v>
      </c>
      <c r="C173">
        <f>SUMPRODUCT(B170:B172,$K$5:$K$7)</f>
        <v>338.1</v>
      </c>
      <c r="F173">
        <f t="shared" si="8"/>
        <v>29.899999999999977</v>
      </c>
      <c r="G173">
        <f t="shared" si="9"/>
        <v>29.899999999999977</v>
      </c>
      <c r="H173" s="18">
        <f t="shared" si="10"/>
        <v>8.1249999999999933E-2</v>
      </c>
      <c r="I173">
        <f t="shared" si="11"/>
        <v>894.00999999999863</v>
      </c>
    </row>
    <row r="174" spans="1:9" x14ac:dyDescent="0.25">
      <c r="A174" s="1">
        <v>44734</v>
      </c>
      <c r="B174" s="2">
        <v>380</v>
      </c>
      <c r="C174">
        <f>SUMPRODUCT(B171:B173,$K$5:$K$7)</f>
        <v>351.1</v>
      </c>
      <c r="F174">
        <f t="shared" si="8"/>
        <v>28.899999999999977</v>
      </c>
      <c r="G174">
        <f t="shared" si="9"/>
        <v>28.899999999999977</v>
      </c>
      <c r="H174" s="18">
        <f t="shared" si="10"/>
        <v>7.6052631578947302E-2</v>
      </c>
      <c r="I174">
        <f t="shared" si="11"/>
        <v>835.20999999999867</v>
      </c>
    </row>
    <row r="175" spans="1:9" x14ac:dyDescent="0.25">
      <c r="A175" s="1">
        <v>44735</v>
      </c>
      <c r="B175" s="2">
        <v>227</v>
      </c>
      <c r="C175">
        <f>SUMPRODUCT(B172:B174,$K$5:$K$7)</f>
        <v>369.2</v>
      </c>
      <c r="F175">
        <f t="shared" si="8"/>
        <v>-142.19999999999999</v>
      </c>
      <c r="G175">
        <f t="shared" si="9"/>
        <v>142.19999999999999</v>
      </c>
      <c r="H175" s="18">
        <f t="shared" si="10"/>
        <v>0.62643171806167397</v>
      </c>
      <c r="I175">
        <f t="shared" si="11"/>
        <v>20220.839999999997</v>
      </c>
    </row>
    <row r="176" spans="1:9" x14ac:dyDescent="0.25">
      <c r="A176" s="1">
        <v>44736</v>
      </c>
      <c r="B176" s="2">
        <v>201</v>
      </c>
      <c r="C176">
        <f>SUMPRODUCT(B173:B175,$K$5:$K$7)</f>
        <v>301.7</v>
      </c>
      <c r="F176">
        <f t="shared" si="8"/>
        <v>-100.69999999999999</v>
      </c>
      <c r="G176">
        <f t="shared" si="9"/>
        <v>100.69999999999999</v>
      </c>
      <c r="H176" s="18">
        <f t="shared" si="10"/>
        <v>0.50099502487562186</v>
      </c>
      <c r="I176">
        <f t="shared" si="11"/>
        <v>10140.489999999998</v>
      </c>
    </row>
    <row r="177" spans="1:9" x14ac:dyDescent="0.25">
      <c r="A177" s="1">
        <v>44737</v>
      </c>
      <c r="B177" s="2">
        <v>420</v>
      </c>
      <c r="C177">
        <f>SUMPRODUCT(B174:B176,$K$5:$K$7)</f>
        <v>236.95</v>
      </c>
      <c r="F177">
        <f t="shared" si="8"/>
        <v>183.05</v>
      </c>
      <c r="G177">
        <f t="shared" si="9"/>
        <v>183.05</v>
      </c>
      <c r="H177" s="18">
        <f t="shared" si="10"/>
        <v>0.43583333333333335</v>
      </c>
      <c r="I177">
        <f t="shared" si="11"/>
        <v>33507.302500000005</v>
      </c>
    </row>
    <row r="178" spans="1:9" x14ac:dyDescent="0.25">
      <c r="A178" s="1">
        <v>44738</v>
      </c>
      <c r="B178" s="2">
        <v>374</v>
      </c>
      <c r="C178">
        <f>SUMPRODUCT(B175:B177,$K$5:$K$7)</f>
        <v>314.39999999999998</v>
      </c>
      <c r="F178">
        <f t="shared" si="8"/>
        <v>59.600000000000023</v>
      </c>
      <c r="G178">
        <f t="shared" si="9"/>
        <v>59.600000000000023</v>
      </c>
      <c r="H178" s="18">
        <f t="shared" si="10"/>
        <v>0.15935828877005354</v>
      </c>
      <c r="I178">
        <f t="shared" si="11"/>
        <v>3552.1600000000026</v>
      </c>
    </row>
    <row r="179" spans="1:9" x14ac:dyDescent="0.25">
      <c r="A179" s="1">
        <v>44739</v>
      </c>
      <c r="B179" s="2">
        <v>344</v>
      </c>
      <c r="C179">
        <f>SUMPRODUCT(B176:B178,$K$5:$K$7)</f>
        <v>364.15</v>
      </c>
      <c r="F179">
        <f t="shared" si="8"/>
        <v>-20.149999999999977</v>
      </c>
      <c r="G179">
        <f t="shared" si="9"/>
        <v>20.149999999999977</v>
      </c>
      <c r="H179" s="18">
        <f t="shared" si="10"/>
        <v>5.8575581395348769E-2</v>
      </c>
      <c r="I179">
        <f t="shared" si="11"/>
        <v>406.02249999999907</v>
      </c>
    </row>
    <row r="180" spans="1:9" x14ac:dyDescent="0.25">
      <c r="A180" s="1">
        <v>44740</v>
      </c>
      <c r="B180" s="2">
        <v>344</v>
      </c>
      <c r="C180">
        <f>SUMPRODUCT(B177:B179,$K$5:$K$7)</f>
        <v>365.9</v>
      </c>
      <c r="F180">
        <f t="shared" si="8"/>
        <v>-21.899999999999977</v>
      </c>
      <c r="G180">
        <f t="shared" si="9"/>
        <v>21.899999999999977</v>
      </c>
      <c r="H180" s="18">
        <f t="shared" si="10"/>
        <v>6.3662790697674346E-2</v>
      </c>
      <c r="I180">
        <f t="shared" si="11"/>
        <v>479.60999999999899</v>
      </c>
    </row>
    <row r="181" spans="1:9" x14ac:dyDescent="0.25">
      <c r="A181" s="1">
        <v>44741</v>
      </c>
      <c r="B181" s="2">
        <v>293</v>
      </c>
      <c r="C181">
        <f>SUMPRODUCT(B178:B180,$K$5:$K$7)</f>
        <v>348.5</v>
      </c>
      <c r="F181">
        <f t="shared" si="8"/>
        <v>-55.5</v>
      </c>
      <c r="G181">
        <f t="shared" si="9"/>
        <v>55.5</v>
      </c>
      <c r="H181" s="18">
        <f t="shared" si="10"/>
        <v>0.18941979522184299</v>
      </c>
      <c r="I181">
        <f t="shared" si="11"/>
        <v>3080.25</v>
      </c>
    </row>
    <row r="182" spans="1:9" x14ac:dyDescent="0.25">
      <c r="A182" s="1">
        <v>44742</v>
      </c>
      <c r="B182" s="2">
        <v>161</v>
      </c>
      <c r="C182">
        <f>SUMPRODUCT(B179:B181,$K$5:$K$7)</f>
        <v>318.5</v>
      </c>
      <c r="F182">
        <f t="shared" si="8"/>
        <v>-157.5</v>
      </c>
      <c r="G182">
        <f t="shared" si="9"/>
        <v>157.5</v>
      </c>
      <c r="H182" s="18">
        <f t="shared" si="10"/>
        <v>0.97826086956521741</v>
      </c>
      <c r="I182">
        <f t="shared" si="11"/>
        <v>24806.25</v>
      </c>
    </row>
    <row r="183" spans="1:9" x14ac:dyDescent="0.25">
      <c r="A183" s="1">
        <v>44743</v>
      </c>
      <c r="B183" s="2">
        <v>130</v>
      </c>
      <c r="C183">
        <f>SUMPRODUCT(B180:B182,$K$5:$K$7)</f>
        <v>234.65</v>
      </c>
      <c r="F183">
        <f t="shared" si="8"/>
        <v>-104.65</v>
      </c>
      <c r="G183">
        <f t="shared" si="9"/>
        <v>104.65</v>
      </c>
      <c r="H183" s="18">
        <f t="shared" si="10"/>
        <v>0.80500000000000005</v>
      </c>
      <c r="I183">
        <f t="shared" si="11"/>
        <v>10951.622500000001</v>
      </c>
    </row>
    <row r="184" spans="1:9" x14ac:dyDescent="0.25">
      <c r="A184" s="1">
        <v>44744</v>
      </c>
      <c r="B184" s="2">
        <v>170</v>
      </c>
      <c r="C184">
        <f>SUMPRODUCT(B181:B183,$K$5:$K$7)</f>
        <v>165.29999999999998</v>
      </c>
      <c r="F184">
        <f t="shared" si="8"/>
        <v>4.7000000000000171</v>
      </c>
      <c r="G184">
        <f t="shared" si="9"/>
        <v>4.7000000000000171</v>
      </c>
      <c r="H184" s="18">
        <f t="shared" si="10"/>
        <v>2.7647058823529511E-2</v>
      </c>
      <c r="I184">
        <f t="shared" si="11"/>
        <v>22.09000000000016</v>
      </c>
    </row>
    <row r="185" spans="1:9" x14ac:dyDescent="0.25">
      <c r="A185" s="1">
        <v>44745</v>
      </c>
      <c r="B185" s="2">
        <v>289</v>
      </c>
      <c r="C185">
        <f>SUMPRODUCT(B182:B184,$K$5:$K$7)</f>
        <v>154.65</v>
      </c>
      <c r="F185">
        <f t="shared" si="8"/>
        <v>134.35</v>
      </c>
      <c r="G185">
        <f t="shared" si="9"/>
        <v>134.35</v>
      </c>
      <c r="H185" s="18">
        <f t="shared" si="10"/>
        <v>0.46487889273356398</v>
      </c>
      <c r="I185">
        <f t="shared" si="11"/>
        <v>18049.922499999997</v>
      </c>
    </row>
    <row r="186" spans="1:9" x14ac:dyDescent="0.25">
      <c r="A186" s="1">
        <v>44746</v>
      </c>
      <c r="B186" s="2">
        <v>320</v>
      </c>
      <c r="C186">
        <f>SUMPRODUCT(B183:B185,$K$5:$K$7)</f>
        <v>223.5</v>
      </c>
      <c r="F186">
        <f t="shared" si="8"/>
        <v>96.5</v>
      </c>
      <c r="G186">
        <f t="shared" si="9"/>
        <v>96.5</v>
      </c>
      <c r="H186" s="18">
        <f t="shared" si="10"/>
        <v>0.30156250000000001</v>
      </c>
      <c r="I186">
        <f t="shared" si="11"/>
        <v>9312.25</v>
      </c>
    </row>
    <row r="187" spans="1:9" x14ac:dyDescent="0.25">
      <c r="A187" s="1">
        <v>44747</v>
      </c>
      <c r="B187" s="2">
        <v>323</v>
      </c>
      <c r="C187">
        <f>SUMPRODUCT(B184:B186,$K$5:$K$7)</f>
        <v>286.64999999999998</v>
      </c>
      <c r="F187">
        <f t="shared" si="8"/>
        <v>36.350000000000023</v>
      </c>
      <c r="G187">
        <f t="shared" si="9"/>
        <v>36.350000000000023</v>
      </c>
      <c r="H187" s="18">
        <f t="shared" si="10"/>
        <v>0.11253869969040255</v>
      </c>
      <c r="I187">
        <f t="shared" si="11"/>
        <v>1321.3225000000016</v>
      </c>
    </row>
    <row r="188" spans="1:9" x14ac:dyDescent="0.25">
      <c r="A188" s="1">
        <v>44748</v>
      </c>
      <c r="B188" s="2">
        <v>279</v>
      </c>
      <c r="C188">
        <f>SUMPRODUCT(B185:B187,$K$5:$K$7)</f>
        <v>316.85000000000002</v>
      </c>
      <c r="F188">
        <f t="shared" si="8"/>
        <v>-37.850000000000023</v>
      </c>
      <c r="G188">
        <f t="shared" si="9"/>
        <v>37.850000000000023</v>
      </c>
      <c r="H188" s="18">
        <f t="shared" si="10"/>
        <v>0.13566308243727607</v>
      </c>
      <c r="I188">
        <f t="shared" si="11"/>
        <v>1432.6225000000018</v>
      </c>
    </row>
    <row r="189" spans="1:9" x14ac:dyDescent="0.25">
      <c r="A189" s="1">
        <v>44749</v>
      </c>
      <c r="B189" s="2">
        <v>133</v>
      </c>
      <c r="C189">
        <f>SUMPRODUCT(B186:B188,$K$5:$K$7)</f>
        <v>300.55</v>
      </c>
      <c r="F189">
        <f t="shared" si="8"/>
        <v>-167.55</v>
      </c>
      <c r="G189">
        <f t="shared" si="9"/>
        <v>167.55</v>
      </c>
      <c r="H189" s="18">
        <f t="shared" si="10"/>
        <v>1.2597744360902257</v>
      </c>
      <c r="I189">
        <f t="shared" si="11"/>
        <v>28073.002500000002</v>
      </c>
    </row>
    <row r="190" spans="1:9" x14ac:dyDescent="0.25">
      <c r="A190" s="1">
        <v>44750</v>
      </c>
      <c r="B190" s="2">
        <v>147</v>
      </c>
      <c r="C190">
        <f>SUMPRODUCT(B187:B189,$K$5:$K$7)</f>
        <v>212.6</v>
      </c>
      <c r="F190">
        <f t="shared" si="8"/>
        <v>-65.599999999999994</v>
      </c>
      <c r="G190">
        <f t="shared" si="9"/>
        <v>65.599999999999994</v>
      </c>
      <c r="H190" s="18">
        <f t="shared" si="10"/>
        <v>0.44625850340136053</v>
      </c>
      <c r="I190">
        <f t="shared" si="11"/>
        <v>4303.3599999999997</v>
      </c>
    </row>
    <row r="191" spans="1:9" x14ac:dyDescent="0.25">
      <c r="A191" s="1">
        <v>44751</v>
      </c>
      <c r="B191" s="2">
        <v>359</v>
      </c>
      <c r="C191">
        <f>SUMPRODUCT(B188:B190,$K$5:$K$7)</f>
        <v>161.9</v>
      </c>
      <c r="F191">
        <f t="shared" si="8"/>
        <v>197.1</v>
      </c>
      <c r="G191">
        <f t="shared" si="9"/>
        <v>197.1</v>
      </c>
      <c r="H191" s="18">
        <f t="shared" si="10"/>
        <v>0.549025069637883</v>
      </c>
      <c r="I191">
        <f t="shared" si="11"/>
        <v>38848.409999999996</v>
      </c>
    </row>
    <row r="192" spans="1:9" x14ac:dyDescent="0.25">
      <c r="A192" s="1">
        <v>44752</v>
      </c>
      <c r="B192" s="2">
        <v>364</v>
      </c>
      <c r="C192">
        <f>SUMPRODUCT(B189:B191,$K$5:$K$7)</f>
        <v>250.89999999999998</v>
      </c>
      <c r="F192">
        <f t="shared" si="8"/>
        <v>113.10000000000002</v>
      </c>
      <c r="G192">
        <f t="shared" si="9"/>
        <v>113.10000000000002</v>
      </c>
      <c r="H192" s="18">
        <f t="shared" si="10"/>
        <v>0.31071428571428578</v>
      </c>
      <c r="I192">
        <f t="shared" si="11"/>
        <v>12791.610000000006</v>
      </c>
    </row>
    <row r="193" spans="1:9" x14ac:dyDescent="0.25">
      <c r="A193" s="1">
        <v>44753</v>
      </c>
      <c r="B193" s="2">
        <v>354</v>
      </c>
      <c r="C193">
        <f>SUMPRODUCT(B190:B192,$K$5:$K$7)</f>
        <v>329.7</v>
      </c>
      <c r="F193">
        <f t="shared" si="8"/>
        <v>24.300000000000011</v>
      </c>
      <c r="G193">
        <f t="shared" si="9"/>
        <v>24.300000000000011</v>
      </c>
      <c r="H193" s="18">
        <f t="shared" si="10"/>
        <v>6.8644067796610198E-2</v>
      </c>
      <c r="I193">
        <f t="shared" si="11"/>
        <v>590.49000000000058</v>
      </c>
    </row>
    <row r="194" spans="1:9" x14ac:dyDescent="0.25">
      <c r="A194" s="1">
        <v>44754</v>
      </c>
      <c r="B194" s="2">
        <v>343</v>
      </c>
      <c r="C194">
        <f>SUMPRODUCT(B191:B193,$K$5:$K$7)</f>
        <v>358.25</v>
      </c>
      <c r="F194">
        <f t="shared" si="8"/>
        <v>-15.25</v>
      </c>
      <c r="G194">
        <f t="shared" si="9"/>
        <v>15.25</v>
      </c>
      <c r="H194" s="18">
        <f t="shared" si="10"/>
        <v>4.4460641399416911E-2</v>
      </c>
      <c r="I194">
        <f t="shared" si="11"/>
        <v>232.5625</v>
      </c>
    </row>
    <row r="195" spans="1:9" x14ac:dyDescent="0.25">
      <c r="A195" s="1">
        <v>44755</v>
      </c>
      <c r="B195" s="2">
        <v>308</v>
      </c>
      <c r="C195">
        <f>SUMPRODUCT(B192:B194,$K$5:$K$7)</f>
        <v>350</v>
      </c>
      <c r="F195">
        <f t="shared" si="8"/>
        <v>-42</v>
      </c>
      <c r="G195">
        <f t="shared" si="9"/>
        <v>42</v>
      </c>
      <c r="H195" s="18">
        <f t="shared" si="10"/>
        <v>0.13636363636363635</v>
      </c>
      <c r="I195">
        <f t="shared" si="11"/>
        <v>1764</v>
      </c>
    </row>
    <row r="196" spans="1:9" x14ac:dyDescent="0.25">
      <c r="A196" s="1">
        <v>44756</v>
      </c>
      <c r="B196" s="2">
        <v>171</v>
      </c>
      <c r="C196">
        <f>SUMPRODUCT(B193:B195,$K$5:$K$7)</f>
        <v>327.14999999999998</v>
      </c>
      <c r="F196">
        <f t="shared" si="8"/>
        <v>-156.14999999999998</v>
      </c>
      <c r="G196">
        <f t="shared" si="9"/>
        <v>156.14999999999998</v>
      </c>
      <c r="H196" s="18">
        <f t="shared" si="10"/>
        <v>0.91315789473684195</v>
      </c>
      <c r="I196">
        <f t="shared" si="11"/>
        <v>24382.822499999991</v>
      </c>
    </row>
    <row r="197" spans="1:9" x14ac:dyDescent="0.25">
      <c r="A197" s="1">
        <v>44757</v>
      </c>
      <c r="B197" s="2">
        <v>155</v>
      </c>
      <c r="C197">
        <f>SUMPRODUCT(B194:B196,$K$5:$K$7)</f>
        <v>244.75</v>
      </c>
      <c r="F197">
        <f t="shared" si="8"/>
        <v>-89.75</v>
      </c>
      <c r="G197">
        <f t="shared" si="9"/>
        <v>89.75</v>
      </c>
      <c r="H197" s="18">
        <f t="shared" si="10"/>
        <v>0.57903225806451608</v>
      </c>
      <c r="I197">
        <f t="shared" si="11"/>
        <v>8055.0625</v>
      </c>
    </row>
    <row r="198" spans="1:9" x14ac:dyDescent="0.25">
      <c r="A198" s="1">
        <v>44758</v>
      </c>
      <c r="B198" s="2">
        <v>289</v>
      </c>
      <c r="C198">
        <f>SUMPRODUCT(B195:B197,$K$5:$K$7)</f>
        <v>183.54999999999998</v>
      </c>
      <c r="F198">
        <f t="shared" ref="F198:F261" si="12">B198-C198</f>
        <v>105.45000000000002</v>
      </c>
      <c r="G198">
        <f t="shared" ref="G198:G261" si="13">ABS(F198)</f>
        <v>105.45000000000002</v>
      </c>
      <c r="H198" s="18">
        <f t="shared" ref="H198:H261" si="14">G198/B198</f>
        <v>0.36487889273356405</v>
      </c>
      <c r="I198">
        <f t="shared" ref="I198:I261" si="15">F198^2</f>
        <v>11119.702500000003</v>
      </c>
    </row>
    <row r="199" spans="1:9" x14ac:dyDescent="0.25">
      <c r="A199" s="1">
        <v>44759</v>
      </c>
      <c r="B199" s="2">
        <v>280</v>
      </c>
      <c r="C199">
        <f>SUMPRODUCT(B196:B198,$K$5:$K$7)</f>
        <v>224.4</v>
      </c>
      <c r="F199">
        <f t="shared" si="12"/>
        <v>55.599999999999994</v>
      </c>
      <c r="G199">
        <f t="shared" si="13"/>
        <v>55.599999999999994</v>
      </c>
      <c r="H199" s="18">
        <f t="shared" si="14"/>
        <v>0.19857142857142854</v>
      </c>
      <c r="I199">
        <f t="shared" si="15"/>
        <v>3091.3599999999992</v>
      </c>
    </row>
    <row r="200" spans="1:9" x14ac:dyDescent="0.25">
      <c r="A200" s="1">
        <v>44760</v>
      </c>
      <c r="B200" s="2">
        <v>295</v>
      </c>
      <c r="C200">
        <f>SUMPRODUCT(B197:B199,$K$5:$K$7)</f>
        <v>264.39999999999998</v>
      </c>
      <c r="F200">
        <f t="shared" si="12"/>
        <v>30.600000000000023</v>
      </c>
      <c r="G200">
        <f t="shared" si="13"/>
        <v>30.600000000000023</v>
      </c>
      <c r="H200" s="18">
        <f t="shared" si="14"/>
        <v>0.10372881355932211</v>
      </c>
      <c r="I200">
        <f t="shared" si="15"/>
        <v>936.36000000000138</v>
      </c>
    </row>
    <row r="201" spans="1:9" x14ac:dyDescent="0.25">
      <c r="A201" s="1">
        <v>44761</v>
      </c>
      <c r="B201" s="2">
        <v>330</v>
      </c>
      <c r="C201">
        <f>SUMPRODUCT(B198:B200,$K$5:$K$7)</f>
        <v>288.85000000000002</v>
      </c>
      <c r="F201">
        <f t="shared" si="12"/>
        <v>41.149999999999977</v>
      </c>
      <c r="G201">
        <f t="shared" si="13"/>
        <v>41.149999999999977</v>
      </c>
      <c r="H201" s="18">
        <f t="shared" si="14"/>
        <v>0.12469696969696963</v>
      </c>
      <c r="I201">
        <f t="shared" si="15"/>
        <v>1693.3224999999982</v>
      </c>
    </row>
    <row r="202" spans="1:9" x14ac:dyDescent="0.25">
      <c r="A202" s="1">
        <v>44762</v>
      </c>
      <c r="B202" s="2">
        <v>490</v>
      </c>
      <c r="C202">
        <f>SUMPRODUCT(B199:B201,$K$5:$K$7)</f>
        <v>310.25</v>
      </c>
      <c r="F202">
        <f t="shared" si="12"/>
        <v>179.75</v>
      </c>
      <c r="G202">
        <f t="shared" si="13"/>
        <v>179.75</v>
      </c>
      <c r="H202" s="18">
        <f t="shared" si="14"/>
        <v>0.36683673469387756</v>
      </c>
      <c r="I202">
        <f t="shared" si="15"/>
        <v>32310.0625</v>
      </c>
    </row>
    <row r="203" spans="1:9" x14ac:dyDescent="0.25">
      <c r="A203" s="1">
        <v>44763</v>
      </c>
      <c r="B203" s="2">
        <v>363</v>
      </c>
      <c r="C203">
        <f>SUMPRODUCT(B200:B202,$K$5:$K$7)</f>
        <v>404.75</v>
      </c>
      <c r="F203">
        <f t="shared" si="12"/>
        <v>-41.75</v>
      </c>
      <c r="G203">
        <f t="shared" si="13"/>
        <v>41.75</v>
      </c>
      <c r="H203" s="18">
        <f t="shared" si="14"/>
        <v>0.11501377410468319</v>
      </c>
      <c r="I203">
        <f t="shared" si="15"/>
        <v>1743.0625</v>
      </c>
    </row>
    <row r="204" spans="1:9" x14ac:dyDescent="0.25">
      <c r="A204" s="1">
        <v>44764</v>
      </c>
      <c r="B204" s="2">
        <v>183</v>
      </c>
      <c r="C204">
        <f>SUMPRODUCT(B201:B203,$K$5:$K$7)</f>
        <v>402.5</v>
      </c>
      <c r="F204">
        <f t="shared" si="12"/>
        <v>-219.5</v>
      </c>
      <c r="G204">
        <f t="shared" si="13"/>
        <v>219.5</v>
      </c>
      <c r="H204" s="18">
        <f t="shared" si="14"/>
        <v>1.1994535519125684</v>
      </c>
      <c r="I204">
        <f t="shared" si="15"/>
        <v>48180.25</v>
      </c>
    </row>
    <row r="205" spans="1:9" x14ac:dyDescent="0.25">
      <c r="A205" s="1">
        <v>44765</v>
      </c>
      <c r="B205" s="2">
        <v>340</v>
      </c>
      <c r="C205">
        <f>SUMPRODUCT(B202:B204,$K$5:$K$7)</f>
        <v>292.05</v>
      </c>
      <c r="F205">
        <f t="shared" si="12"/>
        <v>47.949999999999989</v>
      </c>
      <c r="G205">
        <f t="shared" si="13"/>
        <v>47.949999999999989</v>
      </c>
      <c r="H205" s="18">
        <f t="shared" si="14"/>
        <v>0.14102941176470585</v>
      </c>
      <c r="I205">
        <f t="shared" si="15"/>
        <v>2299.202499999999</v>
      </c>
    </row>
    <row r="206" spans="1:9" x14ac:dyDescent="0.25">
      <c r="A206" s="1">
        <v>44766</v>
      </c>
      <c r="B206" s="2">
        <v>372</v>
      </c>
      <c r="C206">
        <f>SUMPRODUCT(B203:B205,$K$5:$K$7)</f>
        <v>288.5</v>
      </c>
      <c r="F206">
        <f t="shared" si="12"/>
        <v>83.5</v>
      </c>
      <c r="G206">
        <f t="shared" si="13"/>
        <v>83.5</v>
      </c>
      <c r="H206" s="18">
        <f t="shared" si="14"/>
        <v>0.22446236559139784</v>
      </c>
      <c r="I206">
        <f t="shared" si="15"/>
        <v>6972.25</v>
      </c>
    </row>
    <row r="207" spans="1:9" x14ac:dyDescent="0.25">
      <c r="A207" s="1">
        <v>44767</v>
      </c>
      <c r="B207" s="2">
        <v>328</v>
      </c>
      <c r="C207">
        <f>SUMPRODUCT(B204:B206,$K$5:$K$7)</f>
        <v>332.45</v>
      </c>
      <c r="F207">
        <f t="shared" si="12"/>
        <v>-4.4499999999999886</v>
      </c>
      <c r="G207">
        <f t="shared" si="13"/>
        <v>4.4499999999999886</v>
      </c>
      <c r="H207" s="18">
        <f t="shared" si="14"/>
        <v>1.3567073170731673E-2</v>
      </c>
      <c r="I207">
        <f t="shared" si="15"/>
        <v>19.802499999999899</v>
      </c>
    </row>
    <row r="208" spans="1:9" x14ac:dyDescent="0.25">
      <c r="A208" s="1">
        <v>44768</v>
      </c>
      <c r="B208" s="2">
        <v>315</v>
      </c>
      <c r="C208">
        <f>SUMPRODUCT(B205:B207,$K$5:$K$7)</f>
        <v>345.2</v>
      </c>
      <c r="F208">
        <f t="shared" si="12"/>
        <v>-30.199999999999989</v>
      </c>
      <c r="G208">
        <f t="shared" si="13"/>
        <v>30.199999999999989</v>
      </c>
      <c r="H208" s="18">
        <f t="shared" si="14"/>
        <v>9.5873015873015832E-2</v>
      </c>
      <c r="I208">
        <f t="shared" si="15"/>
        <v>912.03999999999928</v>
      </c>
    </row>
    <row r="209" spans="1:9" x14ac:dyDescent="0.25">
      <c r="A209" s="1">
        <v>44769</v>
      </c>
      <c r="B209" s="2">
        <v>294</v>
      </c>
      <c r="C209">
        <f>SUMPRODUCT(B206:B208,$K$5:$K$7)</f>
        <v>328.1</v>
      </c>
      <c r="F209">
        <f t="shared" si="12"/>
        <v>-34.100000000000023</v>
      </c>
      <c r="G209">
        <f t="shared" si="13"/>
        <v>34.100000000000023</v>
      </c>
      <c r="H209" s="18">
        <f t="shared" si="14"/>
        <v>0.11598639455782321</v>
      </c>
      <c r="I209">
        <f t="shared" si="15"/>
        <v>1162.8100000000015</v>
      </c>
    </row>
    <row r="210" spans="1:9" x14ac:dyDescent="0.25">
      <c r="A210" s="1">
        <v>44770</v>
      </c>
      <c r="B210" s="2">
        <v>161</v>
      </c>
      <c r="C210">
        <f>SUMPRODUCT(B207:B209,$K$5:$K$7)</f>
        <v>306.45</v>
      </c>
      <c r="F210">
        <f t="shared" si="12"/>
        <v>-145.44999999999999</v>
      </c>
      <c r="G210">
        <f t="shared" si="13"/>
        <v>145.44999999999999</v>
      </c>
      <c r="H210" s="18">
        <f t="shared" si="14"/>
        <v>0.9034161490683229</v>
      </c>
      <c r="I210">
        <f t="shared" si="15"/>
        <v>21155.702499999996</v>
      </c>
    </row>
    <row r="211" spans="1:9" x14ac:dyDescent="0.25">
      <c r="A211" s="1">
        <v>44771</v>
      </c>
      <c r="B211" s="2">
        <v>140</v>
      </c>
      <c r="C211">
        <f>SUMPRODUCT(B208:B210,$K$5:$K$7)</f>
        <v>230.64999999999998</v>
      </c>
      <c r="F211">
        <f t="shared" si="12"/>
        <v>-90.649999999999977</v>
      </c>
      <c r="G211">
        <f t="shared" si="13"/>
        <v>90.649999999999977</v>
      </c>
      <c r="H211" s="18">
        <f t="shared" si="14"/>
        <v>0.64749999999999985</v>
      </c>
      <c r="I211">
        <f t="shared" si="15"/>
        <v>8217.4224999999951</v>
      </c>
    </row>
    <row r="212" spans="1:9" x14ac:dyDescent="0.25">
      <c r="A212" s="1">
        <v>44772</v>
      </c>
      <c r="B212" s="2">
        <v>314</v>
      </c>
      <c r="C212">
        <f>SUMPRODUCT(B209:B211,$K$5:$K$7)</f>
        <v>170.45</v>
      </c>
      <c r="F212">
        <f t="shared" si="12"/>
        <v>143.55000000000001</v>
      </c>
      <c r="G212">
        <f t="shared" si="13"/>
        <v>143.55000000000001</v>
      </c>
      <c r="H212" s="18">
        <f t="shared" si="14"/>
        <v>0.45716560509554144</v>
      </c>
      <c r="I212">
        <f t="shared" si="15"/>
        <v>20606.602500000005</v>
      </c>
    </row>
    <row r="213" spans="1:9" x14ac:dyDescent="0.25">
      <c r="A213" s="1">
        <v>44773</v>
      </c>
      <c r="B213" s="2">
        <v>318</v>
      </c>
      <c r="C213">
        <f>SUMPRODUCT(B210:B212,$K$5:$K$7)</f>
        <v>230.15</v>
      </c>
      <c r="F213">
        <f t="shared" si="12"/>
        <v>87.85</v>
      </c>
      <c r="G213">
        <f t="shared" si="13"/>
        <v>87.85</v>
      </c>
      <c r="H213" s="18">
        <f t="shared" si="14"/>
        <v>0.27625786163522009</v>
      </c>
      <c r="I213">
        <f t="shared" si="15"/>
        <v>7717.6224999999986</v>
      </c>
    </row>
    <row r="214" spans="1:9" x14ac:dyDescent="0.25">
      <c r="A214" s="1">
        <v>44774</v>
      </c>
      <c r="B214" s="2">
        <v>332</v>
      </c>
      <c r="C214">
        <f>SUMPRODUCT(B211:B213,$K$5:$K$7)</f>
        <v>289.89999999999998</v>
      </c>
      <c r="F214">
        <f t="shared" si="12"/>
        <v>42.100000000000023</v>
      </c>
      <c r="G214">
        <f t="shared" si="13"/>
        <v>42.100000000000023</v>
      </c>
      <c r="H214" s="18">
        <f t="shared" si="14"/>
        <v>0.12680722891566271</v>
      </c>
      <c r="I214">
        <f t="shared" si="15"/>
        <v>1772.4100000000019</v>
      </c>
    </row>
    <row r="215" spans="1:9" x14ac:dyDescent="0.25">
      <c r="A215" s="1">
        <v>44775</v>
      </c>
      <c r="B215" s="2">
        <v>322</v>
      </c>
      <c r="C215">
        <f>SUMPRODUCT(B212:B214,$K$5:$K$7)</f>
        <v>324.39999999999998</v>
      </c>
      <c r="F215">
        <f t="shared" si="12"/>
        <v>-2.3999999999999773</v>
      </c>
      <c r="G215">
        <f t="shared" si="13"/>
        <v>2.3999999999999773</v>
      </c>
      <c r="H215" s="18">
        <f t="shared" si="14"/>
        <v>7.4534161490682526E-3</v>
      </c>
      <c r="I215">
        <f t="shared" si="15"/>
        <v>5.7599999999998905</v>
      </c>
    </row>
    <row r="216" spans="1:9" x14ac:dyDescent="0.25">
      <c r="A216" s="1">
        <v>44776</v>
      </c>
      <c r="B216" s="2">
        <v>260</v>
      </c>
      <c r="C216">
        <f>SUMPRODUCT(B213:B215,$K$5:$K$7)</f>
        <v>324.89999999999998</v>
      </c>
      <c r="F216">
        <f t="shared" si="12"/>
        <v>-64.899999999999977</v>
      </c>
      <c r="G216">
        <f t="shared" si="13"/>
        <v>64.899999999999977</v>
      </c>
      <c r="H216" s="18">
        <f t="shared" si="14"/>
        <v>0.24961538461538452</v>
      </c>
      <c r="I216">
        <f t="shared" si="15"/>
        <v>4212.0099999999975</v>
      </c>
    </row>
    <row r="217" spans="1:9" x14ac:dyDescent="0.25">
      <c r="A217" s="1">
        <v>44777</v>
      </c>
      <c r="B217" s="2">
        <v>141</v>
      </c>
      <c r="C217">
        <f>SUMPRODUCT(B214:B216,$K$5:$K$7)</f>
        <v>292.5</v>
      </c>
      <c r="F217">
        <f t="shared" si="12"/>
        <v>-151.5</v>
      </c>
      <c r="G217">
        <f t="shared" si="13"/>
        <v>151.5</v>
      </c>
      <c r="H217" s="18">
        <f t="shared" si="14"/>
        <v>1.074468085106383</v>
      </c>
      <c r="I217">
        <f t="shared" si="15"/>
        <v>22952.25</v>
      </c>
    </row>
    <row r="218" spans="1:9" x14ac:dyDescent="0.25">
      <c r="A218" s="1">
        <v>44778</v>
      </c>
      <c r="B218" s="2">
        <v>170</v>
      </c>
      <c r="C218">
        <f>SUMPRODUCT(B215:B217,$K$5:$K$7)</f>
        <v>209.8</v>
      </c>
      <c r="F218">
        <f t="shared" si="12"/>
        <v>-39.800000000000011</v>
      </c>
      <c r="G218">
        <f t="shared" si="13"/>
        <v>39.800000000000011</v>
      </c>
      <c r="H218" s="18">
        <f t="shared" si="14"/>
        <v>0.2341176470588236</v>
      </c>
      <c r="I218">
        <f t="shared" si="15"/>
        <v>1584.0400000000009</v>
      </c>
    </row>
    <row r="219" spans="1:9" x14ac:dyDescent="0.25">
      <c r="A219" s="1">
        <v>44779</v>
      </c>
      <c r="B219" s="2">
        <v>128</v>
      </c>
      <c r="C219">
        <f>SUMPRODUCT(B216:B218,$K$5:$K$7)</f>
        <v>173.35</v>
      </c>
      <c r="F219">
        <f t="shared" si="12"/>
        <v>-45.349999999999994</v>
      </c>
      <c r="G219">
        <f t="shared" si="13"/>
        <v>45.349999999999994</v>
      </c>
      <c r="H219" s="18">
        <f t="shared" si="14"/>
        <v>0.35429687499999996</v>
      </c>
      <c r="I219">
        <f t="shared" si="15"/>
        <v>2056.6224999999995</v>
      </c>
    </row>
    <row r="220" spans="1:9" x14ac:dyDescent="0.25">
      <c r="A220" s="1">
        <v>44780</v>
      </c>
      <c r="B220" s="2">
        <v>350</v>
      </c>
      <c r="C220">
        <f>SUMPRODUCT(B217:B219,$K$5:$K$7)</f>
        <v>144.64999999999998</v>
      </c>
      <c r="F220">
        <f t="shared" si="12"/>
        <v>205.35000000000002</v>
      </c>
      <c r="G220">
        <f t="shared" si="13"/>
        <v>205.35000000000002</v>
      </c>
      <c r="H220" s="18">
        <f t="shared" si="14"/>
        <v>0.58671428571428574</v>
      </c>
      <c r="I220">
        <f t="shared" si="15"/>
        <v>42168.622500000012</v>
      </c>
    </row>
    <row r="221" spans="1:9" x14ac:dyDescent="0.25">
      <c r="A221" s="1">
        <v>44781</v>
      </c>
      <c r="B221" s="2">
        <v>322</v>
      </c>
      <c r="C221">
        <f>SUMPRODUCT(B218:B220,$K$5:$K$7)</f>
        <v>245.3</v>
      </c>
      <c r="F221">
        <f t="shared" si="12"/>
        <v>76.699999999999989</v>
      </c>
      <c r="G221">
        <f t="shared" si="13"/>
        <v>76.699999999999989</v>
      </c>
      <c r="H221" s="18">
        <f t="shared" si="14"/>
        <v>0.23819875776397512</v>
      </c>
      <c r="I221">
        <f t="shared" si="15"/>
        <v>5882.8899999999985</v>
      </c>
    </row>
    <row r="222" spans="1:9" x14ac:dyDescent="0.25">
      <c r="A222" s="1">
        <v>44782</v>
      </c>
      <c r="B222" s="2">
        <v>305</v>
      </c>
      <c r="C222">
        <f>SUMPRODUCT(B219:B221,$K$5:$K$7)</f>
        <v>302.7</v>
      </c>
      <c r="F222">
        <f t="shared" si="12"/>
        <v>2.3000000000000114</v>
      </c>
      <c r="G222">
        <f t="shared" si="13"/>
        <v>2.3000000000000114</v>
      </c>
      <c r="H222" s="18">
        <f t="shared" si="14"/>
        <v>7.5409836065574139E-3</v>
      </c>
      <c r="I222">
        <f t="shared" si="15"/>
        <v>5.2900000000000524</v>
      </c>
    </row>
    <row r="223" spans="1:9" x14ac:dyDescent="0.25">
      <c r="A223" s="1">
        <v>44783</v>
      </c>
      <c r="B223" s="2">
        <v>245</v>
      </c>
      <c r="C223">
        <f>SUMPRODUCT(B220:B222,$K$5:$K$7)</f>
        <v>317.7</v>
      </c>
      <c r="F223">
        <f t="shared" si="12"/>
        <v>-72.699999999999989</v>
      </c>
      <c r="G223">
        <f t="shared" si="13"/>
        <v>72.699999999999989</v>
      </c>
      <c r="H223" s="18">
        <f t="shared" si="14"/>
        <v>0.29673469387755097</v>
      </c>
      <c r="I223">
        <f t="shared" si="15"/>
        <v>5285.2899999999981</v>
      </c>
    </row>
    <row r="224" spans="1:9" x14ac:dyDescent="0.25">
      <c r="A224" s="1">
        <v>44784</v>
      </c>
      <c r="B224" s="2">
        <v>175</v>
      </c>
      <c r="C224">
        <f>SUMPRODUCT(B221:B223,$K$5:$K$7)</f>
        <v>277.55</v>
      </c>
      <c r="F224">
        <f t="shared" si="12"/>
        <v>-102.55000000000001</v>
      </c>
      <c r="G224">
        <f t="shared" si="13"/>
        <v>102.55000000000001</v>
      </c>
      <c r="H224" s="18">
        <f t="shared" si="14"/>
        <v>0.58600000000000008</v>
      </c>
      <c r="I224">
        <f t="shared" si="15"/>
        <v>10516.502500000002</v>
      </c>
    </row>
    <row r="225" spans="1:9" x14ac:dyDescent="0.25">
      <c r="A225" s="1">
        <v>44785</v>
      </c>
      <c r="B225" s="2">
        <v>119</v>
      </c>
      <c r="C225">
        <f>SUMPRODUCT(B222:B224,$K$5:$K$7)</f>
        <v>219</v>
      </c>
      <c r="F225">
        <f t="shared" si="12"/>
        <v>-100</v>
      </c>
      <c r="G225">
        <f t="shared" si="13"/>
        <v>100</v>
      </c>
      <c r="H225" s="18">
        <f t="shared" si="14"/>
        <v>0.84033613445378152</v>
      </c>
      <c r="I225">
        <f t="shared" si="15"/>
        <v>10000</v>
      </c>
    </row>
    <row r="226" spans="1:9" x14ac:dyDescent="0.25">
      <c r="A226" s="1">
        <v>44786</v>
      </c>
      <c r="B226" s="2">
        <v>286</v>
      </c>
      <c r="C226">
        <f>SUMPRODUCT(B223:B225,$K$5:$K$7)</f>
        <v>157.5</v>
      </c>
      <c r="F226">
        <f t="shared" si="12"/>
        <v>128.5</v>
      </c>
      <c r="G226">
        <f t="shared" si="13"/>
        <v>128.5</v>
      </c>
      <c r="H226" s="18">
        <f t="shared" si="14"/>
        <v>0.44930069930069932</v>
      </c>
      <c r="I226">
        <f t="shared" si="15"/>
        <v>16512.25</v>
      </c>
    </row>
    <row r="227" spans="1:9" x14ac:dyDescent="0.25">
      <c r="A227" s="1">
        <v>44787</v>
      </c>
      <c r="B227" s="2">
        <v>304</v>
      </c>
      <c r="C227">
        <f>SUMPRODUCT(B224:B226,$K$5:$K$7)</f>
        <v>210.9</v>
      </c>
      <c r="F227">
        <f t="shared" si="12"/>
        <v>93.1</v>
      </c>
      <c r="G227">
        <f t="shared" si="13"/>
        <v>93.1</v>
      </c>
      <c r="H227" s="18">
        <f t="shared" si="14"/>
        <v>0.30624999999999997</v>
      </c>
      <c r="I227">
        <f t="shared" si="15"/>
        <v>8667.6099999999988</v>
      </c>
    </row>
    <row r="228" spans="1:9" x14ac:dyDescent="0.25">
      <c r="A228" s="1">
        <v>44788</v>
      </c>
      <c r="B228" s="2">
        <v>255</v>
      </c>
      <c r="C228">
        <f>SUMPRODUCT(B225:B227,$K$5:$K$7)</f>
        <v>269.95</v>
      </c>
      <c r="F228">
        <f t="shared" si="12"/>
        <v>-14.949999999999989</v>
      </c>
      <c r="G228">
        <f t="shared" si="13"/>
        <v>14.949999999999989</v>
      </c>
      <c r="H228" s="18">
        <f t="shared" si="14"/>
        <v>5.8627450980392112E-2</v>
      </c>
      <c r="I228">
        <f t="shared" si="15"/>
        <v>223.50249999999966</v>
      </c>
    </row>
    <row r="229" spans="1:9" x14ac:dyDescent="0.25">
      <c r="A229" s="1">
        <v>44789</v>
      </c>
      <c r="B229" s="2">
        <v>267</v>
      </c>
      <c r="C229">
        <f>SUMPRODUCT(B226:B228,$K$5:$K$7)</f>
        <v>276.79999999999995</v>
      </c>
      <c r="F229">
        <f t="shared" si="12"/>
        <v>-9.7999999999999545</v>
      </c>
      <c r="G229">
        <f t="shared" si="13"/>
        <v>9.7999999999999545</v>
      </c>
      <c r="H229" s="18">
        <f t="shared" si="14"/>
        <v>3.6704119850187095E-2</v>
      </c>
      <c r="I229">
        <f t="shared" si="15"/>
        <v>96.039999999999111</v>
      </c>
    </row>
    <row r="230" spans="1:9" x14ac:dyDescent="0.25">
      <c r="A230" s="1">
        <v>44790</v>
      </c>
      <c r="B230" s="2">
        <v>234</v>
      </c>
      <c r="C230">
        <f>SUMPRODUCT(B227:B229,$K$5:$K$7)</f>
        <v>268.35000000000002</v>
      </c>
      <c r="F230">
        <f t="shared" si="12"/>
        <v>-34.350000000000023</v>
      </c>
      <c r="G230">
        <f t="shared" si="13"/>
        <v>34.350000000000023</v>
      </c>
      <c r="H230" s="18">
        <f t="shared" si="14"/>
        <v>0.14679487179487188</v>
      </c>
      <c r="I230">
        <f t="shared" si="15"/>
        <v>1179.9225000000015</v>
      </c>
    </row>
    <row r="231" spans="1:9" x14ac:dyDescent="0.25">
      <c r="A231" s="1">
        <v>44791</v>
      </c>
      <c r="B231" s="2">
        <v>142</v>
      </c>
      <c r="C231">
        <f>SUMPRODUCT(B228:B230,$K$5:$K$7)</f>
        <v>248.7</v>
      </c>
      <c r="F231">
        <f t="shared" si="12"/>
        <v>-106.69999999999999</v>
      </c>
      <c r="G231">
        <f t="shared" si="13"/>
        <v>106.69999999999999</v>
      </c>
      <c r="H231" s="18">
        <f t="shared" si="14"/>
        <v>0.75140845070422524</v>
      </c>
      <c r="I231">
        <f t="shared" si="15"/>
        <v>11384.889999999998</v>
      </c>
    </row>
    <row r="232" spans="1:9" x14ac:dyDescent="0.25">
      <c r="A232" s="1">
        <v>44792</v>
      </c>
      <c r="B232" s="2">
        <v>126</v>
      </c>
      <c r="C232">
        <f>SUMPRODUCT(B229:B231,$K$5:$K$7)</f>
        <v>192.95</v>
      </c>
      <c r="F232">
        <f t="shared" si="12"/>
        <v>-66.949999999999989</v>
      </c>
      <c r="G232">
        <f t="shared" si="13"/>
        <v>66.949999999999989</v>
      </c>
      <c r="H232" s="18">
        <f t="shared" si="14"/>
        <v>0.53134920634920624</v>
      </c>
      <c r="I232">
        <f t="shared" si="15"/>
        <v>4482.3024999999989</v>
      </c>
    </row>
    <row r="233" spans="1:9" x14ac:dyDescent="0.25">
      <c r="A233" s="1">
        <v>44793</v>
      </c>
      <c r="B233" s="2">
        <v>252</v>
      </c>
      <c r="C233">
        <f>SUMPRODUCT(B230:B232,$K$5:$K$7)</f>
        <v>147.80000000000001</v>
      </c>
      <c r="F233">
        <f t="shared" si="12"/>
        <v>104.19999999999999</v>
      </c>
      <c r="G233">
        <f t="shared" si="13"/>
        <v>104.19999999999999</v>
      </c>
      <c r="H233" s="18">
        <f t="shared" si="14"/>
        <v>0.41349206349206347</v>
      </c>
      <c r="I233">
        <f t="shared" si="15"/>
        <v>10857.639999999998</v>
      </c>
    </row>
    <row r="234" spans="1:9" x14ac:dyDescent="0.25">
      <c r="A234" s="1">
        <v>44794</v>
      </c>
      <c r="B234" s="2">
        <v>265</v>
      </c>
      <c r="C234">
        <f>SUMPRODUCT(B231:B233,$K$5:$K$7)</f>
        <v>191.39999999999998</v>
      </c>
      <c r="F234">
        <f t="shared" si="12"/>
        <v>73.600000000000023</v>
      </c>
      <c r="G234">
        <f t="shared" si="13"/>
        <v>73.600000000000023</v>
      </c>
      <c r="H234" s="18">
        <f t="shared" si="14"/>
        <v>0.27773584905660387</v>
      </c>
      <c r="I234">
        <f t="shared" si="15"/>
        <v>5416.9600000000037</v>
      </c>
    </row>
    <row r="235" spans="1:9" x14ac:dyDescent="0.25">
      <c r="A235" s="1">
        <v>44795</v>
      </c>
      <c r="B235" s="2">
        <v>243</v>
      </c>
      <c r="C235">
        <f>SUMPRODUCT(B232:B234,$K$5:$K$7)</f>
        <v>239.6</v>
      </c>
      <c r="F235">
        <f t="shared" si="12"/>
        <v>3.4000000000000057</v>
      </c>
      <c r="G235">
        <f t="shared" si="13"/>
        <v>3.4000000000000057</v>
      </c>
      <c r="H235" s="18">
        <f t="shared" si="14"/>
        <v>1.3991769547325126E-2</v>
      </c>
      <c r="I235">
        <f t="shared" si="15"/>
        <v>11.560000000000038</v>
      </c>
    </row>
    <row r="236" spans="1:9" x14ac:dyDescent="0.25">
      <c r="A236" s="1">
        <v>44796</v>
      </c>
      <c r="B236" s="2">
        <v>266</v>
      </c>
      <c r="C236">
        <f>SUMPRODUCT(B233:B235,$K$5:$K$7)</f>
        <v>252.05</v>
      </c>
      <c r="F236">
        <f t="shared" si="12"/>
        <v>13.949999999999989</v>
      </c>
      <c r="G236">
        <f t="shared" si="13"/>
        <v>13.949999999999989</v>
      </c>
      <c r="H236" s="18">
        <f t="shared" si="14"/>
        <v>5.2443609022556348E-2</v>
      </c>
      <c r="I236">
        <f t="shared" si="15"/>
        <v>194.60249999999968</v>
      </c>
    </row>
    <row r="237" spans="1:9" x14ac:dyDescent="0.25">
      <c r="A237" s="1">
        <v>44797</v>
      </c>
      <c r="B237" s="2">
        <v>203</v>
      </c>
      <c r="C237">
        <f>SUMPRODUCT(B234:B236,$K$5:$K$7)</f>
        <v>257.8</v>
      </c>
      <c r="F237">
        <f t="shared" si="12"/>
        <v>-54.800000000000011</v>
      </c>
      <c r="G237">
        <f t="shared" si="13"/>
        <v>54.800000000000011</v>
      </c>
      <c r="H237" s="18">
        <f t="shared" si="14"/>
        <v>0.26995073891625621</v>
      </c>
      <c r="I237">
        <f t="shared" si="15"/>
        <v>3003.0400000000013</v>
      </c>
    </row>
    <row r="238" spans="1:9" x14ac:dyDescent="0.25">
      <c r="A238" s="1">
        <v>44798</v>
      </c>
      <c r="B238" s="2">
        <v>129</v>
      </c>
      <c r="C238">
        <f>SUMPRODUCT(B235:B237,$K$5:$K$7)</f>
        <v>231.04999999999998</v>
      </c>
      <c r="F238">
        <f t="shared" si="12"/>
        <v>-102.04999999999998</v>
      </c>
      <c r="G238">
        <f t="shared" si="13"/>
        <v>102.04999999999998</v>
      </c>
      <c r="H238" s="18">
        <f t="shared" si="14"/>
        <v>0.79108527131782935</v>
      </c>
      <c r="I238">
        <f t="shared" si="15"/>
        <v>10414.202499999996</v>
      </c>
    </row>
    <row r="239" spans="1:9" x14ac:dyDescent="0.25">
      <c r="A239" s="1">
        <v>44799</v>
      </c>
      <c r="B239" s="2">
        <v>90</v>
      </c>
      <c r="C239">
        <f>SUMPRODUCT(B236:B238,$K$5:$K$7)</f>
        <v>175.45</v>
      </c>
      <c r="F239">
        <f t="shared" si="12"/>
        <v>-85.449999999999989</v>
      </c>
      <c r="G239">
        <f t="shared" si="13"/>
        <v>85.449999999999989</v>
      </c>
      <c r="H239" s="18">
        <f t="shared" si="14"/>
        <v>0.94944444444444431</v>
      </c>
      <c r="I239">
        <f t="shared" si="15"/>
        <v>7301.7024999999985</v>
      </c>
    </row>
    <row r="240" spans="1:9" x14ac:dyDescent="0.25">
      <c r="A240" s="1">
        <v>44800</v>
      </c>
      <c r="B240" s="2">
        <v>263</v>
      </c>
      <c r="C240">
        <f>SUMPRODUCT(B237:B239,$K$5:$K$7)</f>
        <v>120.6</v>
      </c>
      <c r="F240">
        <f t="shared" si="12"/>
        <v>142.4</v>
      </c>
      <c r="G240">
        <f t="shared" si="13"/>
        <v>142.4</v>
      </c>
      <c r="H240" s="18">
        <f t="shared" si="14"/>
        <v>0.54144486692015215</v>
      </c>
      <c r="I240">
        <f t="shared" si="15"/>
        <v>20277.760000000002</v>
      </c>
    </row>
    <row r="241" spans="1:9" x14ac:dyDescent="0.25">
      <c r="A241" s="1">
        <v>44801</v>
      </c>
      <c r="B241" s="2">
        <v>219</v>
      </c>
      <c r="C241">
        <f>SUMPRODUCT(B238:B240,$K$5:$K$7)</f>
        <v>182.35</v>
      </c>
      <c r="F241">
        <f t="shared" si="12"/>
        <v>36.650000000000006</v>
      </c>
      <c r="G241">
        <f t="shared" si="13"/>
        <v>36.650000000000006</v>
      </c>
      <c r="H241" s="18">
        <f t="shared" si="14"/>
        <v>0.167351598173516</v>
      </c>
      <c r="I241">
        <f t="shared" si="15"/>
        <v>1343.2225000000003</v>
      </c>
    </row>
    <row r="242" spans="1:9" x14ac:dyDescent="0.25">
      <c r="A242" s="1">
        <v>44802</v>
      </c>
      <c r="B242" s="2">
        <v>244</v>
      </c>
      <c r="C242">
        <f>SUMPRODUCT(B239:B241,$K$5:$K$7)</f>
        <v>215.05</v>
      </c>
      <c r="F242">
        <f t="shared" si="12"/>
        <v>28.949999999999989</v>
      </c>
      <c r="G242">
        <f t="shared" si="13"/>
        <v>28.949999999999989</v>
      </c>
      <c r="H242" s="18">
        <f t="shared" si="14"/>
        <v>0.11864754098360651</v>
      </c>
      <c r="I242">
        <f t="shared" si="15"/>
        <v>838.1024999999994</v>
      </c>
    </row>
    <row r="243" spans="1:9" x14ac:dyDescent="0.25">
      <c r="A243" s="1">
        <v>44803</v>
      </c>
      <c r="B243" s="2">
        <v>252</v>
      </c>
      <c r="C243">
        <f>SUMPRODUCT(B240:B242,$K$5:$K$7)</f>
        <v>238.1</v>
      </c>
      <c r="F243">
        <f t="shared" si="12"/>
        <v>13.900000000000006</v>
      </c>
      <c r="G243">
        <f t="shared" si="13"/>
        <v>13.900000000000006</v>
      </c>
      <c r="H243" s="18">
        <f t="shared" si="14"/>
        <v>5.5158730158730178E-2</v>
      </c>
      <c r="I243">
        <f t="shared" si="15"/>
        <v>193.21000000000015</v>
      </c>
    </row>
    <row r="244" spans="1:9" x14ac:dyDescent="0.25">
      <c r="A244" s="1">
        <v>44804</v>
      </c>
      <c r="B244" s="2">
        <v>229</v>
      </c>
      <c r="C244">
        <f>SUMPRODUCT(B241:B243,$K$5:$K$7)</f>
        <v>244.25</v>
      </c>
      <c r="F244">
        <f t="shared" si="12"/>
        <v>-15.25</v>
      </c>
      <c r="G244">
        <f t="shared" si="13"/>
        <v>15.25</v>
      </c>
      <c r="H244" s="18">
        <f t="shared" si="14"/>
        <v>6.6593886462882099E-2</v>
      </c>
      <c r="I244">
        <f t="shared" si="15"/>
        <v>232.5625</v>
      </c>
    </row>
    <row r="245" spans="1:9" x14ac:dyDescent="0.25">
      <c r="A245" s="1">
        <v>44805</v>
      </c>
      <c r="B245" s="2">
        <v>105</v>
      </c>
      <c r="C245">
        <f>SUMPRODUCT(B242:B244,$K$5:$K$7)</f>
        <v>239.29999999999998</v>
      </c>
      <c r="F245">
        <f t="shared" si="12"/>
        <v>-134.29999999999998</v>
      </c>
      <c r="G245">
        <f t="shared" si="13"/>
        <v>134.29999999999998</v>
      </c>
      <c r="H245" s="18">
        <f t="shared" si="14"/>
        <v>1.279047619047619</v>
      </c>
      <c r="I245">
        <f t="shared" si="15"/>
        <v>18036.489999999994</v>
      </c>
    </row>
    <row r="246" spans="1:9" x14ac:dyDescent="0.25">
      <c r="A246" s="1">
        <v>44806</v>
      </c>
      <c r="B246" s="2">
        <v>105</v>
      </c>
      <c r="C246">
        <f>SUMPRODUCT(B243:B245,$K$5:$K$7)</f>
        <v>170.45</v>
      </c>
      <c r="F246">
        <f t="shared" si="12"/>
        <v>-65.449999999999989</v>
      </c>
      <c r="G246">
        <f t="shared" si="13"/>
        <v>65.449999999999989</v>
      </c>
      <c r="H246" s="18">
        <f t="shared" si="14"/>
        <v>0.62333333333333318</v>
      </c>
      <c r="I246">
        <f t="shared" si="15"/>
        <v>4283.7024999999985</v>
      </c>
    </row>
    <row r="247" spans="1:9" x14ac:dyDescent="0.25">
      <c r="A247" s="1">
        <v>44807</v>
      </c>
      <c r="B247" s="2">
        <v>131</v>
      </c>
      <c r="C247">
        <f>SUMPRODUCT(B244:B246,$K$5:$K$7)</f>
        <v>123.6</v>
      </c>
      <c r="F247">
        <f t="shared" si="12"/>
        <v>7.4000000000000057</v>
      </c>
      <c r="G247">
        <f t="shared" si="13"/>
        <v>7.4000000000000057</v>
      </c>
      <c r="H247" s="18">
        <f t="shared" si="14"/>
        <v>5.6488549618320651E-2</v>
      </c>
      <c r="I247">
        <f t="shared" si="15"/>
        <v>54.760000000000083</v>
      </c>
    </row>
    <row r="248" spans="1:9" x14ac:dyDescent="0.25">
      <c r="A248" s="1">
        <v>44808</v>
      </c>
      <c r="B248" s="2">
        <v>311</v>
      </c>
      <c r="C248">
        <f>SUMPRODUCT(B245:B247,$K$5:$K$7)</f>
        <v>118</v>
      </c>
      <c r="F248">
        <f t="shared" si="12"/>
        <v>193</v>
      </c>
      <c r="G248">
        <f t="shared" si="13"/>
        <v>193</v>
      </c>
      <c r="H248" s="18">
        <f t="shared" si="14"/>
        <v>0.62057877813504825</v>
      </c>
      <c r="I248">
        <f t="shared" si="15"/>
        <v>37249</v>
      </c>
    </row>
    <row r="249" spans="1:9" x14ac:dyDescent="0.25">
      <c r="A249" s="1">
        <v>44809</v>
      </c>
      <c r="B249" s="2">
        <v>314</v>
      </c>
      <c r="C249">
        <f>SUMPRODUCT(B246:B248,$K$5:$K$7)</f>
        <v>217.1</v>
      </c>
      <c r="F249">
        <f t="shared" si="12"/>
        <v>96.9</v>
      </c>
      <c r="G249">
        <f t="shared" si="13"/>
        <v>96.9</v>
      </c>
      <c r="H249" s="18">
        <f t="shared" si="14"/>
        <v>0.30859872611464972</v>
      </c>
      <c r="I249">
        <f t="shared" si="15"/>
        <v>9389.61</v>
      </c>
    </row>
    <row r="250" spans="1:9" x14ac:dyDescent="0.25">
      <c r="A250" s="1">
        <v>44810</v>
      </c>
      <c r="B250" s="2">
        <v>283</v>
      </c>
      <c r="C250">
        <f>SUMPRODUCT(B247:B249,$K$5:$K$7)</f>
        <v>285.5</v>
      </c>
      <c r="F250">
        <f t="shared" si="12"/>
        <v>-2.5</v>
      </c>
      <c r="G250">
        <f t="shared" si="13"/>
        <v>2.5</v>
      </c>
      <c r="H250" s="18">
        <f t="shared" si="14"/>
        <v>8.8339222614840993E-3</v>
      </c>
      <c r="I250">
        <f t="shared" si="15"/>
        <v>6.25</v>
      </c>
    </row>
    <row r="251" spans="1:9" x14ac:dyDescent="0.25">
      <c r="A251" s="1">
        <v>44811</v>
      </c>
      <c r="B251" s="2">
        <v>245</v>
      </c>
      <c r="C251">
        <f>SUMPRODUCT(B248:B250,$K$5:$K$7)</f>
        <v>298.04999999999995</v>
      </c>
      <c r="F251">
        <f t="shared" si="12"/>
        <v>-53.049999999999955</v>
      </c>
      <c r="G251">
        <f t="shared" si="13"/>
        <v>53.049999999999955</v>
      </c>
      <c r="H251" s="18">
        <f t="shared" si="14"/>
        <v>0.21653061224489778</v>
      </c>
      <c r="I251">
        <f t="shared" si="15"/>
        <v>2814.3024999999952</v>
      </c>
    </row>
    <row r="252" spans="1:9" x14ac:dyDescent="0.25">
      <c r="A252" s="1">
        <v>44812</v>
      </c>
      <c r="B252" s="2">
        <v>131</v>
      </c>
      <c r="C252">
        <f>SUMPRODUCT(B249:B251,$K$5:$K$7)</f>
        <v>268.64999999999998</v>
      </c>
      <c r="F252">
        <f t="shared" si="12"/>
        <v>-137.64999999999998</v>
      </c>
      <c r="G252">
        <f t="shared" si="13"/>
        <v>137.64999999999998</v>
      </c>
      <c r="H252" s="18">
        <f t="shared" si="14"/>
        <v>1.0507633587786258</v>
      </c>
      <c r="I252">
        <f t="shared" si="15"/>
        <v>18947.522499999995</v>
      </c>
    </row>
    <row r="253" spans="1:9" x14ac:dyDescent="0.25">
      <c r="A253" s="1">
        <v>44813</v>
      </c>
      <c r="B253" s="2">
        <v>96</v>
      </c>
      <c r="C253">
        <f>SUMPRODUCT(B250:B252,$K$5:$K$7)</f>
        <v>193.7</v>
      </c>
      <c r="F253">
        <f t="shared" si="12"/>
        <v>-97.699999999999989</v>
      </c>
      <c r="G253">
        <f t="shared" si="13"/>
        <v>97.699999999999989</v>
      </c>
      <c r="H253" s="18">
        <f t="shared" si="14"/>
        <v>1.0177083333333332</v>
      </c>
      <c r="I253">
        <f t="shared" si="15"/>
        <v>9545.2899999999972</v>
      </c>
    </row>
    <row r="254" spans="1:9" x14ac:dyDescent="0.25">
      <c r="A254" s="1">
        <v>44814</v>
      </c>
      <c r="B254" s="2">
        <v>236</v>
      </c>
      <c r="C254">
        <f>SUMPRODUCT(B251:B253,$K$5:$K$7)</f>
        <v>130.6</v>
      </c>
      <c r="F254">
        <f t="shared" si="12"/>
        <v>105.4</v>
      </c>
      <c r="G254">
        <f t="shared" si="13"/>
        <v>105.4</v>
      </c>
      <c r="H254" s="18">
        <f t="shared" si="14"/>
        <v>0.44661016949152543</v>
      </c>
      <c r="I254">
        <f t="shared" si="15"/>
        <v>11109.160000000002</v>
      </c>
    </row>
    <row r="255" spans="1:9" x14ac:dyDescent="0.25">
      <c r="A255" s="1">
        <v>44815</v>
      </c>
      <c r="B255" s="2">
        <v>238</v>
      </c>
      <c r="C255">
        <f>SUMPRODUCT(B252:B254,$K$5:$K$7)</f>
        <v>171.25</v>
      </c>
      <c r="F255">
        <f t="shared" si="12"/>
        <v>66.75</v>
      </c>
      <c r="G255">
        <f t="shared" si="13"/>
        <v>66.75</v>
      </c>
      <c r="H255" s="18">
        <f t="shared" si="14"/>
        <v>0.28046218487394958</v>
      </c>
      <c r="I255">
        <f t="shared" si="15"/>
        <v>4455.5625</v>
      </c>
    </row>
    <row r="256" spans="1:9" x14ac:dyDescent="0.25">
      <c r="A256" s="1">
        <v>44816</v>
      </c>
      <c r="B256" s="2">
        <v>245</v>
      </c>
      <c r="C256">
        <f>SUMPRODUCT(B253:B255,$K$5:$K$7)</f>
        <v>216</v>
      </c>
      <c r="F256">
        <f t="shared" si="12"/>
        <v>29</v>
      </c>
      <c r="G256">
        <f t="shared" si="13"/>
        <v>29</v>
      </c>
      <c r="H256" s="18">
        <f t="shared" si="14"/>
        <v>0.11836734693877551</v>
      </c>
      <c r="I256">
        <f t="shared" si="15"/>
        <v>841</v>
      </c>
    </row>
    <row r="257" spans="1:9" x14ac:dyDescent="0.25">
      <c r="A257" s="1">
        <v>44817</v>
      </c>
      <c r="B257" s="2">
        <v>208</v>
      </c>
      <c r="C257">
        <f>SUMPRODUCT(B254:B256,$K$5:$K$7)</f>
        <v>241.2</v>
      </c>
      <c r="F257">
        <f t="shared" si="12"/>
        <v>-33.199999999999989</v>
      </c>
      <c r="G257">
        <f t="shared" si="13"/>
        <v>33.199999999999989</v>
      </c>
      <c r="H257" s="18">
        <f t="shared" si="14"/>
        <v>0.15961538461538455</v>
      </c>
      <c r="I257">
        <f t="shared" si="15"/>
        <v>1102.2399999999993</v>
      </c>
    </row>
    <row r="258" spans="1:9" x14ac:dyDescent="0.25">
      <c r="A258" s="1">
        <v>44818</v>
      </c>
      <c r="B258" s="2">
        <v>219</v>
      </c>
      <c r="C258">
        <f>SUMPRODUCT(B255:B257,$K$5:$K$7)</f>
        <v>225.45</v>
      </c>
      <c r="F258">
        <f t="shared" si="12"/>
        <v>-6.4499999999999886</v>
      </c>
      <c r="G258">
        <f t="shared" si="13"/>
        <v>6.4499999999999886</v>
      </c>
      <c r="H258" s="18">
        <f t="shared" si="14"/>
        <v>2.9452054794520496E-2</v>
      </c>
      <c r="I258">
        <f t="shared" si="15"/>
        <v>41.60249999999985</v>
      </c>
    </row>
    <row r="259" spans="1:9" x14ac:dyDescent="0.25">
      <c r="A259" s="1">
        <v>44819</v>
      </c>
      <c r="B259" s="2">
        <v>145</v>
      </c>
      <c r="C259">
        <f>SUMPRODUCT(B256:B258,$K$5:$K$7)</f>
        <v>219.05</v>
      </c>
      <c r="F259">
        <f t="shared" si="12"/>
        <v>-74.050000000000011</v>
      </c>
      <c r="G259">
        <f t="shared" si="13"/>
        <v>74.050000000000011</v>
      </c>
      <c r="H259" s="18">
        <f t="shared" si="14"/>
        <v>0.51068965517241383</v>
      </c>
      <c r="I259">
        <f t="shared" si="15"/>
        <v>5483.402500000002</v>
      </c>
    </row>
    <row r="260" spans="1:9" x14ac:dyDescent="0.25">
      <c r="A260" s="1">
        <v>44820</v>
      </c>
      <c r="B260" s="2">
        <v>129</v>
      </c>
      <c r="C260">
        <f>SUMPRODUCT(B257:B259,$K$5:$K$7)</f>
        <v>180.35</v>
      </c>
      <c r="F260">
        <f t="shared" si="12"/>
        <v>-51.349999999999994</v>
      </c>
      <c r="G260">
        <f t="shared" si="13"/>
        <v>51.349999999999994</v>
      </c>
      <c r="H260" s="18">
        <f t="shared" si="14"/>
        <v>0.39806201550387593</v>
      </c>
      <c r="I260">
        <f t="shared" si="15"/>
        <v>2636.8224999999993</v>
      </c>
    </row>
    <row r="261" spans="1:9" x14ac:dyDescent="0.25">
      <c r="A261" s="1">
        <v>44821</v>
      </c>
      <c r="B261" s="2">
        <v>273</v>
      </c>
      <c r="C261">
        <f>SUMPRODUCT(B258:B260,$K$5:$K$7)</f>
        <v>148.1</v>
      </c>
      <c r="F261">
        <f t="shared" si="12"/>
        <v>124.9</v>
      </c>
      <c r="G261">
        <f t="shared" si="13"/>
        <v>124.9</v>
      </c>
      <c r="H261" s="18">
        <f t="shared" si="14"/>
        <v>0.45750915750915755</v>
      </c>
      <c r="I261">
        <f t="shared" si="15"/>
        <v>15600.010000000002</v>
      </c>
    </row>
    <row r="262" spans="1:9" x14ac:dyDescent="0.25">
      <c r="A262" s="1">
        <v>44822</v>
      </c>
      <c r="B262" s="2">
        <v>276</v>
      </c>
      <c r="C262">
        <f>SUMPRODUCT(B259:B261,$K$5:$K$7)</f>
        <v>203.4</v>
      </c>
      <c r="F262">
        <f t="shared" ref="F262:F325" si="16">B262-C262</f>
        <v>72.599999999999994</v>
      </c>
      <c r="G262">
        <f t="shared" ref="G262:G325" si="17">ABS(F262)</f>
        <v>72.599999999999994</v>
      </c>
      <c r="H262" s="18">
        <f t="shared" ref="H262:H325" si="18">G262/B262</f>
        <v>0.26304347826086955</v>
      </c>
      <c r="I262">
        <f t="shared" ref="I262:I325" si="19">F262^2</f>
        <v>5270.7599999999993</v>
      </c>
    </row>
    <row r="263" spans="1:9" x14ac:dyDescent="0.25">
      <c r="A263" s="1">
        <v>44823</v>
      </c>
      <c r="B263" s="2">
        <v>243</v>
      </c>
      <c r="C263">
        <f>SUMPRODUCT(B260:B262,$K$5:$K$7)</f>
        <v>252.89999999999998</v>
      </c>
      <c r="F263">
        <f t="shared" si="16"/>
        <v>-9.8999999999999773</v>
      </c>
      <c r="G263">
        <f t="shared" si="17"/>
        <v>9.8999999999999773</v>
      </c>
      <c r="H263" s="18">
        <f t="shared" si="18"/>
        <v>4.0740740740740647E-2</v>
      </c>
      <c r="I263">
        <f t="shared" si="19"/>
        <v>98.00999999999955</v>
      </c>
    </row>
    <row r="264" spans="1:9" x14ac:dyDescent="0.25">
      <c r="A264" s="1">
        <v>44824</v>
      </c>
      <c r="B264" s="2">
        <v>230</v>
      </c>
      <c r="C264">
        <f>SUMPRODUCT(B261:B263,$K$5:$K$7)</f>
        <v>259.04999999999995</v>
      </c>
      <c r="F264">
        <f t="shared" si="16"/>
        <v>-29.049999999999955</v>
      </c>
      <c r="G264">
        <f t="shared" si="17"/>
        <v>29.049999999999955</v>
      </c>
      <c r="H264" s="18">
        <f t="shared" si="18"/>
        <v>0.12630434782608677</v>
      </c>
      <c r="I264">
        <f t="shared" si="19"/>
        <v>843.9024999999973</v>
      </c>
    </row>
    <row r="265" spans="1:9" x14ac:dyDescent="0.25">
      <c r="A265" s="1">
        <v>44825</v>
      </c>
      <c r="B265" s="2">
        <v>610</v>
      </c>
      <c r="C265">
        <f>SUMPRODUCT(B262:B264,$K$5:$K$7)</f>
        <v>241.45</v>
      </c>
      <c r="F265">
        <f t="shared" si="16"/>
        <v>368.55</v>
      </c>
      <c r="G265">
        <f t="shared" si="17"/>
        <v>368.55</v>
      </c>
      <c r="H265" s="18">
        <f t="shared" si="18"/>
        <v>0.60418032786885245</v>
      </c>
      <c r="I265">
        <f t="shared" si="19"/>
        <v>135829.10250000001</v>
      </c>
    </row>
    <row r="266" spans="1:9" x14ac:dyDescent="0.25">
      <c r="A266" s="1">
        <v>44826</v>
      </c>
      <c r="B266" s="2">
        <v>223</v>
      </c>
      <c r="C266">
        <f>SUMPRODUCT(B263:B265,$K$5:$K$7)</f>
        <v>421.95</v>
      </c>
      <c r="F266">
        <f t="shared" si="16"/>
        <v>-198.95</v>
      </c>
      <c r="G266">
        <f t="shared" si="17"/>
        <v>198.95</v>
      </c>
      <c r="H266" s="18">
        <f t="shared" si="18"/>
        <v>0.89215246636771295</v>
      </c>
      <c r="I266">
        <f t="shared" si="19"/>
        <v>39581.102499999994</v>
      </c>
    </row>
    <row r="267" spans="1:9" x14ac:dyDescent="0.25">
      <c r="A267" s="1">
        <v>44827</v>
      </c>
      <c r="B267" s="2">
        <v>77</v>
      </c>
      <c r="C267">
        <f>SUMPRODUCT(B264:B266,$K$5:$K$7)</f>
        <v>359.5</v>
      </c>
      <c r="F267">
        <f t="shared" si="16"/>
        <v>-282.5</v>
      </c>
      <c r="G267">
        <f t="shared" si="17"/>
        <v>282.5</v>
      </c>
      <c r="H267" s="18">
        <f t="shared" si="18"/>
        <v>3.668831168831169</v>
      </c>
      <c r="I267">
        <f t="shared" si="19"/>
        <v>79806.25</v>
      </c>
    </row>
    <row r="268" spans="1:9" x14ac:dyDescent="0.25">
      <c r="A268" s="1">
        <v>44828</v>
      </c>
      <c r="B268" s="2">
        <v>314</v>
      </c>
      <c r="C268">
        <f>SUMPRODUCT(B265:B267,$K$5:$K$7)</f>
        <v>208.05</v>
      </c>
      <c r="F268">
        <f t="shared" si="16"/>
        <v>105.94999999999999</v>
      </c>
      <c r="G268">
        <f t="shared" si="17"/>
        <v>105.94999999999999</v>
      </c>
      <c r="H268" s="18">
        <f t="shared" si="18"/>
        <v>0.33742038216560505</v>
      </c>
      <c r="I268">
        <f t="shared" si="19"/>
        <v>11225.402499999998</v>
      </c>
    </row>
    <row r="269" spans="1:9" x14ac:dyDescent="0.25">
      <c r="A269" s="1">
        <v>44829</v>
      </c>
      <c r="B269" s="2">
        <v>352</v>
      </c>
      <c r="C269">
        <f>SUMPRODUCT(B266:B268,$K$5:$K$7)</f>
        <v>217.39999999999998</v>
      </c>
      <c r="F269">
        <f t="shared" si="16"/>
        <v>134.60000000000002</v>
      </c>
      <c r="G269">
        <f t="shared" si="17"/>
        <v>134.60000000000002</v>
      </c>
      <c r="H269" s="18">
        <f t="shared" si="18"/>
        <v>0.38238636363636369</v>
      </c>
      <c r="I269">
        <f t="shared" si="19"/>
        <v>18117.160000000007</v>
      </c>
    </row>
    <row r="270" spans="1:9" x14ac:dyDescent="0.25">
      <c r="A270" s="1">
        <v>44830</v>
      </c>
      <c r="B270" s="2">
        <v>339</v>
      </c>
      <c r="C270">
        <f>SUMPRODUCT(B267:B269,$K$5:$K$7)</f>
        <v>297.45</v>
      </c>
      <c r="F270">
        <f t="shared" si="16"/>
        <v>41.550000000000011</v>
      </c>
      <c r="G270">
        <f t="shared" si="17"/>
        <v>41.550000000000011</v>
      </c>
      <c r="H270" s="18">
        <f t="shared" si="18"/>
        <v>0.12256637168141596</v>
      </c>
      <c r="I270">
        <f t="shared" si="19"/>
        <v>1726.4025000000011</v>
      </c>
    </row>
    <row r="271" spans="1:9" x14ac:dyDescent="0.25">
      <c r="A271" s="1">
        <v>44831</v>
      </c>
      <c r="B271" s="2">
        <v>282</v>
      </c>
      <c r="C271">
        <f>SUMPRODUCT(B268:B270,$K$5:$K$7)</f>
        <v>339.79999999999995</v>
      </c>
      <c r="F271">
        <f t="shared" si="16"/>
        <v>-57.799999999999955</v>
      </c>
      <c r="G271">
        <f t="shared" si="17"/>
        <v>57.799999999999955</v>
      </c>
      <c r="H271" s="18">
        <f t="shared" si="18"/>
        <v>0.20496453900709205</v>
      </c>
      <c r="I271">
        <f t="shared" si="19"/>
        <v>3340.8399999999947</v>
      </c>
    </row>
    <row r="272" spans="1:9" x14ac:dyDescent="0.25">
      <c r="A272" s="1">
        <v>44832</v>
      </c>
      <c r="B272" s="2">
        <v>251</v>
      </c>
      <c r="C272">
        <f>SUMPRODUCT(B269:B271,$K$5:$K$7)</f>
        <v>312.45</v>
      </c>
      <c r="F272">
        <f t="shared" si="16"/>
        <v>-61.449999999999989</v>
      </c>
      <c r="G272">
        <f t="shared" si="17"/>
        <v>61.449999999999989</v>
      </c>
      <c r="H272" s="18">
        <f t="shared" si="18"/>
        <v>0.24482071713147405</v>
      </c>
      <c r="I272">
        <f t="shared" si="19"/>
        <v>3776.1024999999986</v>
      </c>
    </row>
    <row r="273" spans="1:9" x14ac:dyDescent="0.25">
      <c r="A273" s="1">
        <v>44833</v>
      </c>
      <c r="B273" s="2">
        <v>162</v>
      </c>
      <c r="C273">
        <f>SUMPRODUCT(B270:B272,$K$5:$K$7)</f>
        <v>275.04999999999995</v>
      </c>
      <c r="F273">
        <f t="shared" si="16"/>
        <v>-113.04999999999995</v>
      </c>
      <c r="G273">
        <f t="shared" si="17"/>
        <v>113.04999999999995</v>
      </c>
      <c r="H273" s="18">
        <f t="shared" si="18"/>
        <v>0.69783950617283919</v>
      </c>
      <c r="I273">
        <f t="shared" si="19"/>
        <v>12780.302499999989</v>
      </c>
    </row>
    <row r="274" spans="1:9" x14ac:dyDescent="0.25">
      <c r="A274" s="1">
        <v>44834</v>
      </c>
      <c r="B274" s="2">
        <v>108</v>
      </c>
      <c r="C274">
        <f>SUMPRODUCT(B271:B273,$K$5:$K$7)</f>
        <v>211.14999999999998</v>
      </c>
      <c r="F274">
        <f t="shared" si="16"/>
        <v>-103.14999999999998</v>
      </c>
      <c r="G274">
        <f t="shared" si="17"/>
        <v>103.14999999999998</v>
      </c>
      <c r="H274" s="18">
        <f t="shared" si="18"/>
        <v>0.95509259259259238</v>
      </c>
      <c r="I274">
        <f t="shared" si="19"/>
        <v>10639.922499999995</v>
      </c>
    </row>
    <row r="275" spans="1:9" x14ac:dyDescent="0.25">
      <c r="A275" s="1">
        <v>44835</v>
      </c>
      <c r="B275" s="2">
        <v>255</v>
      </c>
      <c r="C275">
        <f>SUMPRODUCT(B272:B274,$K$5:$K$7)</f>
        <v>148.35</v>
      </c>
      <c r="F275">
        <f t="shared" si="16"/>
        <v>106.65</v>
      </c>
      <c r="G275">
        <f t="shared" si="17"/>
        <v>106.65</v>
      </c>
      <c r="H275" s="18">
        <f t="shared" si="18"/>
        <v>0.41823529411764709</v>
      </c>
      <c r="I275">
        <f t="shared" si="19"/>
        <v>11374.222500000002</v>
      </c>
    </row>
    <row r="276" spans="1:9" x14ac:dyDescent="0.25">
      <c r="A276" s="1">
        <v>44836</v>
      </c>
      <c r="B276" s="2">
        <v>236</v>
      </c>
      <c r="C276">
        <f>SUMPRODUCT(B273:B275,$K$5:$K$7)</f>
        <v>189.6</v>
      </c>
      <c r="F276">
        <f t="shared" si="16"/>
        <v>46.400000000000006</v>
      </c>
      <c r="G276">
        <f t="shared" si="17"/>
        <v>46.400000000000006</v>
      </c>
      <c r="H276" s="18">
        <f t="shared" si="18"/>
        <v>0.19661016949152546</v>
      </c>
      <c r="I276">
        <f t="shared" si="19"/>
        <v>2152.9600000000005</v>
      </c>
    </row>
    <row r="277" spans="1:9" x14ac:dyDescent="0.25">
      <c r="A277" s="1">
        <v>44837</v>
      </c>
      <c r="B277" s="2">
        <v>266</v>
      </c>
      <c r="C277">
        <f>SUMPRODUCT(B274:B276,$K$5:$K$7)</f>
        <v>223.45</v>
      </c>
      <c r="F277">
        <f t="shared" si="16"/>
        <v>42.550000000000011</v>
      </c>
      <c r="G277">
        <f t="shared" si="17"/>
        <v>42.550000000000011</v>
      </c>
      <c r="H277" s="18">
        <f t="shared" si="18"/>
        <v>0.15996240601503764</v>
      </c>
      <c r="I277">
        <f t="shared" si="19"/>
        <v>1810.502500000001</v>
      </c>
    </row>
    <row r="278" spans="1:9" x14ac:dyDescent="0.25">
      <c r="A278" s="1">
        <v>44838</v>
      </c>
      <c r="B278" s="2">
        <v>216</v>
      </c>
      <c r="C278">
        <f>SUMPRODUCT(B275:B277,$K$5:$K$7)</f>
        <v>253.85</v>
      </c>
      <c r="F278">
        <f t="shared" si="16"/>
        <v>-37.849999999999994</v>
      </c>
      <c r="G278">
        <f t="shared" si="17"/>
        <v>37.849999999999994</v>
      </c>
      <c r="H278" s="18">
        <f t="shared" si="18"/>
        <v>0.17523148148148146</v>
      </c>
      <c r="I278">
        <f t="shared" si="19"/>
        <v>1432.6224999999995</v>
      </c>
    </row>
    <row r="279" spans="1:9" x14ac:dyDescent="0.25">
      <c r="A279" s="1">
        <v>44839</v>
      </c>
      <c r="B279" s="2">
        <v>245</v>
      </c>
      <c r="C279">
        <f>SUMPRODUCT(B276:B278,$K$5:$K$7)</f>
        <v>236.5</v>
      </c>
      <c r="F279">
        <f t="shared" si="16"/>
        <v>8.5</v>
      </c>
      <c r="G279">
        <f t="shared" si="17"/>
        <v>8.5</v>
      </c>
      <c r="H279" s="18">
        <f t="shared" si="18"/>
        <v>3.4693877551020408E-2</v>
      </c>
      <c r="I279">
        <f t="shared" si="19"/>
        <v>72.25</v>
      </c>
    </row>
    <row r="280" spans="1:9" x14ac:dyDescent="0.25">
      <c r="A280" s="1">
        <v>44840</v>
      </c>
      <c r="B280" s="2">
        <v>135</v>
      </c>
      <c r="C280">
        <f>SUMPRODUCT(B277:B279,$K$5:$K$7)</f>
        <v>238</v>
      </c>
      <c r="F280">
        <f t="shared" si="16"/>
        <v>-103</v>
      </c>
      <c r="G280">
        <f t="shared" si="17"/>
        <v>103</v>
      </c>
      <c r="H280" s="18">
        <f t="shared" si="18"/>
        <v>0.76296296296296295</v>
      </c>
      <c r="I280">
        <f t="shared" si="19"/>
        <v>10609</v>
      </c>
    </row>
    <row r="281" spans="1:9" x14ac:dyDescent="0.25">
      <c r="A281" s="1">
        <v>44841</v>
      </c>
      <c r="B281" s="2">
        <v>106</v>
      </c>
      <c r="C281">
        <f>SUMPRODUCT(B278:B280,$K$5:$K$7)</f>
        <v>185.65</v>
      </c>
      <c r="F281">
        <f t="shared" si="16"/>
        <v>-79.650000000000006</v>
      </c>
      <c r="G281">
        <f t="shared" si="17"/>
        <v>79.650000000000006</v>
      </c>
      <c r="H281" s="18">
        <f t="shared" si="18"/>
        <v>0.75141509433962272</v>
      </c>
      <c r="I281">
        <f t="shared" si="19"/>
        <v>6344.1225000000013</v>
      </c>
    </row>
    <row r="282" spans="1:9" x14ac:dyDescent="0.25">
      <c r="A282" s="1">
        <v>44842</v>
      </c>
      <c r="B282" s="2">
        <v>112</v>
      </c>
      <c r="C282">
        <f>SUMPRODUCT(B279:B281,$K$5:$K$7)</f>
        <v>137</v>
      </c>
      <c r="F282">
        <f t="shared" si="16"/>
        <v>-25</v>
      </c>
      <c r="G282">
        <f t="shared" si="17"/>
        <v>25</v>
      </c>
      <c r="H282" s="18">
        <f t="shared" si="18"/>
        <v>0.22321428571428573</v>
      </c>
      <c r="I282">
        <f t="shared" si="19"/>
        <v>625</v>
      </c>
    </row>
    <row r="283" spans="1:9" x14ac:dyDescent="0.25">
      <c r="A283" s="1">
        <v>44843</v>
      </c>
      <c r="B283" s="2">
        <v>193</v>
      </c>
      <c r="C283">
        <f>SUMPRODUCT(B280:B282,$K$5:$K$7)</f>
        <v>113.35</v>
      </c>
      <c r="F283">
        <f t="shared" si="16"/>
        <v>79.650000000000006</v>
      </c>
      <c r="G283">
        <f t="shared" si="17"/>
        <v>79.650000000000006</v>
      </c>
      <c r="H283" s="18">
        <f t="shared" si="18"/>
        <v>0.41269430051813477</v>
      </c>
      <c r="I283">
        <f t="shared" si="19"/>
        <v>6344.1225000000013</v>
      </c>
    </row>
    <row r="284" spans="1:9" x14ac:dyDescent="0.25">
      <c r="A284" s="1">
        <v>44844</v>
      </c>
      <c r="B284" s="2">
        <v>236</v>
      </c>
      <c r="C284">
        <f>SUMPRODUCT(B281:B283,$K$5:$K$7)</f>
        <v>151.6</v>
      </c>
      <c r="F284">
        <f t="shared" si="16"/>
        <v>84.4</v>
      </c>
      <c r="G284">
        <f t="shared" si="17"/>
        <v>84.4</v>
      </c>
      <c r="H284" s="18">
        <f t="shared" si="18"/>
        <v>0.35762711864406782</v>
      </c>
      <c r="I284">
        <f t="shared" si="19"/>
        <v>7123.3600000000006</v>
      </c>
    </row>
    <row r="285" spans="1:9" x14ac:dyDescent="0.25">
      <c r="A285" s="1">
        <v>44845</v>
      </c>
      <c r="B285" s="2">
        <v>220</v>
      </c>
      <c r="C285">
        <f>SUMPRODUCT(B282:B284,$K$5:$K$7)</f>
        <v>202.35</v>
      </c>
      <c r="F285">
        <f t="shared" si="16"/>
        <v>17.650000000000006</v>
      </c>
      <c r="G285">
        <f t="shared" si="17"/>
        <v>17.650000000000006</v>
      </c>
      <c r="H285" s="18">
        <f t="shared" si="18"/>
        <v>8.0227272727272758E-2</v>
      </c>
      <c r="I285">
        <f t="shared" si="19"/>
        <v>311.52250000000021</v>
      </c>
    </row>
    <row r="286" spans="1:9" x14ac:dyDescent="0.25">
      <c r="A286" s="1">
        <v>44846</v>
      </c>
      <c r="B286" s="2">
        <v>238</v>
      </c>
      <c r="C286">
        <f>SUMPRODUCT(B283:B285,$K$5:$K$7)</f>
        <v>221.55</v>
      </c>
      <c r="F286">
        <f t="shared" si="16"/>
        <v>16.449999999999989</v>
      </c>
      <c r="G286">
        <f t="shared" si="17"/>
        <v>16.449999999999989</v>
      </c>
      <c r="H286" s="18">
        <f t="shared" si="18"/>
        <v>6.9117647058823478E-2</v>
      </c>
      <c r="I286">
        <f t="shared" si="19"/>
        <v>270.60249999999962</v>
      </c>
    </row>
    <row r="287" spans="1:9" x14ac:dyDescent="0.25">
      <c r="A287" s="1">
        <v>44847</v>
      </c>
      <c r="B287" s="2">
        <v>145</v>
      </c>
      <c r="C287">
        <f>SUMPRODUCT(B284:B286,$K$5:$K$7)</f>
        <v>231.4</v>
      </c>
      <c r="F287">
        <f t="shared" si="16"/>
        <v>-86.4</v>
      </c>
      <c r="G287">
        <f t="shared" si="17"/>
        <v>86.4</v>
      </c>
      <c r="H287" s="18">
        <f t="shared" si="18"/>
        <v>0.5958620689655173</v>
      </c>
      <c r="I287">
        <f t="shared" si="19"/>
        <v>7464.9600000000009</v>
      </c>
    </row>
    <row r="288" spans="1:9" x14ac:dyDescent="0.25">
      <c r="A288" s="1">
        <v>44848</v>
      </c>
      <c r="B288" s="2">
        <v>59</v>
      </c>
      <c r="C288">
        <f>SUMPRODUCT(B285:B287,$K$5:$K$7)</f>
        <v>188.8</v>
      </c>
      <c r="F288">
        <f t="shared" si="16"/>
        <v>-129.80000000000001</v>
      </c>
      <c r="G288">
        <f t="shared" si="17"/>
        <v>129.80000000000001</v>
      </c>
      <c r="H288" s="18">
        <f t="shared" si="18"/>
        <v>2.2000000000000002</v>
      </c>
      <c r="I288">
        <f t="shared" si="19"/>
        <v>16848.040000000005</v>
      </c>
    </row>
    <row r="289" spans="1:9" x14ac:dyDescent="0.25">
      <c r="A289" s="1">
        <v>44849</v>
      </c>
      <c r="B289" s="2">
        <v>322</v>
      </c>
      <c r="C289">
        <f>SUMPRODUCT(B286:B288,$K$5:$K$7)</f>
        <v>115.94999999999999</v>
      </c>
      <c r="F289">
        <f t="shared" si="16"/>
        <v>206.05</v>
      </c>
      <c r="G289">
        <f t="shared" si="17"/>
        <v>206.05</v>
      </c>
      <c r="H289" s="18">
        <f t="shared" si="18"/>
        <v>0.63990683229813672</v>
      </c>
      <c r="I289">
        <f t="shared" si="19"/>
        <v>42456.602500000008</v>
      </c>
    </row>
    <row r="290" spans="1:9" x14ac:dyDescent="0.25">
      <c r="A290" s="1">
        <v>44850</v>
      </c>
      <c r="B290" s="2">
        <v>268</v>
      </c>
      <c r="C290">
        <f>SUMPRODUCT(B287:B289,$K$5:$K$7)</f>
        <v>203.4</v>
      </c>
      <c r="F290">
        <f t="shared" si="16"/>
        <v>64.599999999999994</v>
      </c>
      <c r="G290">
        <f t="shared" si="17"/>
        <v>64.599999999999994</v>
      </c>
      <c r="H290" s="18">
        <f t="shared" si="18"/>
        <v>0.24104477611940298</v>
      </c>
      <c r="I290">
        <f t="shared" si="19"/>
        <v>4173.1599999999989</v>
      </c>
    </row>
    <row r="291" spans="1:9" x14ac:dyDescent="0.25">
      <c r="A291" s="1">
        <v>44851</v>
      </c>
      <c r="B291" s="2">
        <v>261</v>
      </c>
      <c r="C291">
        <f>SUMPRODUCT(B288:B290,$K$5:$K$7)</f>
        <v>255.54999999999998</v>
      </c>
      <c r="F291">
        <f t="shared" si="16"/>
        <v>5.4500000000000171</v>
      </c>
      <c r="G291">
        <f t="shared" si="17"/>
        <v>5.4500000000000171</v>
      </c>
      <c r="H291" s="18">
        <f t="shared" si="18"/>
        <v>2.0881226053639911E-2</v>
      </c>
      <c r="I291">
        <f t="shared" si="19"/>
        <v>29.702500000000185</v>
      </c>
    </row>
    <row r="292" spans="1:9" x14ac:dyDescent="0.25">
      <c r="A292" s="1">
        <v>44852</v>
      </c>
      <c r="B292" s="2">
        <v>262</v>
      </c>
      <c r="C292">
        <f>SUMPRODUCT(B289:B291,$K$5:$K$7)</f>
        <v>272.60000000000002</v>
      </c>
      <c r="F292">
        <f t="shared" si="16"/>
        <v>-10.600000000000023</v>
      </c>
      <c r="G292">
        <f t="shared" si="17"/>
        <v>10.600000000000023</v>
      </c>
      <c r="H292" s="18">
        <f t="shared" si="18"/>
        <v>4.0458015267175657E-2</v>
      </c>
      <c r="I292">
        <f t="shared" si="19"/>
        <v>112.36000000000048</v>
      </c>
    </row>
    <row r="293" spans="1:9" x14ac:dyDescent="0.25">
      <c r="A293" s="1">
        <v>44853</v>
      </c>
      <c r="B293" s="2">
        <v>204</v>
      </c>
      <c r="C293">
        <f>SUMPRODUCT(B290:B292,$K$5:$K$7)</f>
        <v>262.54999999999995</v>
      </c>
      <c r="F293">
        <f t="shared" si="16"/>
        <v>-58.549999999999955</v>
      </c>
      <c r="G293">
        <f t="shared" si="17"/>
        <v>58.549999999999955</v>
      </c>
      <c r="H293" s="18">
        <f t="shared" si="18"/>
        <v>0.28700980392156838</v>
      </c>
      <c r="I293">
        <f t="shared" si="19"/>
        <v>3428.1024999999945</v>
      </c>
    </row>
    <row r="294" spans="1:9" x14ac:dyDescent="0.25">
      <c r="A294" s="1">
        <v>44854</v>
      </c>
      <c r="B294" s="2">
        <v>125</v>
      </c>
      <c r="C294">
        <f>SUMPRODUCT(B291:B293,$K$5:$K$7)</f>
        <v>232.85</v>
      </c>
      <c r="F294">
        <f t="shared" si="16"/>
        <v>-107.85</v>
      </c>
      <c r="G294">
        <f t="shared" si="17"/>
        <v>107.85</v>
      </c>
      <c r="H294" s="18">
        <f t="shared" si="18"/>
        <v>0.8627999999999999</v>
      </c>
      <c r="I294">
        <f t="shared" si="19"/>
        <v>11631.622499999999</v>
      </c>
    </row>
    <row r="295" spans="1:9" x14ac:dyDescent="0.25">
      <c r="A295" s="1">
        <v>44855</v>
      </c>
      <c r="B295" s="2">
        <v>140</v>
      </c>
      <c r="C295">
        <f>SUMPRODUCT(B292:B294,$K$5:$K$7)</f>
        <v>173.2</v>
      </c>
      <c r="F295">
        <f t="shared" si="16"/>
        <v>-33.199999999999989</v>
      </c>
      <c r="G295">
        <f t="shared" si="17"/>
        <v>33.199999999999989</v>
      </c>
      <c r="H295" s="18">
        <f t="shared" si="18"/>
        <v>0.23714285714285707</v>
      </c>
      <c r="I295">
        <f t="shared" si="19"/>
        <v>1102.2399999999993</v>
      </c>
    </row>
    <row r="296" spans="1:9" x14ac:dyDescent="0.25">
      <c r="A296" s="1">
        <v>44856</v>
      </c>
      <c r="B296" s="2">
        <v>259</v>
      </c>
      <c r="C296">
        <f>SUMPRODUCT(B293:B295,$K$5:$K$7)</f>
        <v>144.35</v>
      </c>
      <c r="F296">
        <f t="shared" si="16"/>
        <v>114.65</v>
      </c>
      <c r="G296">
        <f t="shared" si="17"/>
        <v>114.65</v>
      </c>
      <c r="H296" s="18">
        <f t="shared" si="18"/>
        <v>0.44266409266409268</v>
      </c>
      <c r="I296">
        <f t="shared" si="19"/>
        <v>13144.622500000001</v>
      </c>
    </row>
    <row r="297" spans="1:9" x14ac:dyDescent="0.25">
      <c r="A297" s="1">
        <v>44857</v>
      </c>
      <c r="B297" s="2">
        <v>255</v>
      </c>
      <c r="C297">
        <f>SUMPRODUCT(B294:B296,$K$5:$K$7)</f>
        <v>197.25</v>
      </c>
      <c r="F297">
        <f t="shared" si="16"/>
        <v>57.75</v>
      </c>
      <c r="G297">
        <f t="shared" si="17"/>
        <v>57.75</v>
      </c>
      <c r="H297" s="18">
        <f t="shared" si="18"/>
        <v>0.22647058823529412</v>
      </c>
      <c r="I297">
        <f t="shared" si="19"/>
        <v>3335.0625</v>
      </c>
    </row>
    <row r="298" spans="1:9" x14ac:dyDescent="0.25">
      <c r="A298" s="1">
        <v>44858</v>
      </c>
      <c r="B298" s="2">
        <v>212</v>
      </c>
      <c r="C298">
        <f>SUMPRODUCT(B295:B297,$K$5:$K$7)</f>
        <v>239.14999999999998</v>
      </c>
      <c r="F298">
        <f t="shared" si="16"/>
        <v>-27.149999999999977</v>
      </c>
      <c r="G298">
        <f t="shared" si="17"/>
        <v>27.149999999999977</v>
      </c>
      <c r="H298" s="18">
        <f t="shared" si="18"/>
        <v>0.12806603773584896</v>
      </c>
      <c r="I298">
        <f t="shared" si="19"/>
        <v>737.12249999999881</v>
      </c>
    </row>
    <row r="299" spans="1:9" x14ac:dyDescent="0.25">
      <c r="A299" s="1">
        <v>44859</v>
      </c>
      <c r="B299" s="2">
        <v>225</v>
      </c>
      <c r="C299">
        <f>SUMPRODUCT(B296:B298,$K$5:$K$7)</f>
        <v>234.1</v>
      </c>
      <c r="F299">
        <f t="shared" si="16"/>
        <v>-9.0999999999999943</v>
      </c>
      <c r="G299">
        <f t="shared" si="17"/>
        <v>9.0999999999999943</v>
      </c>
      <c r="H299" s="18">
        <f t="shared" si="18"/>
        <v>4.0444444444444422E-2</v>
      </c>
      <c r="I299">
        <f t="shared" si="19"/>
        <v>82.809999999999903</v>
      </c>
    </row>
    <row r="300" spans="1:9" x14ac:dyDescent="0.25">
      <c r="A300" s="1">
        <v>44860</v>
      </c>
      <c r="B300" s="2">
        <v>239</v>
      </c>
      <c r="C300">
        <f>SUMPRODUCT(B297:B299,$K$5:$K$7)</f>
        <v>224.95</v>
      </c>
      <c r="F300">
        <f t="shared" si="16"/>
        <v>14.050000000000011</v>
      </c>
      <c r="G300">
        <f t="shared" si="17"/>
        <v>14.050000000000011</v>
      </c>
      <c r="H300" s="18">
        <f t="shared" si="18"/>
        <v>5.8786610878661133E-2</v>
      </c>
      <c r="I300">
        <f t="shared" si="19"/>
        <v>197.40250000000032</v>
      </c>
    </row>
    <row r="301" spans="1:9" x14ac:dyDescent="0.25">
      <c r="A301" s="1">
        <v>44861</v>
      </c>
      <c r="B301" s="2">
        <v>125</v>
      </c>
      <c r="C301">
        <f>SUMPRODUCT(B298:B300,$K$5:$K$7)</f>
        <v>230.05</v>
      </c>
      <c r="F301">
        <f t="shared" si="16"/>
        <v>-105.05000000000001</v>
      </c>
      <c r="G301">
        <f t="shared" si="17"/>
        <v>105.05000000000001</v>
      </c>
      <c r="H301" s="18">
        <f t="shared" si="18"/>
        <v>0.84040000000000004</v>
      </c>
      <c r="I301">
        <f t="shared" si="19"/>
        <v>11035.502500000002</v>
      </c>
    </row>
    <row r="302" spans="1:9" x14ac:dyDescent="0.25">
      <c r="A302" s="1">
        <v>44862</v>
      </c>
      <c r="B302" s="2">
        <v>139</v>
      </c>
      <c r="C302">
        <f>SUMPRODUCT(B299:B301,$K$5:$K$7)</f>
        <v>179.89999999999998</v>
      </c>
      <c r="F302">
        <f t="shared" si="16"/>
        <v>-40.899999999999977</v>
      </c>
      <c r="G302">
        <f t="shared" si="17"/>
        <v>40.899999999999977</v>
      </c>
      <c r="H302" s="18">
        <f t="shared" si="18"/>
        <v>0.29424460431654659</v>
      </c>
      <c r="I302">
        <f t="shared" si="19"/>
        <v>1672.8099999999981</v>
      </c>
    </row>
    <row r="303" spans="1:9" x14ac:dyDescent="0.25">
      <c r="A303" s="1">
        <v>44863</v>
      </c>
      <c r="B303" s="2">
        <v>285</v>
      </c>
      <c r="C303">
        <f>SUMPRODUCT(B300:B302,$K$5:$K$7)</f>
        <v>149.1</v>
      </c>
      <c r="F303">
        <f t="shared" si="16"/>
        <v>135.9</v>
      </c>
      <c r="G303">
        <f t="shared" si="17"/>
        <v>135.9</v>
      </c>
      <c r="H303" s="18">
        <f t="shared" si="18"/>
        <v>0.4768421052631579</v>
      </c>
      <c r="I303">
        <f t="shared" si="19"/>
        <v>18468.810000000001</v>
      </c>
    </row>
    <row r="304" spans="1:9" x14ac:dyDescent="0.25">
      <c r="A304" s="1">
        <v>44864</v>
      </c>
      <c r="B304" s="2">
        <v>253</v>
      </c>
      <c r="C304">
        <f>SUMPRODUCT(B301:B303,$K$5:$K$7)</f>
        <v>209.9</v>
      </c>
      <c r="F304">
        <f t="shared" si="16"/>
        <v>43.099999999999994</v>
      </c>
      <c r="G304">
        <f t="shared" si="17"/>
        <v>43.099999999999994</v>
      </c>
      <c r="H304" s="18">
        <f t="shared" si="18"/>
        <v>0.17035573122529643</v>
      </c>
      <c r="I304">
        <f t="shared" si="19"/>
        <v>1857.6099999999994</v>
      </c>
    </row>
    <row r="305" spans="1:9" x14ac:dyDescent="0.25">
      <c r="A305" s="1">
        <v>44865</v>
      </c>
      <c r="B305" s="2">
        <v>203</v>
      </c>
      <c r="C305">
        <f>SUMPRODUCT(B302:B304,$K$5:$K$7)</f>
        <v>247.1</v>
      </c>
      <c r="F305">
        <f t="shared" si="16"/>
        <v>-44.099999999999994</v>
      </c>
      <c r="G305">
        <f t="shared" si="17"/>
        <v>44.099999999999994</v>
      </c>
      <c r="H305" s="18">
        <f t="shared" si="18"/>
        <v>0.21724137931034479</v>
      </c>
      <c r="I305">
        <f t="shared" si="19"/>
        <v>1944.8099999999995</v>
      </c>
    </row>
    <row r="306" spans="1:9" x14ac:dyDescent="0.25">
      <c r="A306" s="1">
        <v>44866</v>
      </c>
      <c r="B306" s="2">
        <v>217</v>
      </c>
      <c r="C306">
        <f>SUMPRODUCT(B303:B305,$K$5:$K$7)</f>
        <v>232.8</v>
      </c>
      <c r="F306">
        <f t="shared" si="16"/>
        <v>-15.800000000000011</v>
      </c>
      <c r="G306">
        <f t="shared" si="17"/>
        <v>15.800000000000011</v>
      </c>
      <c r="H306" s="18">
        <f t="shared" si="18"/>
        <v>7.2811059907834152E-2</v>
      </c>
      <c r="I306">
        <f t="shared" si="19"/>
        <v>249.64000000000036</v>
      </c>
    </row>
    <row r="307" spans="1:9" x14ac:dyDescent="0.25">
      <c r="A307" s="1">
        <v>44867</v>
      </c>
      <c r="B307" s="2">
        <v>208</v>
      </c>
      <c r="C307">
        <f>SUMPRODUCT(B304:B306,$K$5:$K$7)</f>
        <v>217.5</v>
      </c>
      <c r="F307">
        <f t="shared" si="16"/>
        <v>-9.5</v>
      </c>
      <c r="G307">
        <f t="shared" si="17"/>
        <v>9.5</v>
      </c>
      <c r="H307" s="18">
        <f t="shared" si="18"/>
        <v>4.567307692307692E-2</v>
      </c>
      <c r="I307">
        <f t="shared" si="19"/>
        <v>90.25</v>
      </c>
    </row>
    <row r="308" spans="1:9" x14ac:dyDescent="0.25">
      <c r="A308" s="1">
        <v>44868</v>
      </c>
      <c r="B308" s="2">
        <v>111</v>
      </c>
      <c r="C308">
        <f>SUMPRODUCT(B305:B307,$K$5:$K$7)</f>
        <v>210.39999999999998</v>
      </c>
      <c r="F308">
        <f t="shared" si="16"/>
        <v>-99.399999999999977</v>
      </c>
      <c r="G308">
        <f t="shared" si="17"/>
        <v>99.399999999999977</v>
      </c>
      <c r="H308" s="18">
        <f t="shared" si="18"/>
        <v>0.89549549549549534</v>
      </c>
      <c r="I308">
        <f t="shared" si="19"/>
        <v>9880.3599999999951</v>
      </c>
    </row>
    <row r="309" spans="1:9" x14ac:dyDescent="0.25">
      <c r="A309" s="1">
        <v>44869</v>
      </c>
      <c r="B309" s="2">
        <v>131</v>
      </c>
      <c r="C309">
        <f>SUMPRODUCT(B306:B308,$K$5:$K$7)</f>
        <v>160.85</v>
      </c>
      <c r="F309">
        <f t="shared" si="16"/>
        <v>-29.849999999999994</v>
      </c>
      <c r="G309">
        <f t="shared" si="17"/>
        <v>29.849999999999994</v>
      </c>
      <c r="H309" s="18">
        <f t="shared" si="18"/>
        <v>0.2278625954198473</v>
      </c>
      <c r="I309">
        <f t="shared" si="19"/>
        <v>891.0224999999997</v>
      </c>
    </row>
    <row r="310" spans="1:9" x14ac:dyDescent="0.25">
      <c r="A310" s="1">
        <v>44870</v>
      </c>
      <c r="B310" s="2">
        <v>203</v>
      </c>
      <c r="C310">
        <f>SUMPRODUCT(B307:B309,$K$5:$K$7)</f>
        <v>135.55000000000001</v>
      </c>
      <c r="F310">
        <f t="shared" si="16"/>
        <v>67.449999999999989</v>
      </c>
      <c r="G310">
        <f t="shared" si="17"/>
        <v>67.449999999999989</v>
      </c>
      <c r="H310" s="18">
        <f t="shared" si="18"/>
        <v>0.33226600985221671</v>
      </c>
      <c r="I310">
        <f t="shared" si="19"/>
        <v>4549.5024999999987</v>
      </c>
    </row>
    <row r="311" spans="1:9" x14ac:dyDescent="0.25">
      <c r="A311" s="1">
        <v>44871</v>
      </c>
      <c r="B311" s="2">
        <v>162</v>
      </c>
      <c r="C311">
        <f>SUMPRODUCT(B308:B310,$K$5:$K$7)</f>
        <v>164</v>
      </c>
      <c r="F311">
        <f t="shared" si="16"/>
        <v>-2</v>
      </c>
      <c r="G311">
        <f t="shared" si="17"/>
        <v>2</v>
      </c>
      <c r="H311" s="18">
        <f t="shared" si="18"/>
        <v>1.2345679012345678E-2</v>
      </c>
      <c r="I311">
        <f t="shared" si="19"/>
        <v>4</v>
      </c>
    </row>
    <row r="312" spans="1:9" x14ac:dyDescent="0.25">
      <c r="A312" s="1">
        <v>44872</v>
      </c>
      <c r="B312" s="2">
        <v>156</v>
      </c>
      <c r="C312">
        <f>SUMPRODUCT(B309:B311,$K$5:$K$7)</f>
        <v>171.7</v>
      </c>
      <c r="F312">
        <f t="shared" si="16"/>
        <v>-15.699999999999989</v>
      </c>
      <c r="G312">
        <f t="shared" si="17"/>
        <v>15.699999999999989</v>
      </c>
      <c r="H312" s="18">
        <f t="shared" si="18"/>
        <v>0.10064102564102557</v>
      </c>
      <c r="I312">
        <f t="shared" si="19"/>
        <v>246.48999999999964</v>
      </c>
    </row>
    <row r="313" spans="1:9" x14ac:dyDescent="0.25">
      <c r="A313" s="1">
        <v>44873</v>
      </c>
      <c r="B313" s="2">
        <v>201</v>
      </c>
      <c r="C313">
        <f>SUMPRODUCT(B310:B312,$K$5:$K$7)</f>
        <v>165.14999999999998</v>
      </c>
      <c r="F313">
        <f t="shared" si="16"/>
        <v>35.850000000000023</v>
      </c>
      <c r="G313">
        <f t="shared" si="17"/>
        <v>35.850000000000023</v>
      </c>
      <c r="H313" s="18">
        <f t="shared" si="18"/>
        <v>0.178358208955224</v>
      </c>
      <c r="I313">
        <f t="shared" si="19"/>
        <v>1285.2225000000017</v>
      </c>
    </row>
    <row r="314" spans="1:9" x14ac:dyDescent="0.25">
      <c r="A314" s="1">
        <v>44874</v>
      </c>
      <c r="B314" s="2">
        <v>261</v>
      </c>
      <c r="C314">
        <f>SUMPRODUCT(B311:B313,$K$5:$K$7)</f>
        <v>179.39999999999998</v>
      </c>
      <c r="F314">
        <f t="shared" si="16"/>
        <v>81.600000000000023</v>
      </c>
      <c r="G314">
        <f t="shared" si="17"/>
        <v>81.600000000000023</v>
      </c>
      <c r="H314" s="18">
        <f t="shared" si="18"/>
        <v>0.31264367816091965</v>
      </c>
      <c r="I314">
        <f t="shared" si="19"/>
        <v>6658.560000000004</v>
      </c>
    </row>
    <row r="315" spans="1:9" x14ac:dyDescent="0.25">
      <c r="A315" s="1">
        <v>44875</v>
      </c>
      <c r="B315" s="2">
        <v>128</v>
      </c>
      <c r="C315">
        <f>SUMPRODUCT(B312:B314,$K$5:$K$7)</f>
        <v>224.25</v>
      </c>
      <c r="F315">
        <f t="shared" si="16"/>
        <v>-96.25</v>
      </c>
      <c r="G315">
        <f t="shared" si="17"/>
        <v>96.25</v>
      </c>
      <c r="H315" s="18">
        <f t="shared" si="18"/>
        <v>0.751953125</v>
      </c>
      <c r="I315">
        <f t="shared" si="19"/>
        <v>9264.0625</v>
      </c>
    </row>
    <row r="316" spans="1:9" x14ac:dyDescent="0.25">
      <c r="A316" s="1">
        <v>44876</v>
      </c>
      <c r="B316" s="2">
        <v>40</v>
      </c>
      <c r="C316">
        <f>SUMPRODUCT(B313:B315,$K$5:$K$7)</f>
        <v>185.5</v>
      </c>
      <c r="F316">
        <f t="shared" si="16"/>
        <v>-145.5</v>
      </c>
      <c r="G316">
        <f t="shared" si="17"/>
        <v>145.5</v>
      </c>
      <c r="H316" s="18">
        <f t="shared" si="18"/>
        <v>3.6375000000000002</v>
      </c>
      <c r="I316">
        <f t="shared" si="19"/>
        <v>21170.25</v>
      </c>
    </row>
    <row r="317" spans="1:9" x14ac:dyDescent="0.25">
      <c r="A317" s="1">
        <v>44877</v>
      </c>
      <c r="B317" s="2">
        <v>67</v>
      </c>
      <c r="C317">
        <f>SUMPRODUCT(B314:B316,$K$5:$K$7)</f>
        <v>103.94999999999999</v>
      </c>
      <c r="F317">
        <f t="shared" si="16"/>
        <v>-36.949999999999989</v>
      </c>
      <c r="G317">
        <f t="shared" si="17"/>
        <v>36.949999999999989</v>
      </c>
      <c r="H317" s="18">
        <f t="shared" si="18"/>
        <v>0.55149253731343262</v>
      </c>
      <c r="I317">
        <f t="shared" si="19"/>
        <v>1365.3024999999991</v>
      </c>
    </row>
    <row r="318" spans="1:9" x14ac:dyDescent="0.25">
      <c r="A318" s="1">
        <v>44878</v>
      </c>
      <c r="B318" s="2">
        <v>299</v>
      </c>
      <c r="C318">
        <f>SUMPRODUCT(B315:B317,$K$5:$K$7)</f>
        <v>66.7</v>
      </c>
      <c r="F318">
        <f t="shared" si="16"/>
        <v>232.3</v>
      </c>
      <c r="G318">
        <f t="shared" si="17"/>
        <v>232.3</v>
      </c>
      <c r="H318" s="18">
        <f t="shared" si="18"/>
        <v>0.77692307692307694</v>
      </c>
      <c r="I318">
        <f t="shared" si="19"/>
        <v>53963.290000000008</v>
      </c>
    </row>
    <row r="319" spans="1:9" x14ac:dyDescent="0.25">
      <c r="A319" s="1">
        <v>44879</v>
      </c>
      <c r="B319" s="2">
        <v>201</v>
      </c>
      <c r="C319">
        <f>SUMPRODUCT(B316:B318,$K$5:$K$7)</f>
        <v>178.95</v>
      </c>
      <c r="F319">
        <f t="shared" si="16"/>
        <v>22.050000000000011</v>
      </c>
      <c r="G319">
        <f t="shared" si="17"/>
        <v>22.050000000000011</v>
      </c>
      <c r="H319" s="18">
        <f t="shared" si="18"/>
        <v>0.10970149253731348</v>
      </c>
      <c r="I319">
        <f t="shared" si="19"/>
        <v>486.2025000000005</v>
      </c>
    </row>
    <row r="320" spans="1:9" x14ac:dyDescent="0.25">
      <c r="A320" s="1">
        <v>44880</v>
      </c>
      <c r="B320" s="2">
        <v>203</v>
      </c>
      <c r="C320">
        <f>SUMPRODUCT(B317:B319,$K$5:$K$7)</f>
        <v>215.2</v>
      </c>
      <c r="F320">
        <f t="shared" si="16"/>
        <v>-12.199999999999989</v>
      </c>
      <c r="G320">
        <f t="shared" si="17"/>
        <v>12.199999999999989</v>
      </c>
      <c r="H320" s="18">
        <f t="shared" si="18"/>
        <v>6.0098522167487629E-2</v>
      </c>
      <c r="I320">
        <f t="shared" si="19"/>
        <v>148.83999999999972</v>
      </c>
    </row>
    <row r="321" spans="1:9" x14ac:dyDescent="0.25">
      <c r="A321" s="1">
        <v>44881</v>
      </c>
      <c r="B321" s="2">
        <v>374</v>
      </c>
      <c r="C321">
        <f>SUMPRODUCT(B318:B320,$K$5:$K$7)</f>
        <v>216.7</v>
      </c>
      <c r="F321">
        <f t="shared" si="16"/>
        <v>157.30000000000001</v>
      </c>
      <c r="G321">
        <f t="shared" si="17"/>
        <v>157.30000000000001</v>
      </c>
      <c r="H321" s="18">
        <f t="shared" si="18"/>
        <v>0.42058823529411765</v>
      </c>
      <c r="I321">
        <f t="shared" si="19"/>
        <v>24743.290000000005</v>
      </c>
    </row>
    <row r="322" spans="1:9" x14ac:dyDescent="0.25">
      <c r="A322" s="1">
        <v>44882</v>
      </c>
      <c r="B322" s="2">
        <v>226</v>
      </c>
      <c r="C322">
        <f>SUMPRODUCT(B319:B321,$K$5:$K$7)</f>
        <v>288.2</v>
      </c>
      <c r="F322">
        <f t="shared" si="16"/>
        <v>-62.199999999999989</v>
      </c>
      <c r="G322">
        <f t="shared" si="17"/>
        <v>62.199999999999989</v>
      </c>
      <c r="H322" s="18">
        <f t="shared" si="18"/>
        <v>0.27522123893805306</v>
      </c>
      <c r="I322">
        <f t="shared" si="19"/>
        <v>3868.8399999999988</v>
      </c>
    </row>
    <row r="323" spans="1:9" x14ac:dyDescent="0.25">
      <c r="A323" s="1">
        <v>44883</v>
      </c>
      <c r="B323" s="2">
        <v>103</v>
      </c>
      <c r="C323">
        <f>SUMPRODUCT(B320:B322,$K$5:$K$7)</f>
        <v>274.35000000000002</v>
      </c>
      <c r="F323">
        <f t="shared" si="16"/>
        <v>-171.35000000000002</v>
      </c>
      <c r="G323">
        <f t="shared" si="17"/>
        <v>171.35000000000002</v>
      </c>
      <c r="H323" s="18">
        <f t="shared" si="18"/>
        <v>1.663592233009709</v>
      </c>
      <c r="I323">
        <f t="shared" si="19"/>
        <v>29360.822500000009</v>
      </c>
    </row>
    <row r="324" spans="1:9" x14ac:dyDescent="0.25">
      <c r="A324" s="1">
        <v>44884</v>
      </c>
      <c r="B324" s="2">
        <v>299</v>
      </c>
      <c r="C324">
        <f>SUMPRODUCT(B321:B323,$K$5:$K$7)</f>
        <v>186.7</v>
      </c>
      <c r="F324">
        <f t="shared" si="16"/>
        <v>112.30000000000001</v>
      </c>
      <c r="G324">
        <f t="shared" si="17"/>
        <v>112.30000000000001</v>
      </c>
      <c r="H324" s="18">
        <f t="shared" si="18"/>
        <v>0.37558528428093652</v>
      </c>
      <c r="I324">
        <f t="shared" si="19"/>
        <v>12611.290000000003</v>
      </c>
    </row>
    <row r="325" spans="1:9" x14ac:dyDescent="0.25">
      <c r="A325" s="1">
        <v>44885</v>
      </c>
      <c r="B325" s="2">
        <v>299</v>
      </c>
      <c r="C325">
        <f>SUMPRODUCT(B322:B324,$K$5:$K$7)</f>
        <v>219.45</v>
      </c>
      <c r="F325">
        <f t="shared" si="16"/>
        <v>79.550000000000011</v>
      </c>
      <c r="G325">
        <f t="shared" si="17"/>
        <v>79.550000000000011</v>
      </c>
      <c r="H325" s="18">
        <f t="shared" si="18"/>
        <v>0.26605351170568564</v>
      </c>
      <c r="I325">
        <f t="shared" si="19"/>
        <v>6328.2025000000021</v>
      </c>
    </row>
    <row r="326" spans="1:9" x14ac:dyDescent="0.25">
      <c r="A326" s="1">
        <v>44886</v>
      </c>
      <c r="B326" s="2">
        <v>257</v>
      </c>
      <c r="C326">
        <f>SUMPRODUCT(B323:B325,$K$5:$K$7)</f>
        <v>269.60000000000002</v>
      </c>
      <c r="F326">
        <f t="shared" ref="F326:F366" si="20">B326-C326</f>
        <v>-12.600000000000023</v>
      </c>
      <c r="G326">
        <f t="shared" ref="G326:G366" si="21">ABS(F326)</f>
        <v>12.600000000000023</v>
      </c>
      <c r="H326" s="18">
        <f t="shared" ref="H326:H366" si="22">G326/B326</f>
        <v>4.9027237354085693E-2</v>
      </c>
      <c r="I326">
        <f t="shared" ref="I326:I366" si="23">F326^2</f>
        <v>158.76000000000056</v>
      </c>
    </row>
    <row r="327" spans="1:9" x14ac:dyDescent="0.25">
      <c r="A327" s="1">
        <v>44887</v>
      </c>
      <c r="B327" s="2">
        <v>208</v>
      </c>
      <c r="C327">
        <f>SUMPRODUCT(B324:B326,$K$5:$K$7)</f>
        <v>278</v>
      </c>
      <c r="F327">
        <f t="shared" si="20"/>
        <v>-70</v>
      </c>
      <c r="G327">
        <f t="shared" si="21"/>
        <v>70</v>
      </c>
      <c r="H327" s="18">
        <f t="shared" si="22"/>
        <v>0.33653846153846156</v>
      </c>
      <c r="I327">
        <f t="shared" si="23"/>
        <v>4900</v>
      </c>
    </row>
    <row r="328" spans="1:9" x14ac:dyDescent="0.25">
      <c r="A328" s="1">
        <v>44888</v>
      </c>
      <c r="B328" s="2">
        <v>175</v>
      </c>
      <c r="C328">
        <f>SUMPRODUCT(B325:B327,$K$5:$K$7)</f>
        <v>238.79999999999998</v>
      </c>
      <c r="F328">
        <f t="shared" si="20"/>
        <v>-63.799999999999983</v>
      </c>
      <c r="G328">
        <f t="shared" si="21"/>
        <v>63.799999999999983</v>
      </c>
      <c r="H328" s="18">
        <f t="shared" si="22"/>
        <v>0.36457142857142849</v>
      </c>
      <c r="I328">
        <f t="shared" si="23"/>
        <v>4070.4399999999978</v>
      </c>
    </row>
    <row r="329" spans="1:9" x14ac:dyDescent="0.25">
      <c r="A329" s="1">
        <v>44889</v>
      </c>
      <c r="B329" s="2">
        <v>151</v>
      </c>
      <c r="C329">
        <f>SUMPRODUCT(B326:B328,$K$5:$K$7)</f>
        <v>198.85</v>
      </c>
      <c r="F329">
        <f t="shared" si="20"/>
        <v>-47.849999999999994</v>
      </c>
      <c r="G329">
        <f t="shared" si="21"/>
        <v>47.849999999999994</v>
      </c>
      <c r="H329" s="18">
        <f t="shared" si="22"/>
        <v>0.31688741721854302</v>
      </c>
      <c r="I329">
        <f t="shared" si="23"/>
        <v>2289.6224999999995</v>
      </c>
    </row>
    <row r="330" spans="1:9" x14ac:dyDescent="0.25">
      <c r="A330" s="1">
        <v>44890</v>
      </c>
      <c r="B330" s="2">
        <v>154</v>
      </c>
      <c r="C330">
        <f>SUMPRODUCT(B327:B329,$K$5:$K$7)</f>
        <v>167.95</v>
      </c>
      <c r="F330">
        <f t="shared" si="20"/>
        <v>-13.949999999999989</v>
      </c>
      <c r="G330">
        <f t="shared" si="21"/>
        <v>13.949999999999989</v>
      </c>
      <c r="H330" s="18">
        <f t="shared" si="22"/>
        <v>9.0584415584415517E-2</v>
      </c>
      <c r="I330">
        <f t="shared" si="23"/>
        <v>194.60249999999968</v>
      </c>
    </row>
    <row r="331" spans="1:9" x14ac:dyDescent="0.25">
      <c r="A331" s="1">
        <v>44891</v>
      </c>
      <c r="B331" s="2">
        <v>272</v>
      </c>
      <c r="C331">
        <f>SUMPRODUCT(B328:B330,$K$5:$K$7)</f>
        <v>156.1</v>
      </c>
      <c r="F331">
        <f t="shared" si="20"/>
        <v>115.9</v>
      </c>
      <c r="G331">
        <f t="shared" si="21"/>
        <v>115.9</v>
      </c>
      <c r="H331" s="18">
        <f t="shared" si="22"/>
        <v>0.42610294117647063</v>
      </c>
      <c r="I331">
        <f t="shared" si="23"/>
        <v>13432.810000000001</v>
      </c>
    </row>
    <row r="332" spans="1:9" x14ac:dyDescent="0.25">
      <c r="A332" s="1">
        <v>44892</v>
      </c>
      <c r="B332" s="2">
        <v>304</v>
      </c>
      <c r="C332">
        <f>SUMPRODUCT(B329:B331,$K$5:$K$7)</f>
        <v>212.55</v>
      </c>
      <c r="F332">
        <f t="shared" si="20"/>
        <v>91.449999999999989</v>
      </c>
      <c r="G332">
        <f t="shared" si="21"/>
        <v>91.449999999999989</v>
      </c>
      <c r="H332" s="18">
        <f t="shared" si="22"/>
        <v>0.30082236842105259</v>
      </c>
      <c r="I332">
        <f t="shared" si="23"/>
        <v>8363.1024999999972</v>
      </c>
    </row>
    <row r="333" spans="1:9" x14ac:dyDescent="0.25">
      <c r="A333" s="1">
        <v>44893</v>
      </c>
      <c r="B333" s="2">
        <v>448</v>
      </c>
      <c r="C333">
        <f>SUMPRODUCT(B330:B332,$K$5:$K$7)</f>
        <v>270.29999999999995</v>
      </c>
      <c r="F333">
        <f t="shared" si="20"/>
        <v>177.70000000000005</v>
      </c>
      <c r="G333">
        <f t="shared" si="21"/>
        <v>177.70000000000005</v>
      </c>
      <c r="H333" s="18">
        <f t="shared" si="22"/>
        <v>0.39665178571428583</v>
      </c>
      <c r="I333">
        <f t="shared" si="23"/>
        <v>31577.290000000015</v>
      </c>
    </row>
    <row r="334" spans="1:9" x14ac:dyDescent="0.25">
      <c r="A334" s="1">
        <v>44894</v>
      </c>
      <c r="B334" s="2">
        <v>352</v>
      </c>
      <c r="C334">
        <f>SUMPRODUCT(B331:B333,$K$5:$K$7)</f>
        <v>371.2</v>
      </c>
      <c r="F334">
        <f t="shared" si="20"/>
        <v>-19.199999999999989</v>
      </c>
      <c r="G334">
        <f t="shared" si="21"/>
        <v>19.199999999999989</v>
      </c>
      <c r="H334" s="18">
        <f t="shared" si="22"/>
        <v>5.4545454545454515E-2</v>
      </c>
      <c r="I334">
        <f t="shared" si="23"/>
        <v>368.63999999999959</v>
      </c>
    </row>
    <row r="335" spans="1:9" x14ac:dyDescent="0.25">
      <c r="A335" s="1">
        <v>44895</v>
      </c>
      <c r="B335" s="2">
        <v>226</v>
      </c>
      <c r="C335">
        <f>SUMPRODUCT(B332:B334,$K$5:$K$7)</f>
        <v>378.4</v>
      </c>
      <c r="F335">
        <f t="shared" si="20"/>
        <v>-152.39999999999998</v>
      </c>
      <c r="G335">
        <f t="shared" si="21"/>
        <v>152.39999999999998</v>
      </c>
      <c r="H335" s="18">
        <f t="shared" si="22"/>
        <v>0.6743362831858406</v>
      </c>
      <c r="I335">
        <f t="shared" si="23"/>
        <v>23225.759999999995</v>
      </c>
    </row>
    <row r="336" spans="1:9" x14ac:dyDescent="0.25">
      <c r="A336" s="1">
        <v>44896</v>
      </c>
      <c r="B336" s="2">
        <v>113</v>
      </c>
      <c r="C336">
        <f>SUMPRODUCT(B333:B335,$K$5:$K$7)</f>
        <v>303.39999999999998</v>
      </c>
      <c r="F336">
        <f t="shared" si="20"/>
        <v>-190.39999999999998</v>
      </c>
      <c r="G336">
        <f t="shared" si="21"/>
        <v>190.39999999999998</v>
      </c>
      <c r="H336" s="18">
        <f t="shared" si="22"/>
        <v>1.6849557522123892</v>
      </c>
      <c r="I336">
        <f t="shared" si="23"/>
        <v>36252.159999999989</v>
      </c>
    </row>
    <row r="337" spans="1:9" x14ac:dyDescent="0.25">
      <c r="A337" s="1">
        <v>44897</v>
      </c>
      <c r="B337" s="2">
        <v>119</v>
      </c>
      <c r="C337">
        <f>SUMPRODUCT(B334:B336,$K$5:$K$7)</f>
        <v>188.39999999999998</v>
      </c>
      <c r="F337">
        <f t="shared" si="20"/>
        <v>-69.399999999999977</v>
      </c>
      <c r="G337">
        <f t="shared" si="21"/>
        <v>69.399999999999977</v>
      </c>
      <c r="H337" s="18">
        <f t="shared" si="22"/>
        <v>0.58319327731092419</v>
      </c>
      <c r="I337">
        <f t="shared" si="23"/>
        <v>4816.3599999999969</v>
      </c>
    </row>
    <row r="338" spans="1:9" x14ac:dyDescent="0.25">
      <c r="A338" s="1">
        <v>44898</v>
      </c>
      <c r="B338" s="2">
        <v>255</v>
      </c>
      <c r="C338">
        <f>SUMPRODUCT(B335:B337,$K$5:$K$7)</f>
        <v>132.94999999999999</v>
      </c>
      <c r="F338">
        <f t="shared" si="20"/>
        <v>122.05000000000001</v>
      </c>
      <c r="G338">
        <f t="shared" si="21"/>
        <v>122.05000000000001</v>
      </c>
      <c r="H338" s="18">
        <f t="shared" si="22"/>
        <v>0.47862745098039222</v>
      </c>
      <c r="I338">
        <f t="shared" si="23"/>
        <v>14896.202500000003</v>
      </c>
    </row>
    <row r="339" spans="1:9" x14ac:dyDescent="0.25">
      <c r="A339" s="1">
        <v>44899</v>
      </c>
      <c r="B339" s="2">
        <v>378</v>
      </c>
      <c r="C339">
        <f>SUMPRODUCT(B336:B338,$K$5:$K$7)</f>
        <v>186.1</v>
      </c>
      <c r="F339">
        <f t="shared" si="20"/>
        <v>191.9</v>
      </c>
      <c r="G339">
        <f t="shared" si="21"/>
        <v>191.9</v>
      </c>
      <c r="H339" s="18">
        <f t="shared" si="22"/>
        <v>0.50767195767195772</v>
      </c>
      <c r="I339">
        <f t="shared" si="23"/>
        <v>36825.61</v>
      </c>
    </row>
    <row r="340" spans="1:9" x14ac:dyDescent="0.25">
      <c r="A340" s="1">
        <v>44900</v>
      </c>
      <c r="B340" s="2">
        <v>427</v>
      </c>
      <c r="C340">
        <f>SUMPRODUCT(B337:B339,$K$5:$K$7)</f>
        <v>296.10000000000002</v>
      </c>
      <c r="F340">
        <f t="shared" si="20"/>
        <v>130.89999999999998</v>
      </c>
      <c r="G340">
        <f t="shared" si="21"/>
        <v>130.89999999999998</v>
      </c>
      <c r="H340" s="18">
        <f t="shared" si="22"/>
        <v>0.30655737704918029</v>
      </c>
      <c r="I340">
        <f t="shared" si="23"/>
        <v>17134.809999999994</v>
      </c>
    </row>
    <row r="341" spans="1:9" x14ac:dyDescent="0.25">
      <c r="A341" s="1">
        <v>44901</v>
      </c>
      <c r="B341" s="2">
        <v>345</v>
      </c>
      <c r="C341">
        <f>SUMPRODUCT(B338:B340,$K$5:$K$7)</f>
        <v>384.04999999999995</v>
      </c>
      <c r="F341">
        <f t="shared" si="20"/>
        <v>-39.049999999999955</v>
      </c>
      <c r="G341">
        <f t="shared" si="21"/>
        <v>39.049999999999955</v>
      </c>
      <c r="H341" s="18">
        <f t="shared" si="22"/>
        <v>0.11318840579710132</v>
      </c>
      <c r="I341">
        <f t="shared" si="23"/>
        <v>1524.9024999999965</v>
      </c>
    </row>
    <row r="342" spans="1:9" x14ac:dyDescent="0.25">
      <c r="A342" s="1">
        <v>44902</v>
      </c>
      <c r="B342" s="2">
        <v>262</v>
      </c>
      <c r="C342">
        <f>SUMPRODUCT(B339:B341,$K$5:$K$7)</f>
        <v>378.65</v>
      </c>
      <c r="F342">
        <f t="shared" si="20"/>
        <v>-116.64999999999998</v>
      </c>
      <c r="G342">
        <f t="shared" si="21"/>
        <v>116.64999999999998</v>
      </c>
      <c r="H342" s="18">
        <f t="shared" si="22"/>
        <v>0.44522900763358769</v>
      </c>
      <c r="I342">
        <f t="shared" si="23"/>
        <v>13607.222499999994</v>
      </c>
    </row>
    <row r="343" spans="1:9" x14ac:dyDescent="0.25">
      <c r="A343" s="1">
        <v>44903</v>
      </c>
      <c r="B343" s="2">
        <v>206</v>
      </c>
      <c r="C343">
        <f>SUMPRODUCT(B340:B342,$K$5:$K$7)</f>
        <v>315.79999999999995</v>
      </c>
      <c r="F343">
        <f t="shared" si="20"/>
        <v>-109.79999999999995</v>
      </c>
      <c r="G343">
        <f t="shared" si="21"/>
        <v>109.79999999999995</v>
      </c>
      <c r="H343" s="18">
        <f t="shared" si="22"/>
        <v>0.53300970873786391</v>
      </c>
      <c r="I343">
        <f t="shared" si="23"/>
        <v>12056.03999999999</v>
      </c>
    </row>
    <row r="344" spans="1:9" x14ac:dyDescent="0.25">
      <c r="A344" s="1">
        <v>44904</v>
      </c>
      <c r="B344" s="2">
        <v>72</v>
      </c>
      <c r="C344">
        <f>SUMPRODUCT(B341:B343,$K$5:$K$7)</f>
        <v>246.45</v>
      </c>
      <c r="F344">
        <f t="shared" si="20"/>
        <v>-174.45</v>
      </c>
      <c r="G344">
        <f t="shared" si="21"/>
        <v>174.45</v>
      </c>
      <c r="H344" s="18">
        <f t="shared" si="22"/>
        <v>2.4229166666666666</v>
      </c>
      <c r="I344">
        <f t="shared" si="23"/>
        <v>30432.802499999994</v>
      </c>
    </row>
    <row r="345" spans="1:9" x14ac:dyDescent="0.25">
      <c r="A345" s="1">
        <v>44905</v>
      </c>
      <c r="B345" s="2">
        <v>454</v>
      </c>
      <c r="C345">
        <f>SUMPRODUCT(B342:B344,$K$5:$K$7)</f>
        <v>147.39999999999998</v>
      </c>
      <c r="F345">
        <f t="shared" si="20"/>
        <v>306.60000000000002</v>
      </c>
      <c r="G345">
        <f t="shared" si="21"/>
        <v>306.60000000000002</v>
      </c>
      <c r="H345" s="18">
        <f t="shared" si="22"/>
        <v>0.67533039647577098</v>
      </c>
      <c r="I345">
        <f t="shared" si="23"/>
        <v>94003.560000000012</v>
      </c>
    </row>
    <row r="346" spans="1:9" x14ac:dyDescent="0.25">
      <c r="A346" s="1">
        <v>44906</v>
      </c>
      <c r="B346" s="2">
        <v>595</v>
      </c>
      <c r="C346">
        <f>SUMPRODUCT(B343:B345,$K$5:$K$7)</f>
        <v>283.10000000000002</v>
      </c>
      <c r="F346">
        <f t="shared" si="20"/>
        <v>311.89999999999998</v>
      </c>
      <c r="G346">
        <f t="shared" si="21"/>
        <v>311.89999999999998</v>
      </c>
      <c r="H346" s="18">
        <f t="shared" si="22"/>
        <v>0.52420168067226891</v>
      </c>
      <c r="I346">
        <f t="shared" si="23"/>
        <v>97281.609999999986</v>
      </c>
    </row>
    <row r="347" spans="1:9" x14ac:dyDescent="0.25">
      <c r="A347" s="1">
        <v>44907</v>
      </c>
      <c r="B347" s="2">
        <v>748</v>
      </c>
      <c r="C347">
        <f>SUMPRODUCT(B344:B346,$K$5:$K$7)</f>
        <v>467.2</v>
      </c>
      <c r="F347">
        <f t="shared" si="20"/>
        <v>280.8</v>
      </c>
      <c r="G347">
        <f t="shared" si="21"/>
        <v>280.8</v>
      </c>
      <c r="H347" s="18">
        <f t="shared" si="22"/>
        <v>0.3754010695187166</v>
      </c>
      <c r="I347">
        <f t="shared" si="23"/>
        <v>78848.639999999999</v>
      </c>
    </row>
    <row r="348" spans="1:9" x14ac:dyDescent="0.25">
      <c r="A348" s="1">
        <v>44908</v>
      </c>
      <c r="B348" s="2">
        <v>966</v>
      </c>
      <c r="C348">
        <f>SUMPRODUCT(B345:B347,$K$5:$K$7)</f>
        <v>650.35</v>
      </c>
      <c r="F348">
        <f t="shared" si="20"/>
        <v>315.64999999999998</v>
      </c>
      <c r="G348">
        <f t="shared" si="21"/>
        <v>315.64999999999998</v>
      </c>
      <c r="H348" s="18">
        <f t="shared" si="22"/>
        <v>0.32675983436853001</v>
      </c>
      <c r="I348">
        <f t="shared" si="23"/>
        <v>99634.922499999986</v>
      </c>
    </row>
    <row r="349" spans="1:9" x14ac:dyDescent="0.25">
      <c r="A349" s="1">
        <v>44909</v>
      </c>
      <c r="B349" s="2">
        <v>630</v>
      </c>
      <c r="C349">
        <f>SUMPRODUCT(B346:B348,$K$5:$K$7)</f>
        <v>834.05</v>
      </c>
      <c r="F349">
        <f t="shared" si="20"/>
        <v>-204.04999999999995</v>
      </c>
      <c r="G349">
        <f t="shared" si="21"/>
        <v>204.04999999999995</v>
      </c>
      <c r="H349" s="18">
        <f t="shared" si="22"/>
        <v>0.32388888888888884</v>
      </c>
      <c r="I349">
        <f t="shared" si="23"/>
        <v>41636.402499999982</v>
      </c>
    </row>
    <row r="350" spans="1:9" x14ac:dyDescent="0.25">
      <c r="A350" s="1">
        <v>44910</v>
      </c>
      <c r="B350" s="2">
        <v>610</v>
      </c>
      <c r="C350">
        <f>SUMPRODUCT(B347:B349,$K$5:$K$7)</f>
        <v>765.3</v>
      </c>
      <c r="F350">
        <f t="shared" si="20"/>
        <v>-155.29999999999995</v>
      </c>
      <c r="G350">
        <f t="shared" si="21"/>
        <v>155.29999999999995</v>
      </c>
      <c r="H350" s="18">
        <f t="shared" si="22"/>
        <v>0.25459016393442613</v>
      </c>
      <c r="I350">
        <f t="shared" si="23"/>
        <v>24118.089999999986</v>
      </c>
    </row>
    <row r="351" spans="1:9" x14ac:dyDescent="0.25">
      <c r="A351" s="1">
        <v>44911</v>
      </c>
      <c r="B351" s="2">
        <v>684</v>
      </c>
      <c r="C351">
        <f>SUMPRODUCT(B348:B350,$K$5:$K$7)</f>
        <v>670.4</v>
      </c>
      <c r="F351">
        <f t="shared" si="20"/>
        <v>13.600000000000023</v>
      </c>
      <c r="G351">
        <f t="shared" si="21"/>
        <v>13.600000000000023</v>
      </c>
      <c r="H351" s="18">
        <f t="shared" si="22"/>
        <v>1.9883040935672548E-2</v>
      </c>
      <c r="I351">
        <f t="shared" si="23"/>
        <v>184.9600000000006</v>
      </c>
    </row>
    <row r="352" spans="1:9" x14ac:dyDescent="0.25">
      <c r="A352" s="1">
        <v>44912</v>
      </c>
      <c r="B352" s="2">
        <v>868</v>
      </c>
      <c r="C352">
        <f>SUMPRODUCT(B349:B351,$K$5:$K$7)</f>
        <v>650</v>
      </c>
      <c r="F352">
        <f t="shared" si="20"/>
        <v>218</v>
      </c>
      <c r="G352">
        <f t="shared" si="21"/>
        <v>218</v>
      </c>
      <c r="H352" s="18">
        <f t="shared" si="22"/>
        <v>0.25115207373271892</v>
      </c>
      <c r="I352">
        <f t="shared" si="23"/>
        <v>47524</v>
      </c>
    </row>
    <row r="353" spans="1:9" x14ac:dyDescent="0.25">
      <c r="A353" s="1">
        <v>44913</v>
      </c>
      <c r="B353" s="2">
        <v>426</v>
      </c>
      <c r="C353">
        <f>SUMPRODUCT(B350:B352,$K$5:$K$7)</f>
        <v>764.9</v>
      </c>
      <c r="F353">
        <f t="shared" si="20"/>
        <v>-338.9</v>
      </c>
      <c r="G353">
        <f t="shared" si="21"/>
        <v>338.9</v>
      </c>
      <c r="H353" s="18">
        <f t="shared" si="22"/>
        <v>0.79553990610328629</v>
      </c>
      <c r="I353">
        <f t="shared" si="23"/>
        <v>114853.20999999999</v>
      </c>
    </row>
    <row r="354" spans="1:9" x14ac:dyDescent="0.25">
      <c r="A354" s="1">
        <v>44914</v>
      </c>
      <c r="B354" s="2">
        <v>294</v>
      </c>
      <c r="C354">
        <f>SUMPRODUCT(B351:B353,$K$5:$K$7)</f>
        <v>619.4</v>
      </c>
      <c r="F354">
        <f t="shared" si="20"/>
        <v>-325.39999999999998</v>
      </c>
      <c r="G354">
        <f t="shared" si="21"/>
        <v>325.39999999999998</v>
      </c>
      <c r="H354" s="18">
        <f t="shared" si="22"/>
        <v>1.1068027210884352</v>
      </c>
      <c r="I354">
        <f t="shared" si="23"/>
        <v>105885.15999999999</v>
      </c>
    </row>
    <row r="355" spans="1:9" x14ac:dyDescent="0.25">
      <c r="A355" s="1">
        <v>44915</v>
      </c>
      <c r="B355" s="2">
        <v>291</v>
      </c>
      <c r="C355">
        <f>SUMPRODUCT(B352:B354,$K$5:$K$7)</f>
        <v>426.29999999999995</v>
      </c>
      <c r="F355">
        <f t="shared" si="20"/>
        <v>-135.29999999999995</v>
      </c>
      <c r="G355">
        <f t="shared" si="21"/>
        <v>135.29999999999995</v>
      </c>
      <c r="H355" s="18">
        <f t="shared" si="22"/>
        <v>0.46494845360824727</v>
      </c>
      <c r="I355">
        <f t="shared" si="23"/>
        <v>18306.089999999989</v>
      </c>
    </row>
    <row r="356" spans="1:9" x14ac:dyDescent="0.25">
      <c r="A356" s="1">
        <v>44916</v>
      </c>
      <c r="B356" s="2">
        <v>211</v>
      </c>
      <c r="C356">
        <f>SUMPRODUCT(B353:B355,$K$5:$K$7)</f>
        <v>312.29999999999995</v>
      </c>
      <c r="F356">
        <f t="shared" si="20"/>
        <v>-101.29999999999995</v>
      </c>
      <c r="G356">
        <f t="shared" si="21"/>
        <v>101.29999999999995</v>
      </c>
      <c r="H356" s="18">
        <f t="shared" si="22"/>
        <v>0.48009478672985761</v>
      </c>
      <c r="I356">
        <f t="shared" si="23"/>
        <v>10261.689999999991</v>
      </c>
    </row>
    <row r="357" spans="1:9" x14ac:dyDescent="0.25">
      <c r="A357" s="1">
        <v>44917</v>
      </c>
      <c r="B357" s="2">
        <v>132</v>
      </c>
      <c r="C357">
        <f>SUMPRODUCT(B354:B356,$K$5:$K$7)</f>
        <v>251.45</v>
      </c>
      <c r="F357">
        <f t="shared" si="20"/>
        <v>-119.44999999999999</v>
      </c>
      <c r="G357">
        <f t="shared" si="21"/>
        <v>119.44999999999999</v>
      </c>
      <c r="H357" s="18">
        <f t="shared" si="22"/>
        <v>0.9049242424242423</v>
      </c>
      <c r="I357">
        <f t="shared" si="23"/>
        <v>14268.302499999998</v>
      </c>
    </row>
    <row r="358" spans="1:9" x14ac:dyDescent="0.25">
      <c r="A358" s="1">
        <v>44918</v>
      </c>
      <c r="B358" s="2">
        <v>121</v>
      </c>
      <c r="C358">
        <f>SUMPRODUCT(B355:B357,$K$5:$K$7)</f>
        <v>183.5</v>
      </c>
      <c r="F358">
        <f t="shared" si="20"/>
        <v>-62.5</v>
      </c>
      <c r="G358">
        <f t="shared" si="21"/>
        <v>62.5</v>
      </c>
      <c r="H358" s="18">
        <f t="shared" si="22"/>
        <v>0.51652892561983466</v>
      </c>
      <c r="I358">
        <f t="shared" si="23"/>
        <v>3906.25</v>
      </c>
    </row>
    <row r="359" spans="1:9" x14ac:dyDescent="0.25">
      <c r="A359" s="1">
        <v>44919</v>
      </c>
      <c r="B359" s="2">
        <v>125</v>
      </c>
      <c r="C359">
        <f>SUMPRODUCT(B356:B358,$K$5:$K$7)</f>
        <v>138.35</v>
      </c>
      <c r="F359">
        <f t="shared" si="20"/>
        <v>-13.349999999999994</v>
      </c>
      <c r="G359">
        <f t="shared" si="21"/>
        <v>13.349999999999994</v>
      </c>
      <c r="H359" s="18">
        <f t="shared" si="22"/>
        <v>0.10679999999999995</v>
      </c>
      <c r="I359">
        <f t="shared" si="23"/>
        <v>178.22249999999985</v>
      </c>
    </row>
    <row r="360" spans="1:9" x14ac:dyDescent="0.25">
      <c r="A360" s="1">
        <v>44920</v>
      </c>
      <c r="B360" s="2">
        <v>38</v>
      </c>
      <c r="C360">
        <f>SUMPRODUCT(B357:B359,$K$5:$K$7)</f>
        <v>124.64999999999999</v>
      </c>
      <c r="F360">
        <f t="shared" si="20"/>
        <v>-86.649999999999991</v>
      </c>
      <c r="G360">
        <f t="shared" si="21"/>
        <v>86.649999999999991</v>
      </c>
      <c r="H360" s="18">
        <f t="shared" si="22"/>
        <v>2.2802631578947365</v>
      </c>
      <c r="I360">
        <f t="shared" si="23"/>
        <v>7508.2224999999989</v>
      </c>
    </row>
    <row r="361" spans="1:9" x14ac:dyDescent="0.25">
      <c r="A361" s="1">
        <v>44921</v>
      </c>
      <c r="B361" s="2">
        <v>69</v>
      </c>
      <c r="C361">
        <f>SUMPRODUCT(B358:B360,$K$5:$K$7)</f>
        <v>80.900000000000006</v>
      </c>
      <c r="F361">
        <f t="shared" si="20"/>
        <v>-11.900000000000006</v>
      </c>
      <c r="G361">
        <f t="shared" si="21"/>
        <v>11.900000000000006</v>
      </c>
      <c r="H361" s="18">
        <f t="shared" si="22"/>
        <v>0.17246376811594211</v>
      </c>
      <c r="I361">
        <f t="shared" si="23"/>
        <v>141.61000000000013</v>
      </c>
    </row>
    <row r="362" spans="1:9" x14ac:dyDescent="0.25">
      <c r="A362" s="1">
        <v>44922</v>
      </c>
      <c r="B362" s="2">
        <v>140</v>
      </c>
      <c r="C362">
        <f>SUMPRODUCT(B359:B361,$K$5:$K$7)</f>
        <v>66.55</v>
      </c>
      <c r="F362">
        <f t="shared" si="20"/>
        <v>73.45</v>
      </c>
      <c r="G362">
        <f t="shared" si="21"/>
        <v>73.45</v>
      </c>
      <c r="H362" s="18">
        <f t="shared" si="22"/>
        <v>0.52464285714285719</v>
      </c>
      <c r="I362">
        <f t="shared" si="23"/>
        <v>5394.9025000000001</v>
      </c>
    </row>
    <row r="363" spans="1:9" x14ac:dyDescent="0.25">
      <c r="A363" s="1">
        <v>44923</v>
      </c>
      <c r="B363" s="2">
        <v>140</v>
      </c>
      <c r="C363">
        <f>SUMPRODUCT(B360:B362,$K$5:$K$7)</f>
        <v>99.85</v>
      </c>
      <c r="F363">
        <f t="shared" si="20"/>
        <v>40.150000000000006</v>
      </c>
      <c r="G363">
        <f t="shared" si="21"/>
        <v>40.150000000000006</v>
      </c>
      <c r="H363" s="18">
        <f t="shared" si="22"/>
        <v>0.28678571428571431</v>
      </c>
      <c r="I363">
        <f t="shared" si="23"/>
        <v>1612.0225000000005</v>
      </c>
    </row>
    <row r="364" spans="1:9" x14ac:dyDescent="0.25">
      <c r="A364" s="1">
        <v>44924</v>
      </c>
      <c r="B364" s="2">
        <v>111</v>
      </c>
      <c r="C364">
        <f>SUMPRODUCT(B361:B363,$K$5:$K$7)</f>
        <v>129.35</v>
      </c>
      <c r="F364">
        <f t="shared" si="20"/>
        <v>-18.349999999999994</v>
      </c>
      <c r="G364">
        <f t="shared" si="21"/>
        <v>18.349999999999994</v>
      </c>
      <c r="H364" s="18">
        <f t="shared" si="22"/>
        <v>0.16531531531531526</v>
      </c>
      <c r="I364">
        <f t="shared" si="23"/>
        <v>336.7224999999998</v>
      </c>
    </row>
    <row r="365" spans="1:9" x14ac:dyDescent="0.25">
      <c r="A365" s="1">
        <v>44925</v>
      </c>
      <c r="B365" s="2">
        <v>93</v>
      </c>
      <c r="C365">
        <f>SUMPRODUCT(B362:B364,$K$5:$K$7)</f>
        <v>125.5</v>
      </c>
      <c r="F365">
        <f t="shared" si="20"/>
        <v>-32.5</v>
      </c>
      <c r="G365">
        <f t="shared" si="21"/>
        <v>32.5</v>
      </c>
      <c r="H365" s="18">
        <f t="shared" si="22"/>
        <v>0.34946236559139787</v>
      </c>
      <c r="I365">
        <f t="shared" si="23"/>
        <v>1056.25</v>
      </c>
    </row>
    <row r="366" spans="1:9" x14ac:dyDescent="0.25">
      <c r="A366" s="1">
        <v>44926</v>
      </c>
      <c r="B366" s="2">
        <v>114</v>
      </c>
      <c r="C366">
        <f>SUMPRODUCT(B363:B365,$K$5:$K$7)</f>
        <v>106.35</v>
      </c>
      <c r="F366">
        <f t="shared" si="20"/>
        <v>7.6500000000000057</v>
      </c>
      <c r="G366">
        <f t="shared" si="21"/>
        <v>7.6500000000000057</v>
      </c>
      <c r="H366" s="18">
        <f t="shared" si="22"/>
        <v>6.7105263157894793E-2</v>
      </c>
      <c r="I366">
        <f t="shared" si="23"/>
        <v>58.522500000000086</v>
      </c>
    </row>
    <row r="367" spans="1:9" x14ac:dyDescent="0.25">
      <c r="A367" s="1">
        <v>44927</v>
      </c>
      <c r="C367">
        <f>SUMPRODUCT(B364:B366,$K$5:$K$7)</f>
        <v>106.19999999999999</v>
      </c>
    </row>
    <row r="368" spans="1:9" x14ac:dyDescent="0.25">
      <c r="A368" s="1">
        <v>44928</v>
      </c>
      <c r="C368">
        <f>$C$367</f>
        <v>106.19999999999999</v>
      </c>
    </row>
    <row r="369" spans="1:10" x14ac:dyDescent="0.25">
      <c r="A369" s="1">
        <v>44929</v>
      </c>
      <c r="C369">
        <f t="shared" ref="C369:C373" si="24">$C$367</f>
        <v>106.19999999999999</v>
      </c>
      <c r="F369" t="s">
        <v>1280</v>
      </c>
      <c r="G369" t="s">
        <v>1281</v>
      </c>
      <c r="H369" t="s">
        <v>1177</v>
      </c>
      <c r="I369" t="s">
        <v>1282</v>
      </c>
      <c r="J369" t="s">
        <v>1178</v>
      </c>
    </row>
    <row r="370" spans="1:10" x14ac:dyDescent="0.25">
      <c r="A370" s="1">
        <v>44930</v>
      </c>
      <c r="C370">
        <f t="shared" si="24"/>
        <v>106.19999999999999</v>
      </c>
      <c r="F370">
        <f>AVERAGE(F360:F366)</f>
        <v>-4.0214285714285678</v>
      </c>
      <c r="G370">
        <f t="shared" ref="G370:H370" si="25">AVERAGE(G360:G366)</f>
        <v>38.664285714285711</v>
      </c>
      <c r="H370">
        <f t="shared" si="25"/>
        <v>0.54943406307197973</v>
      </c>
      <c r="I370">
        <f>SUMXMY2(B360:B366,C360:C366)/(COUNT(B360:B366)-1)</f>
        <v>2684.7087500000002</v>
      </c>
      <c r="J370">
        <f>SQRT(I370)</f>
        <v>51.814175184016975</v>
      </c>
    </row>
    <row r="371" spans="1:10" x14ac:dyDescent="0.25">
      <c r="A371" s="1">
        <v>44931</v>
      </c>
      <c r="C371">
        <f t="shared" si="24"/>
        <v>106.19999999999999</v>
      </c>
    </row>
    <row r="372" spans="1:10" x14ac:dyDescent="0.25">
      <c r="A372" s="1">
        <v>44932</v>
      </c>
      <c r="C372">
        <f t="shared" si="24"/>
        <v>106.19999999999999</v>
      </c>
    </row>
    <row r="373" spans="1:10" x14ac:dyDescent="0.25">
      <c r="A373" s="1">
        <v>44933</v>
      </c>
      <c r="C373">
        <f t="shared" si="24"/>
        <v>106.19999999999999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workbookViewId="0">
      <pane ySplit="3600" topLeftCell="A354" activePane="bottomLeft"/>
      <selection activeCell="F1" sqref="F1"/>
      <selection pane="bottomLeft" activeCell="D364" sqref="D364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0</v>
      </c>
      <c r="B1" t="s">
        <v>1191</v>
      </c>
    </row>
    <row r="2" spans="1:2" x14ac:dyDescent="0.25">
      <c r="A2" s="1">
        <v>44562</v>
      </c>
      <c r="B2" s="2">
        <v>72</v>
      </c>
    </row>
    <row r="3" spans="1:2" x14ac:dyDescent="0.25">
      <c r="A3" s="1">
        <v>44563</v>
      </c>
      <c r="B3" s="2">
        <v>175</v>
      </c>
    </row>
    <row r="4" spans="1:2" x14ac:dyDescent="0.25">
      <c r="A4" s="1">
        <v>44564</v>
      </c>
      <c r="B4" s="2">
        <v>175</v>
      </c>
    </row>
    <row r="5" spans="1:2" x14ac:dyDescent="0.25">
      <c r="A5" s="1">
        <v>44565</v>
      </c>
      <c r="B5" s="2">
        <v>190</v>
      </c>
    </row>
    <row r="6" spans="1:2" x14ac:dyDescent="0.25">
      <c r="A6" s="1">
        <v>44566</v>
      </c>
      <c r="B6" s="2">
        <v>194</v>
      </c>
    </row>
    <row r="7" spans="1:2" x14ac:dyDescent="0.25">
      <c r="A7" s="1">
        <v>44567</v>
      </c>
      <c r="B7" s="2">
        <v>128</v>
      </c>
    </row>
    <row r="8" spans="1:2" x14ac:dyDescent="0.25">
      <c r="A8" s="1">
        <v>44568</v>
      </c>
      <c r="B8" s="2">
        <v>112</v>
      </c>
    </row>
    <row r="9" spans="1:2" x14ac:dyDescent="0.25">
      <c r="A9" s="1">
        <v>44569</v>
      </c>
      <c r="B9" s="2">
        <v>199</v>
      </c>
    </row>
    <row r="10" spans="1:2" x14ac:dyDescent="0.25">
      <c r="A10" s="1">
        <v>44570</v>
      </c>
      <c r="B10" s="2">
        <v>172</v>
      </c>
    </row>
    <row r="11" spans="1:2" x14ac:dyDescent="0.25">
      <c r="A11" s="1">
        <v>44571</v>
      </c>
      <c r="B11" s="2">
        <v>277</v>
      </c>
    </row>
    <row r="12" spans="1:2" x14ac:dyDescent="0.25">
      <c r="A12" s="1">
        <v>44572</v>
      </c>
      <c r="B12" s="2">
        <v>314</v>
      </c>
    </row>
    <row r="13" spans="1:2" x14ac:dyDescent="0.25">
      <c r="A13" s="1">
        <v>44573</v>
      </c>
      <c r="B13" s="2">
        <v>225</v>
      </c>
    </row>
    <row r="14" spans="1:2" x14ac:dyDescent="0.25">
      <c r="A14" s="1">
        <v>44574</v>
      </c>
      <c r="B14" s="2">
        <v>130</v>
      </c>
    </row>
    <row r="15" spans="1:2" x14ac:dyDescent="0.25">
      <c r="A15" s="1">
        <v>44575</v>
      </c>
      <c r="B15" s="2">
        <v>188</v>
      </c>
    </row>
    <row r="16" spans="1:2" x14ac:dyDescent="0.25">
      <c r="A16" s="1">
        <v>44576</v>
      </c>
      <c r="B16" s="2">
        <v>292</v>
      </c>
    </row>
    <row r="17" spans="1:2" x14ac:dyDescent="0.25">
      <c r="A17" s="1">
        <v>44577</v>
      </c>
      <c r="B17" s="2">
        <v>298</v>
      </c>
    </row>
    <row r="18" spans="1:2" x14ac:dyDescent="0.25">
      <c r="A18" s="1">
        <v>44578</v>
      </c>
      <c r="B18" s="2">
        <v>370</v>
      </c>
    </row>
    <row r="19" spans="1:2" x14ac:dyDescent="0.25">
      <c r="A19" s="1">
        <v>44579</v>
      </c>
      <c r="B19" s="2">
        <v>313</v>
      </c>
    </row>
    <row r="20" spans="1:2" x14ac:dyDescent="0.25">
      <c r="A20" s="1">
        <v>44580</v>
      </c>
      <c r="B20" s="2">
        <v>234</v>
      </c>
    </row>
    <row r="21" spans="1:2" x14ac:dyDescent="0.25">
      <c r="A21" s="1">
        <v>44581</v>
      </c>
      <c r="B21" s="2">
        <v>157</v>
      </c>
    </row>
    <row r="22" spans="1:2" x14ac:dyDescent="0.25">
      <c r="A22" s="1">
        <v>44582</v>
      </c>
      <c r="B22" s="2">
        <v>145</v>
      </c>
    </row>
    <row r="23" spans="1:2" x14ac:dyDescent="0.25">
      <c r="A23" s="1">
        <v>44583</v>
      </c>
      <c r="B23" s="2">
        <v>203</v>
      </c>
    </row>
    <row r="24" spans="1:2" x14ac:dyDescent="0.25">
      <c r="A24" s="1">
        <v>44584</v>
      </c>
      <c r="B24" s="2">
        <v>225</v>
      </c>
    </row>
    <row r="25" spans="1:2" x14ac:dyDescent="0.25">
      <c r="A25" s="1">
        <v>44585</v>
      </c>
      <c r="B25" s="2">
        <v>212</v>
      </c>
    </row>
    <row r="26" spans="1:2" x14ac:dyDescent="0.25">
      <c r="A26" s="1">
        <v>44586</v>
      </c>
      <c r="B26" s="2">
        <v>194</v>
      </c>
    </row>
    <row r="27" spans="1:2" x14ac:dyDescent="0.25">
      <c r="A27" s="1">
        <v>44587</v>
      </c>
      <c r="B27" s="2">
        <v>254</v>
      </c>
    </row>
    <row r="28" spans="1:2" x14ac:dyDescent="0.25">
      <c r="A28" s="1">
        <v>44588</v>
      </c>
      <c r="B28" s="2">
        <v>255</v>
      </c>
    </row>
    <row r="29" spans="1:2" x14ac:dyDescent="0.25">
      <c r="A29" s="1">
        <v>44589</v>
      </c>
      <c r="B29" s="2">
        <v>383</v>
      </c>
    </row>
    <row r="30" spans="1:2" x14ac:dyDescent="0.25">
      <c r="A30" s="1">
        <v>44590</v>
      </c>
      <c r="B30" s="2">
        <v>533</v>
      </c>
    </row>
    <row r="31" spans="1:2" x14ac:dyDescent="0.25">
      <c r="A31" s="1">
        <v>44591</v>
      </c>
      <c r="B31" s="2">
        <v>562</v>
      </c>
    </row>
    <row r="32" spans="1:2" x14ac:dyDescent="0.25">
      <c r="A32" s="1">
        <v>44592</v>
      </c>
      <c r="B32" s="2">
        <v>459</v>
      </c>
    </row>
    <row r="33" spans="1:2" x14ac:dyDescent="0.25">
      <c r="A33" s="1">
        <v>44593</v>
      </c>
      <c r="B33" s="2">
        <v>414</v>
      </c>
    </row>
    <row r="34" spans="1:2" x14ac:dyDescent="0.25">
      <c r="A34" s="1">
        <v>44594</v>
      </c>
      <c r="B34" s="2">
        <v>352</v>
      </c>
    </row>
    <row r="35" spans="1:2" x14ac:dyDescent="0.25">
      <c r="A35" s="1">
        <v>44595</v>
      </c>
      <c r="B35" s="2">
        <v>263</v>
      </c>
    </row>
    <row r="36" spans="1:2" x14ac:dyDescent="0.25">
      <c r="A36" s="1">
        <v>44596</v>
      </c>
      <c r="B36" s="2">
        <v>307</v>
      </c>
    </row>
    <row r="37" spans="1:2" x14ac:dyDescent="0.25">
      <c r="A37" s="1">
        <v>44597</v>
      </c>
      <c r="B37" s="2">
        <v>649</v>
      </c>
    </row>
    <row r="38" spans="1:2" x14ac:dyDescent="0.25">
      <c r="A38" s="1">
        <v>44598</v>
      </c>
      <c r="B38" s="2">
        <v>593</v>
      </c>
    </row>
    <row r="39" spans="1:2" x14ac:dyDescent="0.25">
      <c r="A39" s="1">
        <v>44599</v>
      </c>
      <c r="B39" s="2">
        <v>577</v>
      </c>
    </row>
    <row r="40" spans="1:2" x14ac:dyDescent="0.25">
      <c r="A40" s="1">
        <v>44600</v>
      </c>
      <c r="B40" s="2">
        <v>413</v>
      </c>
    </row>
    <row r="41" spans="1:2" x14ac:dyDescent="0.25">
      <c r="A41" s="1">
        <v>44601</v>
      </c>
      <c r="B41" s="2">
        <v>362</v>
      </c>
    </row>
    <row r="42" spans="1:2" x14ac:dyDescent="0.25">
      <c r="A42" s="1">
        <v>44602</v>
      </c>
      <c r="B42" s="2">
        <v>248</v>
      </c>
    </row>
    <row r="43" spans="1:2" x14ac:dyDescent="0.25">
      <c r="A43" s="1">
        <v>44603</v>
      </c>
      <c r="B43" s="2">
        <v>184</v>
      </c>
    </row>
    <row r="44" spans="1:2" x14ac:dyDescent="0.25">
      <c r="A44" s="1">
        <v>44604</v>
      </c>
      <c r="B44" s="2">
        <v>355</v>
      </c>
    </row>
    <row r="45" spans="1:2" x14ac:dyDescent="0.25">
      <c r="A45" s="1">
        <v>44605</v>
      </c>
      <c r="B45" s="2">
        <v>488</v>
      </c>
    </row>
    <row r="46" spans="1:2" x14ac:dyDescent="0.25">
      <c r="A46" s="1">
        <v>44606</v>
      </c>
      <c r="B46" s="2">
        <v>470</v>
      </c>
    </row>
    <row r="47" spans="1:2" x14ac:dyDescent="0.25">
      <c r="A47" s="1">
        <v>44607</v>
      </c>
      <c r="B47" s="2">
        <v>554</v>
      </c>
    </row>
    <row r="48" spans="1:2" x14ac:dyDescent="0.25">
      <c r="A48" s="1">
        <v>44608</v>
      </c>
      <c r="B48" s="2">
        <v>402</v>
      </c>
    </row>
    <row r="49" spans="1:2" x14ac:dyDescent="0.25">
      <c r="A49" s="1">
        <v>44609</v>
      </c>
      <c r="B49" s="2">
        <v>347</v>
      </c>
    </row>
    <row r="50" spans="1:2" x14ac:dyDescent="0.25">
      <c r="A50" s="1">
        <v>44610</v>
      </c>
      <c r="B50" s="2">
        <v>297</v>
      </c>
    </row>
    <row r="51" spans="1:2" x14ac:dyDescent="0.25">
      <c r="A51" s="1">
        <v>44611</v>
      </c>
      <c r="B51" s="2">
        <v>448</v>
      </c>
    </row>
    <row r="52" spans="1:2" x14ac:dyDescent="0.25">
      <c r="A52" s="1">
        <v>44612</v>
      </c>
      <c r="B52" s="2">
        <v>555</v>
      </c>
    </row>
    <row r="53" spans="1:2" x14ac:dyDescent="0.25">
      <c r="A53" s="1">
        <v>44613</v>
      </c>
      <c r="B53" s="2">
        <v>529</v>
      </c>
    </row>
    <row r="54" spans="1:2" x14ac:dyDescent="0.25">
      <c r="A54" s="1">
        <v>44614</v>
      </c>
      <c r="B54" s="2">
        <v>408</v>
      </c>
    </row>
    <row r="55" spans="1:2" x14ac:dyDescent="0.25">
      <c r="A55" s="1">
        <v>44615</v>
      </c>
      <c r="B55" s="2">
        <v>322</v>
      </c>
    </row>
    <row r="56" spans="1:2" x14ac:dyDescent="0.25">
      <c r="A56" s="1">
        <v>44616</v>
      </c>
      <c r="B56" s="2">
        <v>187</v>
      </c>
    </row>
    <row r="57" spans="1:2" x14ac:dyDescent="0.25">
      <c r="A57" s="1">
        <v>44617</v>
      </c>
      <c r="B57" s="2">
        <v>175</v>
      </c>
    </row>
    <row r="58" spans="1:2" x14ac:dyDescent="0.25">
      <c r="A58" s="1">
        <v>44618</v>
      </c>
      <c r="B58" s="2">
        <v>298</v>
      </c>
    </row>
    <row r="59" spans="1:2" x14ac:dyDescent="0.25">
      <c r="A59" s="1">
        <v>44619</v>
      </c>
      <c r="B59" s="2">
        <v>337</v>
      </c>
    </row>
    <row r="60" spans="1:2" x14ac:dyDescent="0.25">
      <c r="A60" s="1">
        <v>44620</v>
      </c>
      <c r="B60" s="2">
        <v>370</v>
      </c>
    </row>
    <row r="61" spans="1:2" x14ac:dyDescent="0.25">
      <c r="A61" s="1">
        <v>44621</v>
      </c>
      <c r="B61" s="2">
        <v>285</v>
      </c>
    </row>
    <row r="62" spans="1:2" x14ac:dyDescent="0.25">
      <c r="A62" s="1">
        <v>44622</v>
      </c>
      <c r="B62" s="2">
        <v>233</v>
      </c>
    </row>
    <row r="63" spans="1:2" x14ac:dyDescent="0.25">
      <c r="A63" s="1">
        <v>44623</v>
      </c>
      <c r="B63" s="2">
        <v>142</v>
      </c>
    </row>
    <row r="64" spans="1:2" x14ac:dyDescent="0.25">
      <c r="A64" s="1">
        <v>44624</v>
      </c>
      <c r="B64" s="2">
        <v>174</v>
      </c>
    </row>
    <row r="65" spans="1:2" x14ac:dyDescent="0.25">
      <c r="A65" s="1">
        <v>44625</v>
      </c>
      <c r="B65" s="2">
        <v>412</v>
      </c>
    </row>
    <row r="66" spans="1:2" x14ac:dyDescent="0.25">
      <c r="A66" s="1">
        <v>44626</v>
      </c>
      <c r="B66" s="2">
        <v>319</v>
      </c>
    </row>
    <row r="67" spans="1:2" x14ac:dyDescent="0.25">
      <c r="A67" s="1">
        <v>44627</v>
      </c>
      <c r="B67" s="2">
        <v>352</v>
      </c>
    </row>
    <row r="68" spans="1:2" x14ac:dyDescent="0.25">
      <c r="A68" s="1">
        <v>44628</v>
      </c>
      <c r="B68" s="2">
        <v>334</v>
      </c>
    </row>
    <row r="69" spans="1:2" x14ac:dyDescent="0.25">
      <c r="A69" s="1">
        <v>44629</v>
      </c>
      <c r="B69" s="2">
        <v>330</v>
      </c>
    </row>
    <row r="70" spans="1:2" x14ac:dyDescent="0.25">
      <c r="A70" s="1">
        <v>44630</v>
      </c>
      <c r="B70" s="2">
        <v>270</v>
      </c>
    </row>
    <row r="71" spans="1:2" x14ac:dyDescent="0.25">
      <c r="A71" s="1">
        <v>44631</v>
      </c>
      <c r="B71" s="2">
        <v>307</v>
      </c>
    </row>
    <row r="72" spans="1:2" x14ac:dyDescent="0.25">
      <c r="A72" s="1">
        <v>44632</v>
      </c>
      <c r="B72" s="2">
        <v>620</v>
      </c>
    </row>
    <row r="73" spans="1:2" x14ac:dyDescent="0.25">
      <c r="A73" s="1">
        <v>44633</v>
      </c>
      <c r="B73" s="2">
        <v>662</v>
      </c>
    </row>
    <row r="74" spans="1:2" x14ac:dyDescent="0.25">
      <c r="A74" s="1">
        <v>44634</v>
      </c>
      <c r="B74" s="2">
        <v>648</v>
      </c>
    </row>
    <row r="75" spans="1:2" x14ac:dyDescent="0.25">
      <c r="A75" s="1">
        <v>44635</v>
      </c>
      <c r="B75" s="2">
        <v>547</v>
      </c>
    </row>
    <row r="76" spans="1:2" x14ac:dyDescent="0.25">
      <c r="A76" s="1">
        <v>44636</v>
      </c>
      <c r="B76" s="2">
        <v>429</v>
      </c>
    </row>
    <row r="77" spans="1:2" x14ac:dyDescent="0.25">
      <c r="A77" s="1">
        <v>44637</v>
      </c>
      <c r="B77" s="2">
        <v>347</v>
      </c>
    </row>
    <row r="78" spans="1:2" x14ac:dyDescent="0.25">
      <c r="A78" s="1">
        <v>44638</v>
      </c>
      <c r="B78" s="2">
        <v>364</v>
      </c>
    </row>
    <row r="79" spans="1:2" x14ac:dyDescent="0.25">
      <c r="A79" s="1">
        <v>44639</v>
      </c>
      <c r="B79" s="2">
        <v>707</v>
      </c>
    </row>
    <row r="80" spans="1:2" x14ac:dyDescent="0.25">
      <c r="A80" s="1">
        <v>44640</v>
      </c>
      <c r="B80" s="2">
        <v>815</v>
      </c>
    </row>
    <row r="81" spans="1:2" x14ac:dyDescent="0.25">
      <c r="A81" s="1">
        <v>44641</v>
      </c>
      <c r="B81" s="2">
        <v>750</v>
      </c>
    </row>
    <row r="82" spans="1:2" x14ac:dyDescent="0.25">
      <c r="A82" s="1">
        <v>44642</v>
      </c>
      <c r="B82" s="2">
        <v>540</v>
      </c>
    </row>
    <row r="83" spans="1:2" x14ac:dyDescent="0.25">
      <c r="A83" s="1">
        <v>44643</v>
      </c>
      <c r="B83" s="2">
        <v>538</v>
      </c>
    </row>
    <row r="84" spans="1:2" x14ac:dyDescent="0.25">
      <c r="A84" s="1">
        <v>44644</v>
      </c>
      <c r="B84" s="2">
        <v>349</v>
      </c>
    </row>
    <row r="85" spans="1:2" x14ac:dyDescent="0.25">
      <c r="A85" s="1">
        <v>44645</v>
      </c>
      <c r="B85" s="2">
        <v>288</v>
      </c>
    </row>
    <row r="86" spans="1:2" x14ac:dyDescent="0.25">
      <c r="A86" s="1">
        <v>44646</v>
      </c>
      <c r="B86" s="2">
        <v>488</v>
      </c>
    </row>
    <row r="87" spans="1:2" x14ac:dyDescent="0.25">
      <c r="A87" s="1">
        <v>44647</v>
      </c>
      <c r="B87" s="2">
        <v>324</v>
      </c>
    </row>
    <row r="88" spans="1:2" x14ac:dyDescent="0.25">
      <c r="A88" s="1">
        <v>44648</v>
      </c>
      <c r="B88" s="2">
        <v>313</v>
      </c>
    </row>
    <row r="89" spans="1:2" x14ac:dyDescent="0.25">
      <c r="A89" s="1">
        <v>44649</v>
      </c>
      <c r="B89" s="2">
        <v>344</v>
      </c>
    </row>
    <row r="90" spans="1:2" x14ac:dyDescent="0.25">
      <c r="A90" s="1">
        <v>44650</v>
      </c>
      <c r="B90" s="2">
        <v>168</v>
      </c>
    </row>
    <row r="91" spans="1:2" x14ac:dyDescent="0.25">
      <c r="A91" s="1">
        <v>44651</v>
      </c>
      <c r="B91" s="2">
        <v>149</v>
      </c>
    </row>
    <row r="92" spans="1:2" x14ac:dyDescent="0.25">
      <c r="A92" s="1">
        <v>44652</v>
      </c>
      <c r="B92" s="2">
        <v>137</v>
      </c>
    </row>
    <row r="93" spans="1:2" x14ac:dyDescent="0.25">
      <c r="A93" s="1">
        <v>44653</v>
      </c>
      <c r="B93" s="2">
        <v>208</v>
      </c>
    </row>
    <row r="94" spans="1:2" x14ac:dyDescent="0.25">
      <c r="A94" s="1">
        <v>44654</v>
      </c>
      <c r="B94" s="2">
        <v>305</v>
      </c>
    </row>
    <row r="95" spans="1:2" x14ac:dyDescent="0.25">
      <c r="A95" s="1">
        <v>44655</v>
      </c>
      <c r="B95" s="2">
        <v>343</v>
      </c>
    </row>
    <row r="96" spans="1:2" x14ac:dyDescent="0.25">
      <c r="A96" s="1">
        <v>44656</v>
      </c>
      <c r="B96" s="2">
        <v>338</v>
      </c>
    </row>
    <row r="97" spans="1:2" x14ac:dyDescent="0.25">
      <c r="A97" s="1">
        <v>44657</v>
      </c>
      <c r="B97" s="2">
        <v>332</v>
      </c>
    </row>
    <row r="98" spans="1:2" x14ac:dyDescent="0.25">
      <c r="A98" s="1">
        <v>44658</v>
      </c>
      <c r="B98" s="2">
        <v>122</v>
      </c>
    </row>
    <row r="99" spans="1:2" x14ac:dyDescent="0.25">
      <c r="A99" s="1">
        <v>44659</v>
      </c>
      <c r="B99" s="2">
        <v>170</v>
      </c>
    </row>
    <row r="100" spans="1:2" x14ac:dyDescent="0.25">
      <c r="A100" s="1">
        <v>44660</v>
      </c>
      <c r="B100" s="2">
        <v>368</v>
      </c>
    </row>
    <row r="101" spans="1:2" x14ac:dyDescent="0.25">
      <c r="A101" s="1">
        <v>44661</v>
      </c>
      <c r="B101" s="2">
        <v>522</v>
      </c>
    </row>
    <row r="102" spans="1:2" x14ac:dyDescent="0.25">
      <c r="A102" s="1">
        <v>44662</v>
      </c>
      <c r="B102" s="2">
        <v>465</v>
      </c>
    </row>
    <row r="103" spans="1:2" x14ac:dyDescent="0.25">
      <c r="A103" s="1">
        <v>44663</v>
      </c>
      <c r="B103" s="2">
        <v>445</v>
      </c>
    </row>
    <row r="104" spans="1:2" x14ac:dyDescent="0.25">
      <c r="A104" s="1">
        <v>44664</v>
      </c>
      <c r="B104" s="2">
        <v>337</v>
      </c>
    </row>
    <row r="105" spans="1:2" x14ac:dyDescent="0.25">
      <c r="A105" s="1">
        <v>44665</v>
      </c>
      <c r="B105" s="2">
        <v>359</v>
      </c>
    </row>
    <row r="106" spans="1:2" x14ac:dyDescent="0.25">
      <c r="A106" s="1">
        <v>44666</v>
      </c>
      <c r="B106" s="2">
        <v>280</v>
      </c>
    </row>
    <row r="107" spans="1:2" x14ac:dyDescent="0.25">
      <c r="A107" s="1">
        <v>44667</v>
      </c>
      <c r="B107" s="2">
        <v>503</v>
      </c>
    </row>
    <row r="108" spans="1:2" x14ac:dyDescent="0.25">
      <c r="A108" s="1">
        <v>44668</v>
      </c>
      <c r="B108" s="2">
        <v>454</v>
      </c>
    </row>
    <row r="109" spans="1:2" x14ac:dyDescent="0.25">
      <c r="A109" s="1">
        <v>44669</v>
      </c>
      <c r="B109" s="2">
        <v>597</v>
      </c>
    </row>
    <row r="110" spans="1:2" x14ac:dyDescent="0.25">
      <c r="A110" s="1">
        <v>44670</v>
      </c>
      <c r="B110" s="2">
        <v>534</v>
      </c>
    </row>
    <row r="111" spans="1:2" x14ac:dyDescent="0.25">
      <c r="A111" s="1">
        <v>44671</v>
      </c>
      <c r="B111" s="2">
        <v>567</v>
      </c>
    </row>
    <row r="112" spans="1:2" x14ac:dyDescent="0.25">
      <c r="A112" s="1">
        <v>44672</v>
      </c>
      <c r="B112" s="2">
        <v>284</v>
      </c>
    </row>
    <row r="113" spans="1:2" x14ac:dyDescent="0.25">
      <c r="A113" s="1">
        <v>44673</v>
      </c>
      <c r="B113" s="2">
        <v>258</v>
      </c>
    </row>
    <row r="114" spans="1:2" x14ac:dyDescent="0.25">
      <c r="A114" s="1">
        <v>44674</v>
      </c>
      <c r="B114" s="2">
        <v>614</v>
      </c>
    </row>
    <row r="115" spans="1:2" x14ac:dyDescent="0.25">
      <c r="A115" s="1">
        <v>44675</v>
      </c>
      <c r="B115" s="2">
        <v>569</v>
      </c>
    </row>
    <row r="116" spans="1:2" x14ac:dyDescent="0.25">
      <c r="A116" s="1">
        <v>44676</v>
      </c>
      <c r="B116" s="2">
        <v>592</v>
      </c>
    </row>
    <row r="117" spans="1:2" x14ac:dyDescent="0.25">
      <c r="A117" s="1">
        <v>44677</v>
      </c>
      <c r="B117" s="2">
        <v>505</v>
      </c>
    </row>
    <row r="118" spans="1:2" x14ac:dyDescent="0.25">
      <c r="A118" s="1">
        <v>44678</v>
      </c>
      <c r="B118" s="2">
        <v>520</v>
      </c>
    </row>
    <row r="119" spans="1:2" x14ac:dyDescent="0.25">
      <c r="A119" s="1">
        <v>44679</v>
      </c>
      <c r="B119" s="2">
        <v>298</v>
      </c>
    </row>
    <row r="120" spans="1:2" x14ac:dyDescent="0.25">
      <c r="A120" s="1">
        <v>44680</v>
      </c>
      <c r="B120" s="2">
        <v>247</v>
      </c>
    </row>
    <row r="121" spans="1:2" x14ac:dyDescent="0.25">
      <c r="A121" s="1">
        <v>44681</v>
      </c>
      <c r="B121" s="2">
        <v>537</v>
      </c>
    </row>
    <row r="122" spans="1:2" x14ac:dyDescent="0.25">
      <c r="A122" s="1">
        <v>44682</v>
      </c>
      <c r="B122" s="2">
        <v>523</v>
      </c>
    </row>
    <row r="123" spans="1:2" x14ac:dyDescent="0.25">
      <c r="A123" s="1">
        <v>44683</v>
      </c>
      <c r="B123" s="2">
        <v>579</v>
      </c>
    </row>
    <row r="124" spans="1:2" x14ac:dyDescent="0.25">
      <c r="A124" s="1">
        <v>44684</v>
      </c>
      <c r="B124" s="2">
        <v>474</v>
      </c>
    </row>
    <row r="125" spans="1:2" x14ac:dyDescent="0.25">
      <c r="A125" s="1">
        <v>44685</v>
      </c>
      <c r="B125" s="2">
        <v>502</v>
      </c>
    </row>
    <row r="126" spans="1:2" x14ac:dyDescent="0.25">
      <c r="A126" s="1">
        <v>44686</v>
      </c>
      <c r="B126" s="2">
        <v>239</v>
      </c>
    </row>
    <row r="127" spans="1:2" x14ac:dyDescent="0.25">
      <c r="A127" s="1">
        <v>44687</v>
      </c>
      <c r="B127" s="2">
        <v>248</v>
      </c>
    </row>
    <row r="128" spans="1:2" x14ac:dyDescent="0.25">
      <c r="A128" s="1">
        <v>44688</v>
      </c>
      <c r="B128" s="2">
        <v>640</v>
      </c>
    </row>
    <row r="129" spans="1:2" x14ac:dyDescent="0.25">
      <c r="A129" s="1">
        <v>44689</v>
      </c>
      <c r="B129" s="2">
        <v>497</v>
      </c>
    </row>
    <row r="130" spans="1:2" x14ac:dyDescent="0.25">
      <c r="A130" s="1">
        <v>44690</v>
      </c>
      <c r="B130" s="2">
        <v>442</v>
      </c>
    </row>
    <row r="131" spans="1:2" x14ac:dyDescent="0.25">
      <c r="A131" s="1">
        <v>44691</v>
      </c>
      <c r="B131" s="2">
        <v>362</v>
      </c>
    </row>
    <row r="132" spans="1:2" x14ac:dyDescent="0.25">
      <c r="A132" s="1">
        <v>44692</v>
      </c>
      <c r="B132" s="2">
        <v>474</v>
      </c>
    </row>
    <row r="133" spans="1:2" x14ac:dyDescent="0.25">
      <c r="A133" s="1">
        <v>44693</v>
      </c>
      <c r="B133" s="2">
        <v>289</v>
      </c>
    </row>
    <row r="134" spans="1:2" x14ac:dyDescent="0.25">
      <c r="A134" s="1">
        <v>44694</v>
      </c>
      <c r="B134" s="2">
        <v>190</v>
      </c>
    </row>
    <row r="135" spans="1:2" x14ac:dyDescent="0.25">
      <c r="A135" s="1">
        <v>44695</v>
      </c>
      <c r="B135" s="2">
        <v>504</v>
      </c>
    </row>
    <row r="136" spans="1:2" x14ac:dyDescent="0.25">
      <c r="A136" s="1">
        <v>44696</v>
      </c>
      <c r="B136" s="2">
        <v>479</v>
      </c>
    </row>
    <row r="137" spans="1:2" x14ac:dyDescent="0.25">
      <c r="A137" s="1">
        <v>44697</v>
      </c>
      <c r="B137" s="2">
        <v>517</v>
      </c>
    </row>
    <row r="138" spans="1:2" x14ac:dyDescent="0.25">
      <c r="A138" s="1">
        <v>44698</v>
      </c>
      <c r="B138" s="2">
        <v>522</v>
      </c>
    </row>
    <row r="139" spans="1:2" x14ac:dyDescent="0.25">
      <c r="A139" s="1">
        <v>44699</v>
      </c>
      <c r="B139" s="2">
        <v>404</v>
      </c>
    </row>
    <row r="140" spans="1:2" x14ac:dyDescent="0.25">
      <c r="A140" s="1">
        <v>44700</v>
      </c>
      <c r="B140" s="2">
        <v>218</v>
      </c>
    </row>
    <row r="141" spans="1:2" x14ac:dyDescent="0.25">
      <c r="A141" s="1">
        <v>44701</v>
      </c>
      <c r="B141" s="2">
        <v>199</v>
      </c>
    </row>
    <row r="142" spans="1:2" x14ac:dyDescent="0.25">
      <c r="A142" s="1">
        <v>44702</v>
      </c>
      <c r="B142" s="2">
        <v>234</v>
      </c>
    </row>
    <row r="143" spans="1:2" x14ac:dyDescent="0.25">
      <c r="A143" s="1">
        <v>44703</v>
      </c>
      <c r="B143" s="2">
        <v>537</v>
      </c>
    </row>
    <row r="144" spans="1:2" x14ac:dyDescent="0.25">
      <c r="A144" s="1">
        <v>44704</v>
      </c>
      <c r="B144" s="2">
        <v>530</v>
      </c>
    </row>
    <row r="145" spans="1:2" x14ac:dyDescent="0.25">
      <c r="A145" s="1">
        <v>44705</v>
      </c>
      <c r="B145" s="2">
        <v>529</v>
      </c>
    </row>
    <row r="146" spans="1:2" x14ac:dyDescent="0.25">
      <c r="A146" s="1">
        <v>44706</v>
      </c>
      <c r="B146" s="2">
        <v>502</v>
      </c>
    </row>
    <row r="147" spans="1:2" x14ac:dyDescent="0.25">
      <c r="A147" s="1">
        <v>44707</v>
      </c>
      <c r="B147" s="2">
        <v>274</v>
      </c>
    </row>
    <row r="148" spans="1:2" x14ac:dyDescent="0.25">
      <c r="A148" s="1">
        <v>44708</v>
      </c>
      <c r="B148" s="2">
        <v>253</v>
      </c>
    </row>
    <row r="149" spans="1:2" x14ac:dyDescent="0.25">
      <c r="A149" s="1">
        <v>44709</v>
      </c>
      <c r="B149" s="2">
        <v>560</v>
      </c>
    </row>
    <row r="150" spans="1:2" x14ac:dyDescent="0.25">
      <c r="A150" s="1">
        <v>44710</v>
      </c>
      <c r="B150" s="2">
        <v>593</v>
      </c>
    </row>
    <row r="151" spans="1:2" x14ac:dyDescent="0.25">
      <c r="A151" s="1">
        <v>44711</v>
      </c>
      <c r="B151" s="2">
        <v>475</v>
      </c>
    </row>
    <row r="152" spans="1:2" x14ac:dyDescent="0.25">
      <c r="A152" s="1">
        <v>44712</v>
      </c>
      <c r="B152" s="2">
        <v>487</v>
      </c>
    </row>
    <row r="153" spans="1:2" x14ac:dyDescent="0.25">
      <c r="A153" s="1">
        <v>44713</v>
      </c>
      <c r="B153" s="2">
        <v>452</v>
      </c>
    </row>
    <row r="154" spans="1:2" x14ac:dyDescent="0.25">
      <c r="A154" s="1">
        <v>44714</v>
      </c>
      <c r="B154" s="2">
        <v>290</v>
      </c>
    </row>
    <row r="155" spans="1:2" x14ac:dyDescent="0.25">
      <c r="A155" s="1">
        <v>44715</v>
      </c>
      <c r="B155" s="2">
        <v>248</v>
      </c>
    </row>
    <row r="156" spans="1:2" x14ac:dyDescent="0.25">
      <c r="A156" s="1">
        <v>44716</v>
      </c>
      <c r="B156" s="2">
        <v>580</v>
      </c>
    </row>
    <row r="157" spans="1:2" x14ac:dyDescent="0.25">
      <c r="A157" s="1">
        <v>44717</v>
      </c>
      <c r="B157" s="2">
        <v>485</v>
      </c>
    </row>
    <row r="158" spans="1:2" x14ac:dyDescent="0.25">
      <c r="A158" s="1">
        <v>44718</v>
      </c>
      <c r="B158" s="2">
        <v>494</v>
      </c>
    </row>
    <row r="159" spans="1:2" x14ac:dyDescent="0.25">
      <c r="A159" s="1">
        <v>44719</v>
      </c>
      <c r="B159" s="2">
        <v>529</v>
      </c>
    </row>
    <row r="160" spans="1:2" x14ac:dyDescent="0.25">
      <c r="A160" s="1">
        <v>44720</v>
      </c>
      <c r="B160" s="2">
        <v>425</v>
      </c>
    </row>
    <row r="161" spans="1:2" x14ac:dyDescent="0.25">
      <c r="A161" s="1">
        <v>44721</v>
      </c>
      <c r="B161" s="2">
        <v>234</v>
      </c>
    </row>
    <row r="162" spans="1:2" x14ac:dyDescent="0.25">
      <c r="A162" s="1">
        <v>44722</v>
      </c>
      <c r="B162" s="2">
        <v>193</v>
      </c>
    </row>
    <row r="163" spans="1:2" x14ac:dyDescent="0.25">
      <c r="A163" s="1">
        <v>44723</v>
      </c>
      <c r="B163" s="2">
        <v>670</v>
      </c>
    </row>
    <row r="164" spans="1:2" x14ac:dyDescent="0.25">
      <c r="A164" s="1">
        <v>44724</v>
      </c>
      <c r="B164" s="2">
        <v>652</v>
      </c>
    </row>
    <row r="165" spans="1:2" x14ac:dyDescent="0.25">
      <c r="A165" s="1">
        <v>44725</v>
      </c>
      <c r="B165" s="2">
        <v>456</v>
      </c>
    </row>
    <row r="166" spans="1:2" x14ac:dyDescent="0.25">
      <c r="A166" s="1">
        <v>44726</v>
      </c>
      <c r="B166" s="2">
        <v>382</v>
      </c>
    </row>
    <row r="167" spans="1:2" x14ac:dyDescent="0.25">
      <c r="A167" s="1">
        <v>44727</v>
      </c>
      <c r="B167" s="2">
        <v>354</v>
      </c>
    </row>
    <row r="168" spans="1:2" x14ac:dyDescent="0.25">
      <c r="A168" s="1">
        <v>44728</v>
      </c>
      <c r="B168" s="2">
        <v>246</v>
      </c>
    </row>
    <row r="169" spans="1:2" x14ac:dyDescent="0.25">
      <c r="A169" s="1">
        <v>44729</v>
      </c>
      <c r="B169" s="2">
        <v>131</v>
      </c>
    </row>
    <row r="170" spans="1:2" x14ac:dyDescent="0.25">
      <c r="A170" s="1">
        <v>44730</v>
      </c>
      <c r="B170" s="2">
        <v>364</v>
      </c>
    </row>
    <row r="171" spans="1:2" x14ac:dyDescent="0.25">
      <c r="A171" s="1">
        <v>44731</v>
      </c>
      <c r="B171" s="2">
        <v>330</v>
      </c>
    </row>
    <row r="172" spans="1:2" x14ac:dyDescent="0.25">
      <c r="A172" s="1">
        <v>44732</v>
      </c>
      <c r="B172" s="2">
        <v>336</v>
      </c>
    </row>
    <row r="173" spans="1:2" x14ac:dyDescent="0.25">
      <c r="A173" s="1">
        <v>44733</v>
      </c>
      <c r="B173" s="2">
        <v>368</v>
      </c>
    </row>
    <row r="174" spans="1:2" x14ac:dyDescent="0.25">
      <c r="A174" s="1">
        <v>44734</v>
      </c>
      <c r="B174" s="2">
        <v>380</v>
      </c>
    </row>
    <row r="175" spans="1:2" x14ac:dyDescent="0.25">
      <c r="A175" s="1">
        <v>44735</v>
      </c>
      <c r="B175" s="2">
        <v>227</v>
      </c>
    </row>
    <row r="176" spans="1:2" x14ac:dyDescent="0.25">
      <c r="A176" s="1">
        <v>44736</v>
      </c>
      <c r="B176" s="2">
        <v>201</v>
      </c>
    </row>
    <row r="177" spans="1:2" x14ac:dyDescent="0.25">
      <c r="A177" s="1">
        <v>44737</v>
      </c>
      <c r="B177" s="2">
        <v>420</v>
      </c>
    </row>
    <row r="178" spans="1:2" x14ac:dyDescent="0.25">
      <c r="A178" s="1">
        <v>44738</v>
      </c>
      <c r="B178" s="2">
        <v>374</v>
      </c>
    </row>
    <row r="179" spans="1:2" x14ac:dyDescent="0.25">
      <c r="A179" s="1">
        <v>44739</v>
      </c>
      <c r="B179" s="2">
        <v>344</v>
      </c>
    </row>
    <row r="180" spans="1:2" x14ac:dyDescent="0.25">
      <c r="A180" s="1">
        <v>44740</v>
      </c>
      <c r="B180" s="2">
        <v>344</v>
      </c>
    </row>
    <row r="181" spans="1:2" x14ac:dyDescent="0.25">
      <c r="A181" s="1">
        <v>44741</v>
      </c>
      <c r="B181" s="2">
        <v>293</v>
      </c>
    </row>
    <row r="182" spans="1:2" x14ac:dyDescent="0.25">
      <c r="A182" s="1">
        <v>44742</v>
      </c>
      <c r="B182" s="2">
        <v>161</v>
      </c>
    </row>
    <row r="183" spans="1:2" x14ac:dyDescent="0.25">
      <c r="A183" s="1">
        <v>44743</v>
      </c>
      <c r="B183" s="2">
        <v>130</v>
      </c>
    </row>
    <row r="184" spans="1:2" x14ac:dyDescent="0.25">
      <c r="A184" s="1">
        <v>44744</v>
      </c>
      <c r="B184" s="2">
        <v>170</v>
      </c>
    </row>
    <row r="185" spans="1:2" x14ac:dyDescent="0.25">
      <c r="A185" s="1">
        <v>44745</v>
      </c>
      <c r="B185" s="2">
        <v>289</v>
      </c>
    </row>
    <row r="186" spans="1:2" x14ac:dyDescent="0.25">
      <c r="A186" s="1">
        <v>44746</v>
      </c>
      <c r="B186" s="2">
        <v>320</v>
      </c>
    </row>
    <row r="187" spans="1:2" x14ac:dyDescent="0.25">
      <c r="A187" s="1">
        <v>44747</v>
      </c>
      <c r="B187" s="2">
        <v>323</v>
      </c>
    </row>
    <row r="188" spans="1:2" x14ac:dyDescent="0.25">
      <c r="A188" s="1">
        <v>44748</v>
      </c>
      <c r="B188" s="2">
        <v>279</v>
      </c>
    </row>
    <row r="189" spans="1:2" x14ac:dyDescent="0.25">
      <c r="A189" s="1">
        <v>44749</v>
      </c>
      <c r="B189" s="2">
        <v>133</v>
      </c>
    </row>
    <row r="190" spans="1:2" x14ac:dyDescent="0.25">
      <c r="A190" s="1">
        <v>44750</v>
      </c>
      <c r="B190" s="2">
        <v>147</v>
      </c>
    </row>
    <row r="191" spans="1:2" x14ac:dyDescent="0.25">
      <c r="A191" s="1">
        <v>44751</v>
      </c>
      <c r="B191" s="2">
        <v>359</v>
      </c>
    </row>
    <row r="192" spans="1:2" x14ac:dyDescent="0.25">
      <c r="A192" s="1">
        <v>44752</v>
      </c>
      <c r="B192" s="2">
        <v>364</v>
      </c>
    </row>
    <row r="193" spans="1:2" x14ac:dyDescent="0.25">
      <c r="A193" s="1">
        <v>44753</v>
      </c>
      <c r="B193" s="2">
        <v>354</v>
      </c>
    </row>
    <row r="194" spans="1:2" x14ac:dyDescent="0.25">
      <c r="A194" s="1">
        <v>44754</v>
      </c>
      <c r="B194" s="2">
        <v>343</v>
      </c>
    </row>
    <row r="195" spans="1:2" x14ac:dyDescent="0.25">
      <c r="A195" s="1">
        <v>44755</v>
      </c>
      <c r="B195" s="2">
        <v>308</v>
      </c>
    </row>
    <row r="196" spans="1:2" x14ac:dyDescent="0.25">
      <c r="A196" s="1">
        <v>44756</v>
      </c>
      <c r="B196" s="2">
        <v>171</v>
      </c>
    </row>
    <row r="197" spans="1:2" x14ac:dyDescent="0.25">
      <c r="A197" s="1">
        <v>44757</v>
      </c>
      <c r="B197" s="2">
        <v>155</v>
      </c>
    </row>
    <row r="198" spans="1:2" x14ac:dyDescent="0.25">
      <c r="A198" s="1">
        <v>44758</v>
      </c>
      <c r="B198" s="2">
        <v>289</v>
      </c>
    </row>
    <row r="199" spans="1:2" x14ac:dyDescent="0.25">
      <c r="A199" s="1">
        <v>44759</v>
      </c>
      <c r="B199" s="2">
        <v>280</v>
      </c>
    </row>
    <row r="200" spans="1:2" x14ac:dyDescent="0.25">
      <c r="A200" s="1">
        <v>44760</v>
      </c>
      <c r="B200" s="2">
        <v>295</v>
      </c>
    </row>
    <row r="201" spans="1:2" x14ac:dyDescent="0.25">
      <c r="A201" s="1">
        <v>44761</v>
      </c>
      <c r="B201" s="2">
        <v>330</v>
      </c>
    </row>
    <row r="202" spans="1:2" x14ac:dyDescent="0.25">
      <c r="A202" s="1">
        <v>44762</v>
      </c>
      <c r="B202" s="2">
        <v>490</v>
      </c>
    </row>
    <row r="203" spans="1:2" x14ac:dyDescent="0.25">
      <c r="A203" s="1">
        <v>44763</v>
      </c>
      <c r="B203" s="2">
        <v>363</v>
      </c>
    </row>
    <row r="204" spans="1:2" x14ac:dyDescent="0.25">
      <c r="A204" s="1">
        <v>44764</v>
      </c>
      <c r="B204" s="2">
        <v>183</v>
      </c>
    </row>
    <row r="205" spans="1:2" x14ac:dyDescent="0.25">
      <c r="A205" s="1">
        <v>44765</v>
      </c>
      <c r="B205" s="2">
        <v>340</v>
      </c>
    </row>
    <row r="206" spans="1:2" x14ac:dyDescent="0.25">
      <c r="A206" s="1">
        <v>44766</v>
      </c>
      <c r="B206" s="2">
        <v>372</v>
      </c>
    </row>
    <row r="207" spans="1:2" x14ac:dyDescent="0.25">
      <c r="A207" s="1">
        <v>44767</v>
      </c>
      <c r="B207" s="2">
        <v>328</v>
      </c>
    </row>
    <row r="208" spans="1:2" x14ac:dyDescent="0.25">
      <c r="A208" s="1">
        <v>44768</v>
      </c>
      <c r="B208" s="2">
        <v>315</v>
      </c>
    </row>
    <row r="209" spans="1:2" x14ac:dyDescent="0.25">
      <c r="A209" s="1">
        <v>44769</v>
      </c>
      <c r="B209" s="2">
        <v>294</v>
      </c>
    </row>
    <row r="210" spans="1:2" x14ac:dyDescent="0.25">
      <c r="A210" s="1">
        <v>44770</v>
      </c>
      <c r="B210" s="2">
        <v>161</v>
      </c>
    </row>
    <row r="211" spans="1:2" x14ac:dyDescent="0.25">
      <c r="A211" s="1">
        <v>44771</v>
      </c>
      <c r="B211" s="2">
        <v>140</v>
      </c>
    </row>
    <row r="212" spans="1:2" x14ac:dyDescent="0.25">
      <c r="A212" s="1">
        <v>44772</v>
      </c>
      <c r="B212" s="2">
        <v>314</v>
      </c>
    </row>
    <row r="213" spans="1:2" x14ac:dyDescent="0.25">
      <c r="A213" s="1">
        <v>44773</v>
      </c>
      <c r="B213" s="2">
        <v>318</v>
      </c>
    </row>
    <row r="214" spans="1:2" x14ac:dyDescent="0.25">
      <c r="A214" s="1">
        <v>44774</v>
      </c>
      <c r="B214" s="2">
        <v>332</v>
      </c>
    </row>
    <row r="215" spans="1:2" x14ac:dyDescent="0.25">
      <c r="A215" s="1">
        <v>44775</v>
      </c>
      <c r="B215" s="2">
        <v>322</v>
      </c>
    </row>
    <row r="216" spans="1:2" x14ac:dyDescent="0.25">
      <c r="A216" s="1">
        <v>44776</v>
      </c>
      <c r="B216" s="2">
        <v>260</v>
      </c>
    </row>
    <row r="217" spans="1:2" x14ac:dyDescent="0.25">
      <c r="A217" s="1">
        <v>44777</v>
      </c>
      <c r="B217" s="2">
        <v>141</v>
      </c>
    </row>
    <row r="218" spans="1:2" x14ac:dyDescent="0.25">
      <c r="A218" s="1">
        <v>44778</v>
      </c>
      <c r="B218" s="2">
        <v>170</v>
      </c>
    </row>
    <row r="219" spans="1:2" x14ac:dyDescent="0.25">
      <c r="A219" s="1">
        <v>44779</v>
      </c>
      <c r="B219" s="2">
        <v>128</v>
      </c>
    </row>
    <row r="220" spans="1:2" x14ac:dyDescent="0.25">
      <c r="A220" s="1">
        <v>44780</v>
      </c>
      <c r="B220" s="2">
        <v>350</v>
      </c>
    </row>
    <row r="221" spans="1:2" x14ac:dyDescent="0.25">
      <c r="A221" s="1">
        <v>44781</v>
      </c>
      <c r="B221" s="2">
        <v>322</v>
      </c>
    </row>
    <row r="222" spans="1:2" x14ac:dyDescent="0.25">
      <c r="A222" s="1">
        <v>44782</v>
      </c>
      <c r="B222" s="2">
        <v>305</v>
      </c>
    </row>
    <row r="223" spans="1:2" x14ac:dyDescent="0.25">
      <c r="A223" s="1">
        <v>44783</v>
      </c>
      <c r="B223" s="2">
        <v>245</v>
      </c>
    </row>
    <row r="224" spans="1:2" x14ac:dyDescent="0.25">
      <c r="A224" s="1">
        <v>44784</v>
      </c>
      <c r="B224" s="2">
        <v>175</v>
      </c>
    </row>
    <row r="225" spans="1:2" x14ac:dyDescent="0.25">
      <c r="A225" s="1">
        <v>44785</v>
      </c>
      <c r="B225" s="2">
        <v>119</v>
      </c>
    </row>
    <row r="226" spans="1:2" x14ac:dyDescent="0.25">
      <c r="A226" s="1">
        <v>44786</v>
      </c>
      <c r="B226" s="2">
        <v>286</v>
      </c>
    </row>
    <row r="227" spans="1:2" x14ac:dyDescent="0.25">
      <c r="A227" s="1">
        <v>44787</v>
      </c>
      <c r="B227" s="2">
        <v>304</v>
      </c>
    </row>
    <row r="228" spans="1:2" x14ac:dyDescent="0.25">
      <c r="A228" s="1">
        <v>44788</v>
      </c>
      <c r="B228" s="2">
        <v>255</v>
      </c>
    </row>
    <row r="229" spans="1:2" x14ac:dyDescent="0.25">
      <c r="A229" s="1">
        <v>44789</v>
      </c>
      <c r="B229" s="2">
        <v>267</v>
      </c>
    </row>
    <row r="230" spans="1:2" x14ac:dyDescent="0.25">
      <c r="A230" s="1">
        <v>44790</v>
      </c>
      <c r="B230" s="2">
        <v>234</v>
      </c>
    </row>
    <row r="231" spans="1:2" x14ac:dyDescent="0.25">
      <c r="A231" s="1">
        <v>44791</v>
      </c>
      <c r="B231" s="2">
        <v>142</v>
      </c>
    </row>
    <row r="232" spans="1:2" x14ac:dyDescent="0.25">
      <c r="A232" s="1">
        <v>44792</v>
      </c>
      <c r="B232" s="2">
        <v>126</v>
      </c>
    </row>
    <row r="233" spans="1:2" x14ac:dyDescent="0.25">
      <c r="A233" s="1">
        <v>44793</v>
      </c>
      <c r="B233" s="2">
        <v>252</v>
      </c>
    </row>
    <row r="234" spans="1:2" x14ac:dyDescent="0.25">
      <c r="A234" s="1">
        <v>44794</v>
      </c>
      <c r="B234" s="2">
        <v>265</v>
      </c>
    </row>
    <row r="235" spans="1:2" x14ac:dyDescent="0.25">
      <c r="A235" s="1">
        <v>44795</v>
      </c>
      <c r="B235" s="2">
        <v>243</v>
      </c>
    </row>
    <row r="236" spans="1:2" x14ac:dyDescent="0.25">
      <c r="A236" s="1">
        <v>44796</v>
      </c>
      <c r="B236" s="2">
        <v>266</v>
      </c>
    </row>
    <row r="237" spans="1:2" x14ac:dyDescent="0.25">
      <c r="A237" s="1">
        <v>44797</v>
      </c>
      <c r="B237" s="2">
        <v>203</v>
      </c>
    </row>
    <row r="238" spans="1:2" x14ac:dyDescent="0.25">
      <c r="A238" s="1">
        <v>44798</v>
      </c>
      <c r="B238" s="2">
        <v>129</v>
      </c>
    </row>
    <row r="239" spans="1:2" x14ac:dyDescent="0.25">
      <c r="A239" s="1">
        <v>44799</v>
      </c>
      <c r="B239" s="2">
        <v>90</v>
      </c>
    </row>
    <row r="240" spans="1:2" x14ac:dyDescent="0.25">
      <c r="A240" s="1">
        <v>44800</v>
      </c>
      <c r="B240" s="2">
        <v>263</v>
      </c>
    </row>
    <row r="241" spans="1:2" x14ac:dyDescent="0.25">
      <c r="A241" s="1">
        <v>44801</v>
      </c>
      <c r="B241" s="2">
        <v>219</v>
      </c>
    </row>
    <row r="242" spans="1:2" x14ac:dyDescent="0.25">
      <c r="A242" s="1">
        <v>44802</v>
      </c>
      <c r="B242" s="2">
        <v>244</v>
      </c>
    </row>
    <row r="243" spans="1:2" x14ac:dyDescent="0.25">
      <c r="A243" s="1">
        <v>44803</v>
      </c>
      <c r="B243" s="2">
        <v>252</v>
      </c>
    </row>
    <row r="244" spans="1:2" x14ac:dyDescent="0.25">
      <c r="A244" s="1">
        <v>44804</v>
      </c>
      <c r="B244" s="2">
        <v>229</v>
      </c>
    </row>
    <row r="245" spans="1:2" x14ac:dyDescent="0.25">
      <c r="A245" s="1">
        <v>44805</v>
      </c>
      <c r="B245" s="2">
        <v>105</v>
      </c>
    </row>
    <row r="246" spans="1:2" x14ac:dyDescent="0.25">
      <c r="A246" s="1">
        <v>44806</v>
      </c>
      <c r="B246" s="2">
        <v>105</v>
      </c>
    </row>
    <row r="247" spans="1:2" x14ac:dyDescent="0.25">
      <c r="A247" s="1">
        <v>44807</v>
      </c>
      <c r="B247" s="2">
        <v>131</v>
      </c>
    </row>
    <row r="248" spans="1:2" x14ac:dyDescent="0.25">
      <c r="A248" s="1">
        <v>44808</v>
      </c>
      <c r="B248" s="2">
        <v>311</v>
      </c>
    </row>
    <row r="249" spans="1:2" x14ac:dyDescent="0.25">
      <c r="A249" s="1">
        <v>44809</v>
      </c>
      <c r="B249" s="2">
        <v>314</v>
      </c>
    </row>
    <row r="250" spans="1:2" x14ac:dyDescent="0.25">
      <c r="A250" s="1">
        <v>44810</v>
      </c>
      <c r="B250" s="2">
        <v>283</v>
      </c>
    </row>
    <row r="251" spans="1:2" x14ac:dyDescent="0.25">
      <c r="A251" s="1">
        <v>44811</v>
      </c>
      <c r="B251" s="2">
        <v>245</v>
      </c>
    </row>
    <row r="252" spans="1:2" x14ac:dyDescent="0.25">
      <c r="A252" s="1">
        <v>44812</v>
      </c>
      <c r="B252" s="2">
        <v>131</v>
      </c>
    </row>
    <row r="253" spans="1:2" x14ac:dyDescent="0.25">
      <c r="A253" s="1">
        <v>44813</v>
      </c>
      <c r="B253" s="2">
        <v>96</v>
      </c>
    </row>
    <row r="254" spans="1:2" x14ac:dyDescent="0.25">
      <c r="A254" s="1">
        <v>44814</v>
      </c>
      <c r="B254" s="2">
        <v>236</v>
      </c>
    </row>
    <row r="255" spans="1:2" x14ac:dyDescent="0.25">
      <c r="A255" s="1">
        <v>44815</v>
      </c>
      <c r="B255" s="2">
        <v>238</v>
      </c>
    </row>
    <row r="256" spans="1:2" x14ac:dyDescent="0.25">
      <c r="A256" s="1">
        <v>44816</v>
      </c>
      <c r="B256" s="2">
        <v>245</v>
      </c>
    </row>
    <row r="257" spans="1:2" x14ac:dyDescent="0.25">
      <c r="A257" s="1">
        <v>44817</v>
      </c>
      <c r="B257" s="2">
        <v>208</v>
      </c>
    </row>
    <row r="258" spans="1:2" x14ac:dyDescent="0.25">
      <c r="A258" s="1">
        <v>44818</v>
      </c>
      <c r="B258" s="2">
        <v>219</v>
      </c>
    </row>
    <row r="259" spans="1:2" x14ac:dyDescent="0.25">
      <c r="A259" s="1">
        <v>44819</v>
      </c>
      <c r="B259" s="2">
        <v>145</v>
      </c>
    </row>
    <row r="260" spans="1:2" x14ac:dyDescent="0.25">
      <c r="A260" s="1">
        <v>44820</v>
      </c>
      <c r="B260" s="2">
        <v>129</v>
      </c>
    </row>
    <row r="261" spans="1:2" x14ac:dyDescent="0.25">
      <c r="A261" s="1">
        <v>44821</v>
      </c>
      <c r="B261" s="2">
        <v>273</v>
      </c>
    </row>
    <row r="262" spans="1:2" x14ac:dyDescent="0.25">
      <c r="A262" s="1">
        <v>44822</v>
      </c>
      <c r="B262" s="2">
        <v>276</v>
      </c>
    </row>
    <row r="263" spans="1:2" x14ac:dyDescent="0.25">
      <c r="A263" s="1">
        <v>44823</v>
      </c>
      <c r="B263" s="2">
        <v>243</v>
      </c>
    </row>
    <row r="264" spans="1:2" x14ac:dyDescent="0.25">
      <c r="A264" s="1">
        <v>44824</v>
      </c>
      <c r="B264" s="2">
        <v>230</v>
      </c>
    </row>
    <row r="265" spans="1:2" x14ac:dyDescent="0.25">
      <c r="A265" s="1">
        <v>44825</v>
      </c>
      <c r="B265" s="2">
        <v>610</v>
      </c>
    </row>
    <row r="266" spans="1:2" x14ac:dyDescent="0.25">
      <c r="A266" s="1">
        <v>44826</v>
      </c>
      <c r="B266" s="2">
        <v>223</v>
      </c>
    </row>
    <row r="267" spans="1:2" x14ac:dyDescent="0.25">
      <c r="A267" s="1">
        <v>44827</v>
      </c>
      <c r="B267" s="2">
        <v>77</v>
      </c>
    </row>
    <row r="268" spans="1:2" x14ac:dyDescent="0.25">
      <c r="A268" s="1">
        <v>44828</v>
      </c>
      <c r="B268" s="2">
        <v>314</v>
      </c>
    </row>
    <row r="269" spans="1:2" x14ac:dyDescent="0.25">
      <c r="A269" s="1">
        <v>44829</v>
      </c>
      <c r="B269" s="2">
        <v>352</v>
      </c>
    </row>
    <row r="270" spans="1:2" x14ac:dyDescent="0.25">
      <c r="A270" s="1">
        <v>44830</v>
      </c>
      <c r="B270" s="2">
        <v>339</v>
      </c>
    </row>
    <row r="271" spans="1:2" x14ac:dyDescent="0.25">
      <c r="A271" s="1">
        <v>44831</v>
      </c>
      <c r="B271" s="2">
        <v>282</v>
      </c>
    </row>
    <row r="272" spans="1:2" x14ac:dyDescent="0.25">
      <c r="A272" s="1">
        <v>44832</v>
      </c>
      <c r="B272" s="2">
        <v>251</v>
      </c>
    </row>
    <row r="273" spans="1:2" x14ac:dyDescent="0.25">
      <c r="A273" s="1">
        <v>44833</v>
      </c>
      <c r="B273" s="2">
        <v>162</v>
      </c>
    </row>
    <row r="274" spans="1:2" x14ac:dyDescent="0.25">
      <c r="A274" s="1">
        <v>44834</v>
      </c>
      <c r="B274" s="2">
        <v>108</v>
      </c>
    </row>
    <row r="275" spans="1:2" x14ac:dyDescent="0.25">
      <c r="A275" s="1">
        <v>44835</v>
      </c>
      <c r="B275" s="2">
        <v>255</v>
      </c>
    </row>
    <row r="276" spans="1:2" x14ac:dyDescent="0.25">
      <c r="A276" s="1">
        <v>44836</v>
      </c>
      <c r="B276" s="2">
        <v>236</v>
      </c>
    </row>
    <row r="277" spans="1:2" x14ac:dyDescent="0.25">
      <c r="A277" s="1">
        <v>44837</v>
      </c>
      <c r="B277" s="2">
        <v>266</v>
      </c>
    </row>
    <row r="278" spans="1:2" x14ac:dyDescent="0.25">
      <c r="A278" s="1">
        <v>44838</v>
      </c>
      <c r="B278" s="2">
        <v>216</v>
      </c>
    </row>
    <row r="279" spans="1:2" x14ac:dyDescent="0.25">
      <c r="A279" s="1">
        <v>44839</v>
      </c>
      <c r="B279" s="2">
        <v>245</v>
      </c>
    </row>
    <row r="280" spans="1:2" x14ac:dyDescent="0.25">
      <c r="A280" s="1">
        <v>44840</v>
      </c>
      <c r="B280" s="2">
        <v>135</v>
      </c>
    </row>
    <row r="281" spans="1:2" x14ac:dyDescent="0.25">
      <c r="A281" s="1">
        <v>44841</v>
      </c>
      <c r="B281" s="2">
        <v>106</v>
      </c>
    </row>
    <row r="282" spans="1:2" x14ac:dyDescent="0.25">
      <c r="A282" s="1">
        <v>44842</v>
      </c>
      <c r="B282" s="2">
        <v>112</v>
      </c>
    </row>
    <row r="283" spans="1:2" x14ac:dyDescent="0.25">
      <c r="A283" s="1">
        <v>44843</v>
      </c>
      <c r="B283" s="2">
        <v>193</v>
      </c>
    </row>
    <row r="284" spans="1:2" x14ac:dyDescent="0.25">
      <c r="A284" s="1">
        <v>44844</v>
      </c>
      <c r="B284" s="2">
        <v>236</v>
      </c>
    </row>
    <row r="285" spans="1:2" x14ac:dyDescent="0.25">
      <c r="A285" s="1">
        <v>44845</v>
      </c>
      <c r="B285" s="2">
        <v>220</v>
      </c>
    </row>
    <row r="286" spans="1:2" x14ac:dyDescent="0.25">
      <c r="A286" s="1">
        <v>44846</v>
      </c>
      <c r="B286" s="2">
        <v>238</v>
      </c>
    </row>
    <row r="287" spans="1:2" x14ac:dyDescent="0.25">
      <c r="A287" s="1">
        <v>44847</v>
      </c>
      <c r="B287" s="2">
        <v>145</v>
      </c>
    </row>
    <row r="288" spans="1:2" x14ac:dyDescent="0.25">
      <c r="A288" s="1">
        <v>44848</v>
      </c>
      <c r="B288" s="2">
        <v>59</v>
      </c>
    </row>
    <row r="289" spans="1:2" x14ac:dyDescent="0.25">
      <c r="A289" s="1">
        <v>44849</v>
      </c>
      <c r="B289" s="2">
        <v>322</v>
      </c>
    </row>
    <row r="290" spans="1:2" x14ac:dyDescent="0.25">
      <c r="A290" s="1">
        <v>44850</v>
      </c>
      <c r="B290" s="2">
        <v>268</v>
      </c>
    </row>
    <row r="291" spans="1:2" x14ac:dyDescent="0.25">
      <c r="A291" s="1">
        <v>44851</v>
      </c>
      <c r="B291" s="2">
        <v>261</v>
      </c>
    </row>
    <row r="292" spans="1:2" x14ac:dyDescent="0.25">
      <c r="A292" s="1">
        <v>44852</v>
      </c>
      <c r="B292" s="2">
        <v>262</v>
      </c>
    </row>
    <row r="293" spans="1:2" x14ac:dyDescent="0.25">
      <c r="A293" s="1">
        <v>44853</v>
      </c>
      <c r="B293" s="2">
        <v>204</v>
      </c>
    </row>
    <row r="294" spans="1:2" x14ac:dyDescent="0.25">
      <c r="A294" s="1">
        <v>44854</v>
      </c>
      <c r="B294" s="2">
        <v>125</v>
      </c>
    </row>
    <row r="295" spans="1:2" x14ac:dyDescent="0.25">
      <c r="A295" s="1">
        <v>44855</v>
      </c>
      <c r="B295" s="2">
        <v>140</v>
      </c>
    </row>
    <row r="296" spans="1:2" x14ac:dyDescent="0.25">
      <c r="A296" s="1">
        <v>44856</v>
      </c>
      <c r="B296" s="2">
        <v>259</v>
      </c>
    </row>
    <row r="297" spans="1:2" x14ac:dyDescent="0.25">
      <c r="A297" s="1">
        <v>44857</v>
      </c>
      <c r="B297" s="2">
        <v>255</v>
      </c>
    </row>
    <row r="298" spans="1:2" x14ac:dyDescent="0.25">
      <c r="A298" s="1">
        <v>44858</v>
      </c>
      <c r="B298" s="2">
        <v>212</v>
      </c>
    </row>
    <row r="299" spans="1:2" x14ac:dyDescent="0.25">
      <c r="A299" s="1">
        <v>44859</v>
      </c>
      <c r="B299" s="2">
        <v>225</v>
      </c>
    </row>
    <row r="300" spans="1:2" x14ac:dyDescent="0.25">
      <c r="A300" s="1">
        <v>44860</v>
      </c>
      <c r="B300" s="2">
        <v>239</v>
      </c>
    </row>
    <row r="301" spans="1:2" x14ac:dyDescent="0.25">
      <c r="A301" s="1">
        <v>44861</v>
      </c>
      <c r="B301" s="2">
        <v>125</v>
      </c>
    </row>
    <row r="302" spans="1:2" x14ac:dyDescent="0.25">
      <c r="A302" s="1">
        <v>44862</v>
      </c>
      <c r="B302" s="2">
        <v>139</v>
      </c>
    </row>
    <row r="303" spans="1:2" x14ac:dyDescent="0.25">
      <c r="A303" s="1">
        <v>44863</v>
      </c>
      <c r="B303" s="2">
        <v>285</v>
      </c>
    </row>
    <row r="304" spans="1:2" x14ac:dyDescent="0.25">
      <c r="A304" s="1">
        <v>44864</v>
      </c>
      <c r="B304" s="2">
        <v>253</v>
      </c>
    </row>
    <row r="305" spans="1:2" x14ac:dyDescent="0.25">
      <c r="A305" s="1">
        <v>44865</v>
      </c>
      <c r="B305" s="2">
        <v>203</v>
      </c>
    </row>
    <row r="306" spans="1:2" x14ac:dyDescent="0.25">
      <c r="A306" s="1">
        <v>44866</v>
      </c>
      <c r="B306" s="2">
        <v>217</v>
      </c>
    </row>
    <row r="307" spans="1:2" x14ac:dyDescent="0.25">
      <c r="A307" s="1">
        <v>44867</v>
      </c>
      <c r="B307" s="2">
        <v>208</v>
      </c>
    </row>
    <row r="308" spans="1:2" x14ac:dyDescent="0.25">
      <c r="A308" s="1">
        <v>44868</v>
      </c>
      <c r="B308" s="2">
        <v>111</v>
      </c>
    </row>
    <row r="309" spans="1:2" x14ac:dyDescent="0.25">
      <c r="A309" s="1">
        <v>44869</v>
      </c>
      <c r="B309" s="2">
        <v>131</v>
      </c>
    </row>
    <row r="310" spans="1:2" x14ac:dyDescent="0.25">
      <c r="A310" s="1">
        <v>44870</v>
      </c>
      <c r="B310" s="2">
        <v>203</v>
      </c>
    </row>
    <row r="311" spans="1:2" x14ac:dyDescent="0.25">
      <c r="A311" s="1">
        <v>44871</v>
      </c>
      <c r="B311" s="2">
        <v>162</v>
      </c>
    </row>
    <row r="312" spans="1:2" x14ac:dyDescent="0.25">
      <c r="A312" s="1">
        <v>44872</v>
      </c>
      <c r="B312" s="2">
        <v>156</v>
      </c>
    </row>
    <row r="313" spans="1:2" x14ac:dyDescent="0.25">
      <c r="A313" s="1">
        <v>44873</v>
      </c>
      <c r="B313" s="2">
        <v>201</v>
      </c>
    </row>
    <row r="314" spans="1:2" x14ac:dyDescent="0.25">
      <c r="A314" s="1">
        <v>44874</v>
      </c>
      <c r="B314" s="2">
        <v>261</v>
      </c>
    </row>
    <row r="315" spans="1:2" x14ac:dyDescent="0.25">
      <c r="A315" s="1">
        <v>44875</v>
      </c>
      <c r="B315" s="2">
        <v>128</v>
      </c>
    </row>
    <row r="316" spans="1:2" x14ac:dyDescent="0.25">
      <c r="A316" s="1">
        <v>44876</v>
      </c>
      <c r="B316" s="2">
        <v>40</v>
      </c>
    </row>
    <row r="317" spans="1:2" x14ac:dyDescent="0.25">
      <c r="A317" s="1">
        <v>44877</v>
      </c>
      <c r="B317" s="2">
        <v>67</v>
      </c>
    </row>
    <row r="318" spans="1:2" x14ac:dyDescent="0.25">
      <c r="A318" s="1">
        <v>44878</v>
      </c>
      <c r="B318" s="2">
        <v>299</v>
      </c>
    </row>
    <row r="319" spans="1:2" x14ac:dyDescent="0.25">
      <c r="A319" s="1">
        <v>44879</v>
      </c>
      <c r="B319" s="2">
        <v>201</v>
      </c>
    </row>
    <row r="320" spans="1:2" x14ac:dyDescent="0.25">
      <c r="A320" s="1">
        <v>44880</v>
      </c>
      <c r="B320" s="2">
        <v>203</v>
      </c>
    </row>
    <row r="321" spans="1:2" x14ac:dyDescent="0.25">
      <c r="A321" s="1">
        <v>44881</v>
      </c>
      <c r="B321" s="2">
        <v>374</v>
      </c>
    </row>
    <row r="322" spans="1:2" x14ac:dyDescent="0.25">
      <c r="A322" s="1">
        <v>44882</v>
      </c>
      <c r="B322" s="2">
        <v>226</v>
      </c>
    </row>
    <row r="323" spans="1:2" x14ac:dyDescent="0.25">
      <c r="A323" s="1">
        <v>44883</v>
      </c>
      <c r="B323" s="2">
        <v>103</v>
      </c>
    </row>
    <row r="324" spans="1:2" x14ac:dyDescent="0.25">
      <c r="A324" s="1">
        <v>44884</v>
      </c>
      <c r="B324" s="2">
        <v>299</v>
      </c>
    </row>
    <row r="325" spans="1:2" x14ac:dyDescent="0.25">
      <c r="A325" s="1">
        <v>44885</v>
      </c>
      <c r="B325" s="2">
        <v>299</v>
      </c>
    </row>
    <row r="326" spans="1:2" x14ac:dyDescent="0.25">
      <c r="A326" s="1">
        <v>44886</v>
      </c>
      <c r="B326" s="2">
        <v>257</v>
      </c>
    </row>
    <row r="327" spans="1:2" x14ac:dyDescent="0.25">
      <c r="A327" s="1">
        <v>44887</v>
      </c>
      <c r="B327" s="2">
        <v>208</v>
      </c>
    </row>
    <row r="328" spans="1:2" x14ac:dyDescent="0.25">
      <c r="A328" s="1">
        <v>44888</v>
      </c>
      <c r="B328" s="2">
        <v>175</v>
      </c>
    </row>
    <row r="329" spans="1:2" x14ac:dyDescent="0.25">
      <c r="A329" s="1">
        <v>44889</v>
      </c>
      <c r="B329" s="2">
        <v>151</v>
      </c>
    </row>
    <row r="330" spans="1:2" x14ac:dyDescent="0.25">
      <c r="A330" s="1">
        <v>44890</v>
      </c>
      <c r="B330" s="2">
        <v>154</v>
      </c>
    </row>
    <row r="331" spans="1:2" x14ac:dyDescent="0.25">
      <c r="A331" s="1">
        <v>44891</v>
      </c>
      <c r="B331" s="2">
        <v>272</v>
      </c>
    </row>
    <row r="332" spans="1:2" x14ac:dyDescent="0.25">
      <c r="A332" s="1">
        <v>44892</v>
      </c>
      <c r="B332" s="2">
        <v>304</v>
      </c>
    </row>
    <row r="333" spans="1:2" x14ac:dyDescent="0.25">
      <c r="A333" s="1">
        <v>44893</v>
      </c>
      <c r="B333" s="2">
        <v>448</v>
      </c>
    </row>
    <row r="334" spans="1:2" x14ac:dyDescent="0.25">
      <c r="A334" s="1">
        <v>44894</v>
      </c>
      <c r="B334" s="2">
        <v>352</v>
      </c>
    </row>
    <row r="335" spans="1:2" x14ac:dyDescent="0.25">
      <c r="A335" s="1">
        <v>44895</v>
      </c>
      <c r="B335" s="2">
        <v>226</v>
      </c>
    </row>
    <row r="336" spans="1:2" x14ac:dyDescent="0.25">
      <c r="A336" s="1">
        <v>44896</v>
      </c>
      <c r="B336" s="2">
        <v>113</v>
      </c>
    </row>
    <row r="337" spans="1:2" x14ac:dyDescent="0.25">
      <c r="A337" s="1">
        <v>44897</v>
      </c>
      <c r="B337" s="2">
        <v>119</v>
      </c>
    </row>
    <row r="338" spans="1:2" x14ac:dyDescent="0.25">
      <c r="A338" s="1">
        <v>44898</v>
      </c>
      <c r="B338" s="2">
        <v>255</v>
      </c>
    </row>
    <row r="339" spans="1:2" x14ac:dyDescent="0.25">
      <c r="A339" s="1">
        <v>44899</v>
      </c>
      <c r="B339" s="2">
        <v>378</v>
      </c>
    </row>
    <row r="340" spans="1:2" x14ac:dyDescent="0.25">
      <c r="A340" s="1">
        <v>44900</v>
      </c>
      <c r="B340" s="2">
        <v>427</v>
      </c>
    </row>
    <row r="341" spans="1:2" x14ac:dyDescent="0.25">
      <c r="A341" s="1">
        <v>44901</v>
      </c>
      <c r="B341" s="2">
        <v>345</v>
      </c>
    </row>
    <row r="342" spans="1:2" x14ac:dyDescent="0.25">
      <c r="A342" s="1">
        <v>44902</v>
      </c>
      <c r="B342" s="2">
        <v>262</v>
      </c>
    </row>
    <row r="343" spans="1:2" x14ac:dyDescent="0.25">
      <c r="A343" s="1">
        <v>44903</v>
      </c>
      <c r="B343" s="2">
        <v>206</v>
      </c>
    </row>
    <row r="344" spans="1:2" x14ac:dyDescent="0.25">
      <c r="A344" s="1">
        <v>44904</v>
      </c>
      <c r="B344" s="2">
        <v>72</v>
      </c>
    </row>
    <row r="345" spans="1:2" x14ac:dyDescent="0.25">
      <c r="A345" s="1">
        <v>44905</v>
      </c>
      <c r="B345" s="2">
        <v>454</v>
      </c>
    </row>
    <row r="346" spans="1:2" x14ac:dyDescent="0.25">
      <c r="A346" s="1">
        <v>44906</v>
      </c>
      <c r="B346" s="2">
        <v>595</v>
      </c>
    </row>
    <row r="347" spans="1:2" x14ac:dyDescent="0.25">
      <c r="A347" s="1">
        <v>44907</v>
      </c>
      <c r="B347" s="2">
        <v>748</v>
      </c>
    </row>
    <row r="348" spans="1:2" x14ac:dyDescent="0.25">
      <c r="A348" s="1">
        <v>44908</v>
      </c>
      <c r="B348" s="2">
        <v>966</v>
      </c>
    </row>
    <row r="349" spans="1:2" x14ac:dyDescent="0.25">
      <c r="A349" s="1">
        <v>44909</v>
      </c>
      <c r="B349" s="2">
        <v>630</v>
      </c>
    </row>
    <row r="350" spans="1:2" x14ac:dyDescent="0.25">
      <c r="A350" s="1">
        <v>44910</v>
      </c>
      <c r="B350" s="2">
        <v>610</v>
      </c>
    </row>
    <row r="351" spans="1:2" x14ac:dyDescent="0.25">
      <c r="A351" s="1">
        <v>44911</v>
      </c>
      <c r="B351" s="2">
        <v>684</v>
      </c>
    </row>
    <row r="352" spans="1:2" x14ac:dyDescent="0.25">
      <c r="A352" s="1">
        <v>44912</v>
      </c>
      <c r="B352" s="2">
        <v>868</v>
      </c>
    </row>
    <row r="353" spans="1:2" x14ac:dyDescent="0.25">
      <c r="A353" s="1">
        <v>44913</v>
      </c>
      <c r="B353" s="2">
        <v>426</v>
      </c>
    </row>
    <row r="354" spans="1:2" x14ac:dyDescent="0.25">
      <c r="A354" s="1">
        <v>44914</v>
      </c>
      <c r="B354" s="2">
        <v>294</v>
      </c>
    </row>
    <row r="355" spans="1:2" x14ac:dyDescent="0.25">
      <c r="A355" s="1">
        <v>44915</v>
      </c>
      <c r="B355" s="2">
        <v>291</v>
      </c>
    </row>
    <row r="356" spans="1:2" x14ac:dyDescent="0.25">
      <c r="A356" s="1">
        <v>44916</v>
      </c>
      <c r="B356" s="2">
        <v>211</v>
      </c>
    </row>
    <row r="357" spans="1:2" x14ac:dyDescent="0.25">
      <c r="A357" s="1">
        <v>44917</v>
      </c>
      <c r="B357" s="2">
        <v>132</v>
      </c>
    </row>
    <row r="358" spans="1:2" x14ac:dyDescent="0.25">
      <c r="A358" s="1">
        <v>44918</v>
      </c>
      <c r="B358" s="2">
        <v>121</v>
      </c>
    </row>
    <row r="359" spans="1:2" x14ac:dyDescent="0.25">
      <c r="A359" s="1">
        <v>44919</v>
      </c>
      <c r="B359" s="2">
        <v>125</v>
      </c>
    </row>
    <row r="360" spans="1:2" x14ac:dyDescent="0.25">
      <c r="A360" s="1">
        <v>44920</v>
      </c>
      <c r="B360" s="2">
        <v>38</v>
      </c>
    </row>
    <row r="361" spans="1:2" x14ac:dyDescent="0.25">
      <c r="A361" s="1">
        <v>44921</v>
      </c>
      <c r="B361" s="2">
        <v>69</v>
      </c>
    </row>
    <row r="362" spans="1:2" x14ac:dyDescent="0.25">
      <c r="A362" s="1">
        <v>44922</v>
      </c>
      <c r="B362" s="2">
        <v>140</v>
      </c>
    </row>
    <row r="363" spans="1:2" x14ac:dyDescent="0.25">
      <c r="A363" s="1">
        <v>44923</v>
      </c>
      <c r="B363" s="2">
        <v>140</v>
      </c>
    </row>
    <row r="364" spans="1:2" x14ac:dyDescent="0.25">
      <c r="A364" s="1">
        <v>44924</v>
      </c>
      <c r="B364" s="2">
        <v>111</v>
      </c>
    </row>
    <row r="365" spans="1:2" x14ac:dyDescent="0.25">
      <c r="A365" s="1">
        <v>44925</v>
      </c>
      <c r="B365" s="2">
        <v>93</v>
      </c>
    </row>
    <row r="366" spans="1:2" x14ac:dyDescent="0.25">
      <c r="A366" s="1">
        <v>44926</v>
      </c>
      <c r="B366" s="2">
        <v>114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9"/>
  <sheetViews>
    <sheetView tabSelected="1" zoomScaleNormal="100" workbookViewId="0">
      <selection activeCell="N21" sqref="N21"/>
    </sheetView>
  </sheetViews>
  <sheetFormatPr defaultRowHeight="15" x14ac:dyDescent="0.25"/>
  <cols>
    <col min="1" max="1" width="13.42578125" customWidth="1"/>
    <col min="2" max="2" width="20.5703125" customWidth="1"/>
    <col min="3" max="7" width="23" customWidth="1"/>
    <col min="9" max="9" width="9.140625" style="5" hidden="1" customWidth="1"/>
    <col min="10" max="10" width="11.85546875" style="5" hidden="1" customWidth="1"/>
    <col min="11" max="11" width="9.140625" style="5" hidden="1" customWidth="1"/>
    <col min="12" max="12" width="25.5703125" style="5" hidden="1" customWidth="1"/>
    <col min="13" max="13" width="9.140625" style="5" hidden="1" customWidth="1"/>
  </cols>
  <sheetData>
    <row r="1" spans="1:13" x14ac:dyDescent="0.25">
      <c r="I1" s="5" t="s">
        <v>1274</v>
      </c>
      <c r="J1" s="5" t="s">
        <v>1274</v>
      </c>
      <c r="K1" s="5">
        <v>6</v>
      </c>
      <c r="L1" s="5" t="s">
        <v>1195</v>
      </c>
      <c r="M1" s="5" t="str">
        <f>IF(ISERROR(C3),"",IF(ISBLANK(C3),"",C3))</f>
        <v>1724709</v>
      </c>
    </row>
    <row r="2" spans="1:13" ht="15.75" thickBot="1" x14ac:dyDescent="0.3">
      <c r="C2" s="6" t="s">
        <v>1180</v>
      </c>
      <c r="I2" s="5">
        <v>1</v>
      </c>
      <c r="J2" s="5">
        <v>1</v>
      </c>
      <c r="K2" s="5">
        <v>5</v>
      </c>
      <c r="L2" s="5" t="s">
        <v>1196</v>
      </c>
      <c r="M2" s="5">
        <f>IF(ISERROR(C8),"",IF(ISBLANK(C8),"",C8))</f>
        <v>20</v>
      </c>
    </row>
    <row r="3" spans="1:13" ht="15.75" thickBot="1" x14ac:dyDescent="0.3">
      <c r="B3" s="7" t="s">
        <v>1179</v>
      </c>
      <c r="C3" s="4" t="s">
        <v>1275</v>
      </c>
      <c r="I3" s="5">
        <v>2</v>
      </c>
      <c r="J3" s="5">
        <v>2</v>
      </c>
      <c r="L3" s="5" t="s">
        <v>1197</v>
      </c>
      <c r="M3" s="5">
        <f>IF(ISERROR(C10),"",IF(ISBLANK(C10),"",C10))</f>
        <v>6</v>
      </c>
    </row>
    <row r="4" spans="1:13" x14ac:dyDescent="0.25">
      <c r="I4" s="5">
        <v>3</v>
      </c>
      <c r="J4" s="5">
        <v>3</v>
      </c>
      <c r="L4" s="5" t="s">
        <v>1198</v>
      </c>
      <c r="M4" s="5">
        <f>IF(ISERROR(C12),"",IF(ISBLANK(C12),"",C12))</f>
        <v>0.5837</v>
      </c>
    </row>
    <row r="5" spans="1:13" x14ac:dyDescent="0.25">
      <c r="I5" s="5">
        <v>4</v>
      </c>
      <c r="J5" s="5">
        <v>4</v>
      </c>
      <c r="L5" s="5" t="s">
        <v>1199</v>
      </c>
      <c r="M5" s="5">
        <f>IF(ISERROR(C14),"",IF(ISBLANK(C14),"",C14))</f>
        <v>100</v>
      </c>
    </row>
    <row r="6" spans="1:13" x14ac:dyDescent="0.25">
      <c r="A6" s="8" t="s">
        <v>1188</v>
      </c>
      <c r="I6" s="5">
        <v>5</v>
      </c>
      <c r="J6" s="5">
        <v>5</v>
      </c>
      <c r="L6" s="5" t="s">
        <v>1200</v>
      </c>
      <c r="M6" s="5">
        <f>IF(ISERROR(C16),"",IF(ISBLANK(C16),"",C16))</f>
        <v>16.5</v>
      </c>
    </row>
    <row r="7" spans="1:13" x14ac:dyDescent="0.25">
      <c r="A7" s="8"/>
      <c r="I7" s="5">
        <v>6</v>
      </c>
      <c r="J7" s="5">
        <v>6</v>
      </c>
      <c r="L7" s="5" t="s">
        <v>1209</v>
      </c>
      <c r="M7" s="5" t="str">
        <f>IF(ISERROR(D23),"",IF(ISBLANK(D23),"",D23))</f>
        <v/>
      </c>
    </row>
    <row r="8" spans="1:13" x14ac:dyDescent="0.25">
      <c r="B8">
        <v>1</v>
      </c>
      <c r="C8" s="13">
        <v>20</v>
      </c>
      <c r="I8" s="5">
        <v>7</v>
      </c>
      <c r="J8" s="5">
        <v>7</v>
      </c>
      <c r="L8" s="5" t="s">
        <v>1210</v>
      </c>
      <c r="M8" s="5">
        <f t="shared" ref="M8:M12" si="0">IF(ISERROR(D24),"",IF(ISBLANK(D24),"",D24))</f>
        <v>72</v>
      </c>
    </row>
    <row r="9" spans="1:13" x14ac:dyDescent="0.25">
      <c r="I9" s="5">
        <v>8</v>
      </c>
      <c r="J9" s="5">
        <v>8</v>
      </c>
      <c r="L9" s="5" t="s">
        <v>1211</v>
      </c>
      <c r="M9" s="5">
        <f t="shared" si="0"/>
        <v>123.5</v>
      </c>
    </row>
    <row r="10" spans="1:13" x14ac:dyDescent="0.25">
      <c r="B10">
        <v>2</v>
      </c>
      <c r="C10" s="3">
        <v>6</v>
      </c>
      <c r="D10" t="s">
        <v>1189</v>
      </c>
      <c r="I10" s="5">
        <v>9</v>
      </c>
      <c r="J10" s="5">
        <v>9</v>
      </c>
      <c r="L10" s="5" t="s">
        <v>1212</v>
      </c>
      <c r="M10" s="5">
        <f t="shared" si="0"/>
        <v>140.66666666666666</v>
      </c>
    </row>
    <row r="11" spans="1:13" x14ac:dyDescent="0.25">
      <c r="I11" s="5">
        <v>10</v>
      </c>
      <c r="J11" s="5">
        <v>10</v>
      </c>
      <c r="L11" s="5" t="s">
        <v>1213</v>
      </c>
      <c r="M11" s="5">
        <f t="shared" si="0"/>
        <v>153</v>
      </c>
    </row>
    <row r="12" spans="1:13" x14ac:dyDescent="0.25">
      <c r="B12">
        <v>3</v>
      </c>
      <c r="C12" s="13">
        <v>0.5837</v>
      </c>
      <c r="D12" t="s">
        <v>1190</v>
      </c>
      <c r="I12" s="5">
        <v>11</v>
      </c>
      <c r="J12" s="5">
        <v>11</v>
      </c>
      <c r="L12" s="5" t="s">
        <v>1214</v>
      </c>
      <c r="M12" s="5">
        <f t="shared" si="0"/>
        <v>161.19999999999999</v>
      </c>
    </row>
    <row r="13" spans="1:13" x14ac:dyDescent="0.25">
      <c r="I13" s="5">
        <v>12</v>
      </c>
      <c r="J13" s="5">
        <v>12</v>
      </c>
      <c r="L13" s="5" t="s">
        <v>1215</v>
      </c>
      <c r="M13" s="5">
        <f>IF(ISERROR(D29),"",IF(ISBLANK(D29),"",D29))</f>
        <v>155.66666666666666</v>
      </c>
    </row>
    <row r="14" spans="1:13" x14ac:dyDescent="0.25">
      <c r="B14">
        <v>4</v>
      </c>
      <c r="C14" s="13">
        <v>100</v>
      </c>
      <c r="J14" s="5">
        <v>13</v>
      </c>
      <c r="L14" s="5" t="s">
        <v>1201</v>
      </c>
      <c r="M14" s="5">
        <f>IF(ISERROR(D31),"",IF(ISBLANK(D31),"",D31))</f>
        <v>312.91620111731845</v>
      </c>
    </row>
    <row r="15" spans="1:13" x14ac:dyDescent="0.25">
      <c r="J15" s="5">
        <v>14</v>
      </c>
      <c r="L15" s="5" t="s">
        <v>1202</v>
      </c>
      <c r="M15" s="5">
        <f t="shared" ref="M15:M19" si="1">IF(ISERROR(D32),"",IF(ISBLANK(D32),"",D32))</f>
        <v>312.15041782729804</v>
      </c>
    </row>
    <row r="16" spans="1:13" x14ac:dyDescent="0.25">
      <c r="B16">
        <v>5</v>
      </c>
      <c r="C16" s="13">
        <v>16.5</v>
      </c>
      <c r="J16" s="5">
        <v>15</v>
      </c>
      <c r="L16" s="5" t="s">
        <v>1203</v>
      </c>
      <c r="M16" s="5">
        <f t="shared" si="1"/>
        <v>311.47500000000002</v>
      </c>
    </row>
    <row r="17" spans="1:13" x14ac:dyDescent="0.25">
      <c r="J17" s="5">
        <v>16</v>
      </c>
      <c r="L17" s="5" t="s">
        <v>1204</v>
      </c>
      <c r="M17" s="5">
        <f t="shared" si="1"/>
        <v>311</v>
      </c>
    </row>
    <row r="18" spans="1:13" x14ac:dyDescent="0.25">
      <c r="J18" s="5">
        <v>17</v>
      </c>
      <c r="L18" s="5" t="s">
        <v>1205</v>
      </c>
      <c r="M18" s="5">
        <f t="shared" si="1"/>
        <v>310.52762430939225</v>
      </c>
    </row>
    <row r="19" spans="1:13" x14ac:dyDescent="0.25">
      <c r="A19" s="8" t="s">
        <v>1183</v>
      </c>
      <c r="J19" s="5">
        <v>18</v>
      </c>
      <c r="L19" s="5" t="s">
        <v>1206</v>
      </c>
      <c r="M19" s="5">
        <f t="shared" si="1"/>
        <v>309.9779614325069</v>
      </c>
    </row>
    <row r="20" spans="1:13" x14ac:dyDescent="0.25">
      <c r="J20" s="5">
        <v>19</v>
      </c>
      <c r="L20" s="5" t="s">
        <v>1207</v>
      </c>
      <c r="M20" s="5">
        <f>IF(ISERROR(D37),"",IF(ISBLANK(D37),"",D37))</f>
        <v>309.38186813186815</v>
      </c>
    </row>
    <row r="21" spans="1:13" x14ac:dyDescent="0.25">
      <c r="B21">
        <v>6</v>
      </c>
      <c r="J21" s="5">
        <v>20</v>
      </c>
      <c r="L21" s="5" t="s">
        <v>1208</v>
      </c>
      <c r="M21" s="5">
        <f>IF(ISERROR(D39),"",IF(ISBLANK(D39),"",D39))</f>
        <v>308.84657534246577</v>
      </c>
    </row>
    <row r="22" spans="1:13" x14ac:dyDescent="0.25">
      <c r="C22" s="10" t="s">
        <v>0</v>
      </c>
      <c r="D22" s="10" t="s">
        <v>1192</v>
      </c>
      <c r="E22" s="10" t="s">
        <v>1175</v>
      </c>
      <c r="F22" s="10" t="s">
        <v>1176</v>
      </c>
      <c r="J22" s="5">
        <v>21</v>
      </c>
      <c r="L22" s="5" t="s">
        <v>1216</v>
      </c>
      <c r="M22" s="5">
        <f t="shared" ref="M22:M26" si="2">IF(ISERROR(D40),"",IF(ISBLANK(D40),"",D40))</f>
        <v>308.84657534246577</v>
      </c>
    </row>
    <row r="23" spans="1:13" x14ac:dyDescent="0.25">
      <c r="C23" s="1">
        <v>44562</v>
      </c>
      <c r="D23" s="13"/>
      <c r="E23" s="13"/>
      <c r="F23" s="13"/>
      <c r="J23" s="5">
        <v>22</v>
      </c>
      <c r="L23" s="5" t="s">
        <v>1217</v>
      </c>
      <c r="M23" s="5">
        <f t="shared" si="2"/>
        <v>308.84657534246577</v>
      </c>
    </row>
    <row r="24" spans="1:13" x14ac:dyDescent="0.25">
      <c r="C24" s="1">
        <v>44563</v>
      </c>
      <c r="D24" s="13">
        <v>72</v>
      </c>
      <c r="E24" s="13"/>
      <c r="F24" s="13">
        <v>72</v>
      </c>
      <c r="J24" s="5">
        <v>23</v>
      </c>
      <c r="L24" s="5" t="s">
        <v>1218</v>
      </c>
      <c r="M24" s="5">
        <f t="shared" si="2"/>
        <v>308.84657534246577</v>
      </c>
    </row>
    <row r="25" spans="1:13" x14ac:dyDescent="0.25">
      <c r="C25" s="1">
        <v>44564</v>
      </c>
      <c r="D25" s="13">
        <v>123.5</v>
      </c>
      <c r="E25" s="13"/>
      <c r="F25" s="13">
        <v>133.80000000000001</v>
      </c>
      <c r="J25" s="5">
        <v>24</v>
      </c>
      <c r="L25" s="5" t="s">
        <v>1219</v>
      </c>
      <c r="M25" s="5">
        <f t="shared" si="2"/>
        <v>308.84657534246577</v>
      </c>
    </row>
    <row r="26" spans="1:13" x14ac:dyDescent="0.25">
      <c r="C26" s="1">
        <v>44565</v>
      </c>
      <c r="D26" s="13">
        <v>140.66666666666666</v>
      </c>
      <c r="E26" s="13">
        <v>159.55000000000001</v>
      </c>
      <c r="F26" s="13">
        <v>158.52000000000001</v>
      </c>
      <c r="J26" s="5">
        <v>25</v>
      </c>
      <c r="L26" s="5" t="s">
        <v>1220</v>
      </c>
      <c r="M26" s="5">
        <f t="shared" si="2"/>
        <v>308.84657534246577</v>
      </c>
    </row>
    <row r="27" spans="1:13" x14ac:dyDescent="0.25">
      <c r="C27" s="1">
        <v>44566</v>
      </c>
      <c r="D27" s="13">
        <v>153</v>
      </c>
      <c r="E27" s="13">
        <v>182.5</v>
      </c>
      <c r="F27" s="13">
        <v>177.40800000000002</v>
      </c>
      <c r="J27" s="5">
        <v>26</v>
      </c>
      <c r="L27" s="5" t="s">
        <v>1221</v>
      </c>
      <c r="M27" s="5">
        <f>IF(ISERROR(D45),"",IF(ISBLANK(D45),"",D45))</f>
        <v>308.84657534246577</v>
      </c>
    </row>
    <row r="28" spans="1:13" x14ac:dyDescent="0.25">
      <c r="C28" s="1">
        <v>44567</v>
      </c>
      <c r="D28" s="13">
        <v>161.19999999999999</v>
      </c>
      <c r="E28" s="13">
        <v>189.75</v>
      </c>
      <c r="F28" s="13">
        <v>187.36320000000001</v>
      </c>
      <c r="J28" s="5">
        <v>27</v>
      </c>
      <c r="L28" s="5" t="s">
        <v>1222</v>
      </c>
      <c r="M28" s="5" t="str">
        <f>IF(ISERROR(E23),"",IF(ISBLANK(E23),"",E23))</f>
        <v/>
      </c>
    </row>
    <row r="29" spans="1:13" x14ac:dyDescent="0.25">
      <c r="C29" s="1">
        <v>44568</v>
      </c>
      <c r="D29" s="13">
        <v>155.66666666666666</v>
      </c>
      <c r="E29" s="13">
        <v>160.39999999999998</v>
      </c>
      <c r="F29" s="13">
        <v>151.74528000000001</v>
      </c>
      <c r="J29" s="5">
        <v>28</v>
      </c>
      <c r="L29" s="5" t="s">
        <v>1223</v>
      </c>
      <c r="M29" s="5" t="str">
        <f t="shared" ref="M29:M33" si="3">IF(ISERROR(E24),"",IF(ISBLANK(E24),"",E24))</f>
        <v/>
      </c>
    </row>
    <row r="30" spans="1:13" x14ac:dyDescent="0.25">
      <c r="J30" s="5">
        <v>29</v>
      </c>
      <c r="L30" s="5" t="s">
        <v>1224</v>
      </c>
      <c r="M30" s="5" t="str">
        <f t="shared" si="3"/>
        <v/>
      </c>
    </row>
    <row r="31" spans="1:13" x14ac:dyDescent="0.25">
      <c r="C31" s="1">
        <v>44920</v>
      </c>
      <c r="D31" s="13">
        <v>312.91620111731845</v>
      </c>
      <c r="E31" s="13">
        <v>124.64999999999999</v>
      </c>
      <c r="F31" s="13">
        <v>133.43037091034034</v>
      </c>
      <c r="J31" s="5">
        <v>30</v>
      </c>
      <c r="L31" s="5" t="s">
        <v>1225</v>
      </c>
      <c r="M31" s="5">
        <f t="shared" si="3"/>
        <v>159.55000000000001</v>
      </c>
    </row>
    <row r="32" spans="1:13" x14ac:dyDescent="0.25">
      <c r="C32" s="1">
        <v>44921</v>
      </c>
      <c r="D32" s="13">
        <v>312.15041782729804</v>
      </c>
      <c r="E32" s="13">
        <v>80.900000000000006</v>
      </c>
      <c r="F32" s="13">
        <v>76.172148364136135</v>
      </c>
      <c r="J32" s="5">
        <v>31</v>
      </c>
      <c r="L32" s="5" t="s">
        <v>1226</v>
      </c>
      <c r="M32" s="5">
        <f t="shared" si="3"/>
        <v>182.5</v>
      </c>
    </row>
    <row r="33" spans="2:13" x14ac:dyDescent="0.25">
      <c r="C33" s="1">
        <v>44922</v>
      </c>
      <c r="D33" s="13">
        <v>311.47500000000002</v>
      </c>
      <c r="E33" s="13">
        <v>66.55</v>
      </c>
      <c r="F33" s="13">
        <v>71.868859345654457</v>
      </c>
      <c r="L33" s="5" t="s">
        <v>1227</v>
      </c>
      <c r="M33" s="5">
        <f t="shared" si="3"/>
        <v>189.75</v>
      </c>
    </row>
    <row r="34" spans="2:13" x14ac:dyDescent="0.25">
      <c r="C34" s="1">
        <v>44923</v>
      </c>
      <c r="D34" s="13">
        <v>311</v>
      </c>
      <c r="E34" s="13">
        <v>99.85</v>
      </c>
      <c r="F34" s="13">
        <v>112.74754373826178</v>
      </c>
      <c r="L34" s="5" t="s">
        <v>1228</v>
      </c>
      <c r="M34" s="5">
        <f>IF(ISERROR(E29),"",IF(ISBLANK(E29),"",E29))</f>
        <v>160.39999999999998</v>
      </c>
    </row>
    <row r="35" spans="2:13" x14ac:dyDescent="0.25">
      <c r="C35" s="1">
        <v>44924</v>
      </c>
      <c r="D35" s="13">
        <v>310.52762430939225</v>
      </c>
      <c r="E35" s="13">
        <v>129.35</v>
      </c>
      <c r="F35" s="13">
        <v>129.09901749530471</v>
      </c>
      <c r="L35" s="5" t="s">
        <v>1229</v>
      </c>
      <c r="M35" s="5">
        <f>IF(ISERROR(E31),"",IF(ISBLANK(E31),"",E31))</f>
        <v>124.64999999999999</v>
      </c>
    </row>
    <row r="36" spans="2:13" x14ac:dyDescent="0.25">
      <c r="C36" s="1">
        <v>44925</v>
      </c>
      <c r="D36" s="13">
        <v>309.9779614325069</v>
      </c>
      <c r="E36" s="13">
        <v>125.5</v>
      </c>
      <c r="F36" s="13">
        <v>118.23960699812187</v>
      </c>
      <c r="L36" s="5" t="s">
        <v>1230</v>
      </c>
      <c r="M36" s="5">
        <f t="shared" ref="M36:M40" si="4">IF(ISERROR(E32),"",IF(ISBLANK(E32),"",E32))</f>
        <v>80.900000000000006</v>
      </c>
    </row>
    <row r="37" spans="2:13" x14ac:dyDescent="0.25">
      <c r="C37" s="1">
        <v>44926</v>
      </c>
      <c r="D37" s="13">
        <v>309.38186813186815</v>
      </c>
      <c r="E37" s="13">
        <v>106.35</v>
      </c>
      <c r="F37" s="13">
        <v>103.09584279924874</v>
      </c>
      <c r="L37" s="5" t="s">
        <v>1231</v>
      </c>
      <c r="M37" s="5">
        <f t="shared" si="4"/>
        <v>66.55</v>
      </c>
    </row>
    <row r="38" spans="2:13" x14ac:dyDescent="0.25">
      <c r="L38" s="5" t="s">
        <v>1232</v>
      </c>
      <c r="M38" s="5">
        <f t="shared" si="4"/>
        <v>99.85</v>
      </c>
    </row>
    <row r="39" spans="2:13" x14ac:dyDescent="0.25">
      <c r="C39" s="1">
        <v>44927</v>
      </c>
      <c r="D39" s="13">
        <v>308.84657534246577</v>
      </c>
      <c r="E39" s="13">
        <v>106.19999999999999</v>
      </c>
      <c r="F39" s="13">
        <v>109.63833711969949</v>
      </c>
      <c r="L39" s="5" t="s">
        <v>1233</v>
      </c>
      <c r="M39" s="5">
        <f t="shared" si="4"/>
        <v>129.35</v>
      </c>
    </row>
    <row r="40" spans="2:13" x14ac:dyDescent="0.25">
      <c r="C40" s="1">
        <v>44928</v>
      </c>
      <c r="D40" s="13">
        <v>308.84657534246577</v>
      </c>
      <c r="E40" s="13">
        <v>106.19999999999999</v>
      </c>
      <c r="F40" s="13">
        <v>109.63833711969949</v>
      </c>
      <c r="L40" s="5" t="s">
        <v>1234</v>
      </c>
      <c r="M40" s="5">
        <f t="shared" si="4"/>
        <v>125.5</v>
      </c>
    </row>
    <row r="41" spans="2:13" x14ac:dyDescent="0.25">
      <c r="C41" s="1">
        <v>44929</v>
      </c>
      <c r="D41" s="13">
        <v>308.84657534246577</v>
      </c>
      <c r="E41" s="13">
        <v>106.19999999999999</v>
      </c>
      <c r="F41" s="13">
        <v>109.63833711969949</v>
      </c>
      <c r="L41" s="5" t="s">
        <v>1235</v>
      </c>
      <c r="M41" s="5">
        <f>IF(ISERROR(E37),"",IF(ISBLANK(E37),"",E37))</f>
        <v>106.35</v>
      </c>
    </row>
    <row r="42" spans="2:13" x14ac:dyDescent="0.25">
      <c r="C42" s="1">
        <v>44930</v>
      </c>
      <c r="D42" s="13">
        <v>308.84657534246577</v>
      </c>
      <c r="E42" s="13">
        <v>106.19999999999999</v>
      </c>
      <c r="F42" s="13">
        <v>109.63833711969949</v>
      </c>
      <c r="L42" s="5" t="s">
        <v>1236</v>
      </c>
      <c r="M42" s="5">
        <f>IF(ISERROR(E39),"",IF(ISBLANK(E39),"",E39))</f>
        <v>106.19999999999999</v>
      </c>
    </row>
    <row r="43" spans="2:13" x14ac:dyDescent="0.25">
      <c r="C43" s="1">
        <v>44931</v>
      </c>
      <c r="D43" s="13">
        <v>308.84657534246577</v>
      </c>
      <c r="E43" s="13">
        <v>106.19999999999999</v>
      </c>
      <c r="F43" s="13">
        <v>109.63833711969949</v>
      </c>
      <c r="L43" s="5" t="s">
        <v>1237</v>
      </c>
      <c r="M43" s="5">
        <f t="shared" ref="M43:M47" si="5">IF(ISERROR(E40),"",IF(ISBLANK(E40),"",E40))</f>
        <v>106.19999999999999</v>
      </c>
    </row>
    <row r="44" spans="2:13" x14ac:dyDescent="0.25">
      <c r="C44" s="1">
        <v>44932</v>
      </c>
      <c r="D44" s="13">
        <v>308.84657534246577</v>
      </c>
      <c r="E44" s="13">
        <v>106.19999999999999</v>
      </c>
      <c r="F44" s="13">
        <v>109.63833711969949</v>
      </c>
      <c r="L44" s="5" t="s">
        <v>1238</v>
      </c>
      <c r="M44" s="5">
        <f t="shared" si="5"/>
        <v>106.19999999999999</v>
      </c>
    </row>
    <row r="45" spans="2:13" x14ac:dyDescent="0.25">
      <c r="C45" s="1">
        <v>44933</v>
      </c>
      <c r="D45" s="13">
        <v>308.84657534246577</v>
      </c>
      <c r="E45" s="13">
        <v>106.19999999999999</v>
      </c>
      <c r="F45" s="13">
        <v>109.63833711969949</v>
      </c>
      <c r="L45" s="5" t="s">
        <v>1239</v>
      </c>
      <c r="M45" s="5">
        <f t="shared" si="5"/>
        <v>106.19999999999999</v>
      </c>
    </row>
    <row r="46" spans="2:13" x14ac:dyDescent="0.25">
      <c r="L46" s="5" t="s">
        <v>1240</v>
      </c>
      <c r="M46" s="5">
        <f t="shared" si="5"/>
        <v>106.19999999999999</v>
      </c>
    </row>
    <row r="47" spans="2:13" x14ac:dyDescent="0.25">
      <c r="B47">
        <v>7</v>
      </c>
      <c r="L47" s="5" t="s">
        <v>1241</v>
      </c>
      <c r="M47" s="5">
        <f t="shared" si="5"/>
        <v>106.19999999999999</v>
      </c>
    </row>
    <row r="48" spans="2:13" x14ac:dyDescent="0.25">
      <c r="B48" s="11" t="s">
        <v>1184</v>
      </c>
      <c r="C48" s="13">
        <v>41</v>
      </c>
      <c r="L48" s="5" t="s">
        <v>1242</v>
      </c>
      <c r="M48" s="5">
        <f>IF(ISERROR(E45),"",IF(ISBLANK(E45),"",E45))</f>
        <v>106.19999999999999</v>
      </c>
    </row>
    <row r="49" spans="2:13" x14ac:dyDescent="0.25">
      <c r="L49" s="5" t="s">
        <v>1243</v>
      </c>
      <c r="M49" s="5" t="str">
        <f>IF(ISERROR(F23),"",IF(ISBLANK(F23),"",F23))</f>
        <v/>
      </c>
    </row>
    <row r="50" spans="2:13" x14ac:dyDescent="0.25">
      <c r="B50" s="11" t="s">
        <v>1185</v>
      </c>
      <c r="C50" s="13">
        <v>-0.26560773480662109</v>
      </c>
      <c r="L50" s="5" t="s">
        <v>1244</v>
      </c>
      <c r="M50" s="5">
        <f t="shared" ref="M50:M54" si="6">IF(ISERROR(F24),"",IF(ISBLANK(F24),"",F24))</f>
        <v>72</v>
      </c>
    </row>
    <row r="51" spans="2:13" x14ac:dyDescent="0.25">
      <c r="C51" s="10" t="s">
        <v>1173</v>
      </c>
      <c r="D51" s="10" t="s">
        <v>1174</v>
      </c>
      <c r="L51" s="5" t="s">
        <v>1245</v>
      </c>
      <c r="M51" s="5">
        <f t="shared" si="6"/>
        <v>133.80000000000001</v>
      </c>
    </row>
    <row r="52" spans="2:13" x14ac:dyDescent="0.25">
      <c r="B52" s="11" t="s">
        <v>1194</v>
      </c>
      <c r="C52" s="9" t="s">
        <v>1181</v>
      </c>
      <c r="D52" s="9" t="s">
        <v>1182</v>
      </c>
      <c r="L52" s="5" t="s">
        <v>1246</v>
      </c>
      <c r="M52" s="5">
        <f t="shared" si="6"/>
        <v>158.52000000000001</v>
      </c>
    </row>
    <row r="53" spans="2:13" x14ac:dyDescent="0.25">
      <c r="L53" s="5" t="s">
        <v>1247</v>
      </c>
      <c r="M53" s="5">
        <f t="shared" si="6"/>
        <v>177.40800000000002</v>
      </c>
    </row>
    <row r="54" spans="2:13" x14ac:dyDescent="0.25">
      <c r="L54" s="5" t="s">
        <v>1248</v>
      </c>
      <c r="M54" s="5">
        <f t="shared" si="6"/>
        <v>187.36320000000001</v>
      </c>
    </row>
    <row r="55" spans="2:13" x14ac:dyDescent="0.25">
      <c r="L55" s="5" t="s">
        <v>1249</v>
      </c>
      <c r="M55" s="5">
        <f>IF(ISERROR(F29),"",IF(ISBLANK(F29),"",F29))</f>
        <v>151.74528000000001</v>
      </c>
    </row>
    <row r="56" spans="2:13" x14ac:dyDescent="0.25">
      <c r="B56">
        <v>8</v>
      </c>
      <c r="C56" s="10"/>
      <c r="D56" s="10" t="s">
        <v>1193</v>
      </c>
      <c r="E56" s="10" t="s">
        <v>1186</v>
      </c>
      <c r="F56" s="10" t="s">
        <v>1187</v>
      </c>
      <c r="L56" s="5" t="s">
        <v>1250</v>
      </c>
      <c r="M56" s="5">
        <f>IF(ISERROR(F31),"",IF(ISBLANK(F31),"",F31))</f>
        <v>133.43037091034034</v>
      </c>
    </row>
    <row r="57" spans="2:13" x14ac:dyDescent="0.25">
      <c r="C57" s="12" t="s">
        <v>1177</v>
      </c>
      <c r="D57" s="13">
        <v>2.7213320758768558</v>
      </c>
      <c r="E57" s="13">
        <v>0.54943406307197973</v>
      </c>
      <c r="F57" s="13">
        <v>0.54666849615315072</v>
      </c>
      <c r="L57" s="5" t="s">
        <v>1251</v>
      </c>
      <c r="M57" s="5">
        <f t="shared" ref="M57:M61" si="7">IF(ISERROR(F32),"",IF(ISBLANK(F32),"",F32))</f>
        <v>76.172148364136135</v>
      </c>
    </row>
    <row r="58" spans="2:13" x14ac:dyDescent="0.25">
      <c r="C58" s="11" t="s">
        <v>1178</v>
      </c>
      <c r="D58" s="13">
        <v>230.3658329541741</v>
      </c>
      <c r="E58" s="13">
        <v>51.814175184016975</v>
      </c>
      <c r="F58" s="13">
        <v>51.033415431094696</v>
      </c>
      <c r="L58" s="5" t="s">
        <v>1252</v>
      </c>
      <c r="M58" s="5">
        <f t="shared" si="7"/>
        <v>71.868859345654457</v>
      </c>
    </row>
    <row r="59" spans="2:13" x14ac:dyDescent="0.25">
      <c r="L59" s="5" t="s">
        <v>1253</v>
      </c>
      <c r="M59" s="5">
        <f t="shared" si="7"/>
        <v>112.74754373826178</v>
      </c>
    </row>
    <row r="60" spans="2:13" x14ac:dyDescent="0.25">
      <c r="L60" s="5" t="s">
        <v>1254</v>
      </c>
      <c r="M60" s="5">
        <f t="shared" si="7"/>
        <v>129.09901749530471</v>
      </c>
    </row>
    <row r="61" spans="2:13" x14ac:dyDescent="0.25">
      <c r="L61" s="5" t="s">
        <v>1255</v>
      </c>
      <c r="M61" s="5">
        <f t="shared" si="7"/>
        <v>118.23960699812187</v>
      </c>
    </row>
    <row r="62" spans="2:13" x14ac:dyDescent="0.25">
      <c r="L62" s="5" t="s">
        <v>1256</v>
      </c>
      <c r="M62" s="5">
        <f>IF(ISERROR(F37),"",IF(ISBLANK(F37),"",F37))</f>
        <v>103.09584279924874</v>
      </c>
    </row>
    <row r="63" spans="2:13" x14ac:dyDescent="0.25">
      <c r="L63" s="5" t="s">
        <v>1257</v>
      </c>
      <c r="M63" s="5">
        <f>IF(ISERROR(F39),"",IF(ISBLANK(F39),"",F39))</f>
        <v>109.63833711969949</v>
      </c>
    </row>
    <row r="64" spans="2:13" x14ac:dyDescent="0.25">
      <c r="L64" s="5" t="s">
        <v>1258</v>
      </c>
      <c r="M64" s="5">
        <f t="shared" ref="M64:M68" si="8">IF(ISERROR(F40),"",IF(ISBLANK(F40),"",F40))</f>
        <v>109.63833711969949</v>
      </c>
    </row>
    <row r="65" spans="12:13" x14ac:dyDescent="0.25">
      <c r="L65" s="5" t="s">
        <v>1259</v>
      </c>
      <c r="M65" s="5">
        <f t="shared" si="8"/>
        <v>109.63833711969949</v>
      </c>
    </row>
    <row r="66" spans="12:13" x14ac:dyDescent="0.25">
      <c r="L66" s="5" t="s">
        <v>1260</v>
      </c>
      <c r="M66" s="5">
        <f t="shared" si="8"/>
        <v>109.63833711969949</v>
      </c>
    </row>
    <row r="67" spans="12:13" x14ac:dyDescent="0.25">
      <c r="L67" s="5" t="s">
        <v>1261</v>
      </c>
      <c r="M67" s="5">
        <f t="shared" si="8"/>
        <v>109.63833711969949</v>
      </c>
    </row>
    <row r="68" spans="12:13" x14ac:dyDescent="0.25">
      <c r="L68" s="5" t="s">
        <v>1262</v>
      </c>
      <c r="M68" s="5">
        <f t="shared" si="8"/>
        <v>109.63833711969949</v>
      </c>
    </row>
    <row r="69" spans="12:13" x14ac:dyDescent="0.25">
      <c r="L69" s="5" t="s">
        <v>1263</v>
      </c>
      <c r="M69" s="5">
        <f>IF(ISERROR(F45),"",IF(ISBLANK(F45),"",F45))</f>
        <v>109.63833711969949</v>
      </c>
    </row>
    <row r="70" spans="12:13" x14ac:dyDescent="0.25">
      <c r="L70" s="5" t="s">
        <v>1264</v>
      </c>
      <c r="M70" s="5">
        <f>IF(ISERROR(C48),"",IF(ISBLANK(C48),"",C48))</f>
        <v>41</v>
      </c>
    </row>
    <row r="71" spans="12:13" x14ac:dyDescent="0.25">
      <c r="L71" s="5" t="s">
        <v>1265</v>
      </c>
      <c r="M71" s="5">
        <f>IF(ISERROR(C50),"",IF(ISBLANK(C50),"",C50))</f>
        <v>-0.26560773480662109</v>
      </c>
    </row>
    <row r="72" spans="12:13" x14ac:dyDescent="0.25">
      <c r="L72" s="5" t="s">
        <v>1266</v>
      </c>
      <c r="M72" s="5" cm="1">
        <f t="array" ref="M72">IF(ISBLANK(K1),"",INDEX($I$1:$I$13,K1))</f>
        <v>5</v>
      </c>
    </row>
    <row r="73" spans="12:13" x14ac:dyDescent="0.25">
      <c r="L73" s="5" t="s">
        <v>1267</v>
      </c>
      <c r="M73" s="5" cm="1">
        <f t="array" ref="M73">IF(ISBLANK(K2),"",INDEX($J$1:$J$32,K2))</f>
        <v>4</v>
      </c>
    </row>
    <row r="74" spans="12:13" x14ac:dyDescent="0.25">
      <c r="L74" s="5" t="s">
        <v>1268</v>
      </c>
      <c r="M74" s="5">
        <f>IF(ISERROR(D57),"",IF(ISBLANK(D57),"",D57))</f>
        <v>2.7213320758768558</v>
      </c>
    </row>
    <row r="75" spans="12:13" x14ac:dyDescent="0.25">
      <c r="L75" s="5" t="s">
        <v>1269</v>
      </c>
      <c r="M75" s="5">
        <f>IF(ISERROR(D58),"",IF(ISBLANK(D58),"",D58))</f>
        <v>230.3658329541741</v>
      </c>
    </row>
    <row r="76" spans="12:13" x14ac:dyDescent="0.25">
      <c r="L76" s="5" t="s">
        <v>1270</v>
      </c>
      <c r="M76" s="5">
        <f>IF(ISERROR(E57),"",IF(ISBLANK(E57),"",E57))</f>
        <v>0.54943406307197973</v>
      </c>
    </row>
    <row r="77" spans="12:13" x14ac:dyDescent="0.25">
      <c r="L77" s="5" t="s">
        <v>1271</v>
      </c>
      <c r="M77" s="5">
        <f>IF(ISERROR(E58),"",IF(ISBLANK(E58),"",E58))</f>
        <v>51.814175184016975</v>
      </c>
    </row>
    <row r="78" spans="12:13" x14ac:dyDescent="0.25">
      <c r="L78" s="5" t="s">
        <v>1273</v>
      </c>
      <c r="M78" s="5">
        <f>IF(ISERROR(F57),"",IF(ISBLANK(F57),"",F57))</f>
        <v>0.54666849615315072</v>
      </c>
    </row>
    <row r="79" spans="12:13" x14ac:dyDescent="0.25">
      <c r="L79" s="5" t="s">
        <v>1272</v>
      </c>
      <c r="M79" s="5">
        <f>IF(ISERROR(F58),"",IF(ISBLANK(F58),"",F58))</f>
        <v>51.033415431094696</v>
      </c>
    </row>
  </sheetData>
  <sheetProtection algorithmName="SHA-512" hashValue="Jusno5bGGO3hfqoPmC/UA8JgSM+99ahLb7jDl49uMNLs87NqECn238dafCbgH16a6qlafdgwcs4zSdayAVhxCg==" saltValue="17SEZpc+gxUJfAL2dyucaA==" spinCount="100000" sheet="1" objects="1" scenarios="1"/>
  <protectedRanges>
    <protectedRange sqref="C10:D10" name="Range1"/>
    <protectedRange sqref="C52:D52" name="Range1_1"/>
  </protectedRange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2</xdr:col>
                    <xdr:colOff>0</xdr:colOff>
                    <xdr:row>50</xdr:row>
                    <xdr:rowOff>180975</xdr:rowOff>
                  </from>
                  <to>
                    <xdr:col>3</xdr:col>
                    <xdr:colOff>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Drop Down 3">
              <controlPr defaultSize="0" autoLine="0" autoPict="0">
                <anchor moveWithCells="1">
                  <from>
                    <xdr:col>3</xdr:col>
                    <xdr:colOff>9525</xdr:colOff>
                    <xdr:row>50</xdr:row>
                    <xdr:rowOff>180975</xdr:rowOff>
                  </from>
                  <to>
                    <xdr:col>4</xdr:col>
                    <xdr:colOff>9525</xdr:colOff>
                    <xdr:row>52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</vt:lpstr>
      <vt:lpstr>Sample</vt:lpstr>
      <vt:lpstr>AVG</vt:lpstr>
      <vt:lpstr>WMA</vt:lpstr>
      <vt:lpstr>Daily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samiedal</dc:creator>
  <cp:lastModifiedBy>Fahim</cp:lastModifiedBy>
  <dcterms:created xsi:type="dcterms:W3CDTF">2021-09-06T18:33:01Z</dcterms:created>
  <dcterms:modified xsi:type="dcterms:W3CDTF">2023-09-21T01:25:31Z</dcterms:modified>
</cp:coreProperties>
</file>