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him\Downloads\"/>
    </mc:Choice>
  </mc:AlternateContent>
  <xr:revisionPtr revIDLastSave="0" documentId="13_ncr:1_{FCEF0510-B7B2-492E-B4DB-21C41BA8423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ish (3)" sheetId="7" r:id="rId1"/>
    <sheet name="Fish (2)" sheetId="6" r:id="rId2"/>
    <sheet name="Fish" sheetId="5" r:id="rId3"/>
    <sheet name="Answers" sheetId="4" r:id="rId4"/>
  </sheets>
  <calcPr calcId="181029"/>
</workbook>
</file>

<file path=xl/calcChain.xml><?xml version="1.0" encoding="utf-8"?>
<calcChain xmlns="http://schemas.openxmlformats.org/spreadsheetml/2006/main">
  <c r="E40" i="7" l="1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B11" i="7"/>
  <c r="C11" i="7" s="1"/>
  <c r="L9" i="4"/>
  <c r="L8" i="4"/>
  <c r="D12" i="6"/>
  <c r="D1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B11" i="6"/>
  <c r="C11" i="6" s="1"/>
  <c r="B8" i="5"/>
  <c r="E11" i="5"/>
  <c r="E13" i="5"/>
  <c r="E12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D12" i="5"/>
  <c r="D13" i="5"/>
  <c r="B13" i="5"/>
  <c r="C13" i="5" s="1"/>
  <c r="C12" i="5"/>
  <c r="B12" i="5"/>
  <c r="D11" i="5"/>
  <c r="C11" i="5"/>
  <c r="B11" i="5"/>
  <c r="L40" i="4"/>
  <c r="L39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10" i="4"/>
  <c r="L7" i="4"/>
  <c r="L3" i="4"/>
  <c r="L4" i="4"/>
  <c r="L5" i="4"/>
  <c r="L6" i="4"/>
  <c r="L2" i="4"/>
  <c r="L1" i="4"/>
  <c r="B14" i="5" l="1"/>
  <c r="C14" i="5" s="1"/>
  <c r="B12" i="7" l="1"/>
  <c r="C12" i="7" s="1"/>
  <c r="B12" i="6"/>
  <c r="C12" i="6" s="1"/>
  <c r="D14" i="5"/>
  <c r="B15" i="5" s="1"/>
  <c r="C15" i="5" s="1"/>
  <c r="D15" i="5" l="1"/>
  <c r="B16" i="5" s="1"/>
  <c r="C16" i="5" s="1"/>
  <c r="B13" i="7" l="1"/>
  <c r="C13" i="7" s="1"/>
  <c r="B13" i="6"/>
  <c r="C13" i="6" s="1"/>
  <c r="D13" i="6" s="1"/>
  <c r="D16" i="5"/>
  <c r="B17" i="5" s="1"/>
  <c r="C17" i="5" s="1"/>
  <c r="B14" i="7" l="1"/>
  <c r="C14" i="7" s="1"/>
  <c r="B14" i="6"/>
  <c r="C14" i="6" s="1"/>
  <c r="D14" i="6" s="1"/>
  <c r="B18" i="5"/>
  <c r="C18" i="5" s="1"/>
  <c r="D17" i="5"/>
  <c r="B15" i="7" l="1"/>
  <c r="C15" i="7" s="1"/>
  <c r="B15" i="6"/>
  <c r="C15" i="6" s="1"/>
  <c r="D15" i="6" s="1"/>
  <c r="B19" i="5"/>
  <c r="C19" i="5" s="1"/>
  <c r="D18" i="5"/>
  <c r="B16" i="7" l="1"/>
  <c r="C16" i="7" s="1"/>
  <c r="B16" i="6"/>
  <c r="C16" i="6" s="1"/>
  <c r="D16" i="6" s="1"/>
  <c r="B20" i="5"/>
  <c r="C20" i="5" s="1"/>
  <c r="D19" i="5"/>
  <c r="B17" i="7" l="1"/>
  <c r="C17" i="7" s="1"/>
  <c r="B17" i="6"/>
  <c r="C17" i="6" s="1"/>
  <c r="D17" i="6" s="1"/>
  <c r="D20" i="5"/>
  <c r="B21" i="5" s="1"/>
  <c r="C21" i="5" s="1"/>
  <c r="B18" i="7" l="1"/>
  <c r="C18" i="7" s="1"/>
  <c r="B18" i="6"/>
  <c r="C18" i="6" s="1"/>
  <c r="D18" i="6" s="1"/>
  <c r="D21" i="5"/>
  <c r="B22" i="5" s="1"/>
  <c r="C22" i="5" s="1"/>
  <c r="B19" i="7" l="1"/>
  <c r="C19" i="7" s="1"/>
  <c r="B19" i="6"/>
  <c r="C19" i="6" s="1"/>
  <c r="D19" i="6" s="1"/>
  <c r="B23" i="5"/>
  <c r="C23" i="5" s="1"/>
  <c r="D22" i="5"/>
  <c r="B20" i="7" l="1"/>
  <c r="C20" i="7" s="1"/>
  <c r="B20" i="6"/>
  <c r="C20" i="6" s="1"/>
  <c r="D20" i="6" s="1"/>
  <c r="D23" i="5"/>
  <c r="B24" i="5" s="1"/>
  <c r="C24" i="5" s="1"/>
  <c r="B21" i="7" l="1"/>
  <c r="C21" i="7" s="1"/>
  <c r="B21" i="6"/>
  <c r="C21" i="6" s="1"/>
  <c r="D21" i="6" s="1"/>
  <c r="D24" i="5"/>
  <c r="B25" i="5" s="1"/>
  <c r="C25" i="5" s="1"/>
  <c r="B22" i="7" l="1"/>
  <c r="C22" i="7" s="1"/>
  <c r="B22" i="6"/>
  <c r="C22" i="6" s="1"/>
  <c r="D22" i="6" s="1"/>
  <c r="D25" i="5"/>
  <c r="B26" i="5" s="1"/>
  <c r="C26" i="5" s="1"/>
  <c r="B23" i="7" l="1"/>
  <c r="C23" i="7" s="1"/>
  <c r="B23" i="6"/>
  <c r="C23" i="6" s="1"/>
  <c r="D23" i="6" s="1"/>
  <c r="D26" i="5"/>
  <c r="B27" i="5" s="1"/>
  <c r="C27" i="5" s="1"/>
  <c r="B24" i="7" l="1"/>
  <c r="C24" i="7" s="1"/>
  <c r="B24" i="6"/>
  <c r="C24" i="6" s="1"/>
  <c r="D24" i="6" s="1"/>
  <c r="D27" i="5"/>
  <c r="B28" i="5" s="1"/>
  <c r="C28" i="5" s="1"/>
  <c r="B25" i="7" l="1"/>
  <c r="C25" i="7" s="1"/>
  <c r="B25" i="6"/>
  <c r="C25" i="6" s="1"/>
  <c r="D25" i="6" s="1"/>
  <c r="D28" i="5"/>
  <c r="B29" i="5" s="1"/>
  <c r="C29" i="5" s="1"/>
  <c r="B26" i="7" l="1"/>
  <c r="C26" i="7" s="1"/>
  <c r="B26" i="6"/>
  <c r="C26" i="6" s="1"/>
  <c r="D26" i="6" s="1"/>
  <c r="D29" i="5"/>
  <c r="B30" i="5" s="1"/>
  <c r="C30" i="5" s="1"/>
  <c r="B27" i="7" l="1"/>
  <c r="C27" i="7" s="1"/>
  <c r="B27" i="6"/>
  <c r="C27" i="6" s="1"/>
  <c r="D27" i="6" s="1"/>
  <c r="D30" i="5"/>
  <c r="B31" i="5" s="1"/>
  <c r="C31" i="5" s="1"/>
  <c r="B28" i="7" l="1"/>
  <c r="C28" i="7" s="1"/>
  <c r="B28" i="6"/>
  <c r="C28" i="6" s="1"/>
  <c r="D28" i="6" s="1"/>
  <c r="D31" i="5"/>
  <c r="B32" i="5" s="1"/>
  <c r="C32" i="5" s="1"/>
  <c r="B29" i="7" l="1"/>
  <c r="C29" i="7" s="1"/>
  <c r="B29" i="6"/>
  <c r="C29" i="6" s="1"/>
  <c r="D29" i="6" s="1"/>
  <c r="D32" i="5"/>
  <c r="B33" i="5" s="1"/>
  <c r="C33" i="5" s="1"/>
  <c r="B30" i="7" l="1"/>
  <c r="C30" i="7" s="1"/>
  <c r="B30" i="6"/>
  <c r="C30" i="6" s="1"/>
  <c r="D30" i="6" s="1"/>
  <c r="D33" i="5"/>
  <c r="B34" i="5" s="1"/>
  <c r="C34" i="5" s="1"/>
  <c r="B31" i="7" l="1"/>
  <c r="C31" i="7" s="1"/>
  <c r="B31" i="6"/>
  <c r="C31" i="6" s="1"/>
  <c r="D31" i="6" s="1"/>
  <c r="D34" i="5"/>
  <c r="B35" i="5" s="1"/>
  <c r="C35" i="5" s="1"/>
  <c r="B32" i="7" l="1"/>
  <c r="C32" i="7" s="1"/>
  <c r="B32" i="6"/>
  <c r="C32" i="6" s="1"/>
  <c r="D32" i="6" s="1"/>
  <c r="D35" i="5"/>
  <c r="B36" i="5" s="1"/>
  <c r="C36" i="5" s="1"/>
  <c r="B33" i="7" l="1"/>
  <c r="C33" i="7" s="1"/>
  <c r="B33" i="6"/>
  <c r="C33" i="6" s="1"/>
  <c r="D33" i="6" s="1"/>
  <c r="D36" i="5"/>
  <c r="B37" i="5" s="1"/>
  <c r="C37" i="5" s="1"/>
  <c r="B34" i="7" l="1"/>
  <c r="C34" i="7" s="1"/>
  <c r="B34" i="6"/>
  <c r="C34" i="6" s="1"/>
  <c r="D34" i="6" s="1"/>
  <c r="D37" i="5"/>
  <c r="B38" i="5" s="1"/>
  <c r="C38" i="5" s="1"/>
  <c r="B35" i="7" l="1"/>
  <c r="C35" i="7" s="1"/>
  <c r="B35" i="6"/>
  <c r="C35" i="6" s="1"/>
  <c r="D35" i="6" s="1"/>
  <c r="D38" i="5"/>
  <c r="B39" i="5" s="1"/>
  <c r="C39" i="5" s="1"/>
  <c r="B36" i="7" l="1"/>
  <c r="C36" i="7" s="1"/>
  <c r="B36" i="6"/>
  <c r="C36" i="6" s="1"/>
  <c r="D36" i="6" s="1"/>
  <c r="D39" i="5"/>
  <c r="B40" i="5" s="1"/>
  <c r="C40" i="5" s="1"/>
  <c r="D40" i="5" s="1"/>
  <c r="B37" i="7" l="1"/>
  <c r="C37" i="7" s="1"/>
  <c r="B37" i="6"/>
  <c r="C37" i="6" s="1"/>
  <c r="D37" i="6" s="1"/>
  <c r="B38" i="7" l="1"/>
  <c r="C38" i="7" s="1"/>
  <c r="B38" i="6"/>
  <c r="C38" i="6" s="1"/>
  <c r="D38" i="6" s="1"/>
  <c r="B39" i="7" l="1"/>
  <c r="C39" i="7" s="1"/>
  <c r="B39" i="6"/>
  <c r="C39" i="6" s="1"/>
  <c r="D39" i="6" s="1"/>
  <c r="B40" i="7" l="1"/>
  <c r="C40" i="7" s="1"/>
  <c r="B40" i="6"/>
  <c r="C40" i="6" s="1"/>
  <c r="B8" i="7" l="1"/>
  <c r="B41" i="7"/>
  <c r="C41" i="7" s="1"/>
  <c r="D40" i="6"/>
  <c r="B8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100-000001000000}">
      <text>
        <r>
          <rPr>
            <b/>
            <sz val="14"/>
            <color indexed="81"/>
            <rFont val="Tahoma"/>
            <family val="2"/>
          </rPr>
          <t>Don't forget to enter your ID number</t>
        </r>
      </text>
    </comment>
  </commentList>
</comments>
</file>

<file path=xl/sharedStrings.xml><?xml version="1.0" encoding="utf-8"?>
<sst xmlns="http://schemas.openxmlformats.org/spreadsheetml/2006/main" count="121" uniqueCount="75">
  <si>
    <t>Initial population:</t>
  </si>
  <si>
    <t>trout</t>
  </si>
  <si>
    <t>Legend:</t>
  </si>
  <si>
    <t>Input data</t>
  </si>
  <si>
    <t>Carrying capacity:</t>
  </si>
  <si>
    <t>Decisions</t>
  </si>
  <si>
    <t>a =</t>
  </si>
  <si>
    <t>Performance measures</t>
  </si>
  <si>
    <t>Price:</t>
  </si>
  <si>
    <t>per fish</t>
  </si>
  <si>
    <t>Discount rate:</t>
  </si>
  <si>
    <t>Planning horizon:</t>
  </si>
  <si>
    <t>year</t>
  </si>
  <si>
    <t>NPV:</t>
  </si>
  <si>
    <t>Year</t>
  </si>
  <si>
    <t>Apr population</t>
  </si>
  <si>
    <t>Aug population</t>
  </si>
  <si>
    <t>Sep catch</t>
  </si>
  <si>
    <t>OM 352 HW 1</t>
  </si>
  <si>
    <t>Student ID:</t>
  </si>
  <si>
    <t>Questions about Fisheries Management</t>
  </si>
  <si>
    <t>Solution 1, NPV:</t>
  </si>
  <si>
    <t>Solution 2, NPV:</t>
  </si>
  <si>
    <t>Your solution, NPV:</t>
  </si>
  <si>
    <r>
      <t>Preliminary Questions</t>
    </r>
    <r>
      <rPr>
        <sz val="11"/>
        <color theme="1"/>
        <rFont val="Calibri"/>
        <family val="2"/>
        <scheme val="minor"/>
      </rPr>
      <t xml:space="preserve"> </t>
    </r>
  </si>
  <si>
    <t>a,b,no response</t>
  </si>
  <si>
    <t>a,b,c,d,no response</t>
  </si>
  <si>
    <t>a,b,c,no response</t>
  </si>
  <si>
    <t>No response</t>
  </si>
  <si>
    <t>a</t>
  </si>
  <si>
    <t>b</t>
  </si>
  <si>
    <t>c</t>
  </si>
  <si>
    <t>d</t>
  </si>
  <si>
    <t>Student ID #</t>
  </si>
  <si>
    <t>Q1</t>
  </si>
  <si>
    <t>Q2</t>
  </si>
  <si>
    <t>Q3</t>
  </si>
  <si>
    <t>Q4</t>
  </si>
  <si>
    <t>Q5</t>
  </si>
  <si>
    <t>Q6</t>
  </si>
  <si>
    <t>Q7</t>
  </si>
  <si>
    <t>Q8</t>
  </si>
  <si>
    <t>Q9 - Year 0</t>
  </si>
  <si>
    <t>Q9 - Year 1</t>
  </si>
  <si>
    <t>Q9 - Year 2</t>
  </si>
  <si>
    <t>Q9 - Year 3</t>
  </si>
  <si>
    <t>Q9 - Year 4</t>
  </si>
  <si>
    <t>Q9 - Year 5</t>
  </si>
  <si>
    <t>Q9 - Year 6</t>
  </si>
  <si>
    <t>Q9 - Year 7</t>
  </si>
  <si>
    <t>Q9 - Year 8</t>
  </si>
  <si>
    <t>Q9 - Year 9</t>
  </si>
  <si>
    <t>Q9 - Year 10</t>
  </si>
  <si>
    <t>Q9 - Year 11</t>
  </si>
  <si>
    <t>Q9 - Year 12</t>
  </si>
  <si>
    <t>Q9 - Year 13</t>
  </si>
  <si>
    <t>Q9 - Year 14</t>
  </si>
  <si>
    <t>Q9 - Year 15</t>
  </si>
  <si>
    <t>Q9 - Year 16</t>
  </si>
  <si>
    <t>Q9 - Year 17</t>
  </si>
  <si>
    <t>Q9 - Year 18</t>
  </si>
  <si>
    <t>Q9 - Year 19</t>
  </si>
  <si>
    <t>Q9 - Year 20</t>
  </si>
  <si>
    <t>Q9 - Year 21</t>
  </si>
  <si>
    <t>Q9 - Year 22</t>
  </si>
  <si>
    <t>Q9 - Year 23</t>
  </si>
  <si>
    <t>Q9 - Year 24</t>
  </si>
  <si>
    <t>Q9 - Year 25</t>
  </si>
  <si>
    <t>Q9 - Year 26</t>
  </si>
  <si>
    <t>Q9 - Year 27</t>
  </si>
  <si>
    <t>Q9 - Year 28</t>
  </si>
  <si>
    <t>Q9 - Year 29</t>
  </si>
  <si>
    <t>Q9 - NPV</t>
  </si>
  <si>
    <t>1724709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</si>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</sst>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E3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164" fontId="3" fillId="0" borderId="0" xfId="1" applyNumberFormat="1" applyFont="1"/>
    <xf numFmtId="0" fontId="2" fillId="0" borderId="0" xfId="0" applyFont="1" applyAlignment="1">
      <alignment horizontal="right"/>
    </xf>
    <xf numFmtId="0" fontId="0" fillId="2" borderId="0" xfId="0" applyFill="1"/>
    <xf numFmtId="0" fontId="3" fillId="0" borderId="0" xfId="0" applyFont="1"/>
    <xf numFmtId="0" fontId="0" fillId="3" borderId="0" xfId="0" applyFill="1"/>
    <xf numFmtId="8" fontId="3" fillId="0" borderId="0" xfId="0" applyNumberFormat="1" applyFont="1"/>
    <xf numFmtId="10" fontId="3" fillId="0" borderId="0" xfId="0" applyNumberFormat="1" applyFont="1"/>
    <xf numFmtId="0" fontId="2" fillId="0" borderId="0" xfId="0" applyFont="1" applyAlignment="1">
      <alignment horizontal="center"/>
    </xf>
    <xf numFmtId="49" fontId="5" fillId="4" borderId="1" xfId="2" applyNumberFormat="1" applyFont="1" applyFill="1" applyBorder="1" applyAlignment="1" applyProtection="1">
      <alignment horizontal="center"/>
      <protection locked="0"/>
    </xf>
    <xf numFmtId="0" fontId="0" fillId="5" borderId="0" xfId="0" applyFill="1" applyAlignment="1" applyProtection="1">
      <alignment horizontal="right"/>
      <protection locked="0"/>
    </xf>
    <xf numFmtId="8" fontId="0" fillId="3" borderId="0" xfId="0" applyNumberFormat="1" applyFill="1"/>
    <xf numFmtId="43" fontId="0" fillId="2" borderId="0" xfId="1" applyFont="1" applyFill="1"/>
    <xf numFmtId="43" fontId="0" fillId="0" borderId="0" xfId="1" applyFont="1"/>
    <xf numFmtId="0" fontId="6" fillId="0" borderId="0" xfId="2" applyFont="1" applyAlignment="1">
      <alignment horizontal="center"/>
    </xf>
    <xf numFmtId="0" fontId="5" fillId="0" borderId="0" xfId="2" applyFont="1" applyAlignment="1">
      <alignment horizontal="right" vertical="center" wrapText="1"/>
    </xf>
    <xf numFmtId="0" fontId="2" fillId="0" borderId="0" xfId="0" applyFont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vertical="top" wrapText="1"/>
      <protection locked="0"/>
    </xf>
    <xf numFmtId="164" fontId="0" fillId="0" borderId="0" xfId="0" applyNumberFormat="1"/>
    <xf numFmtId="43" fontId="0" fillId="0" borderId="0" xfId="0" applyNumberFormat="1"/>
    <xf numFmtId="8" fontId="0" fillId="0" borderId="0" xfId="0" applyNumberForma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Aug population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9100660949532751E-2"/>
          <c:y val="0.10983114838573556"/>
          <c:w val="0.867985877896573"/>
          <c:h val="0.74119376853756613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'Fish (3)'!$A$11:$A$40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'Fish (3)'!$C$11:$C$40</c:f>
              <c:numCache>
                <c:formatCode>_(* #,##0_);_(* \(#,##0\);_(* "-"??_);_(@_)</c:formatCode>
                <c:ptCount val="30"/>
                <c:pt idx="0">
                  <c:v>79250</c:v>
                </c:pt>
                <c:pt idx="1">
                  <c:v>122597.76874999999</c:v>
                </c:pt>
                <c:pt idx="2">
                  <c:v>182747.04166427796</c:v>
                </c:pt>
                <c:pt idx="3">
                  <c:v>258117.19313789968</c:v>
                </c:pt>
                <c:pt idx="4">
                  <c:v>339281.53766613035</c:v>
                </c:pt>
                <c:pt idx="5">
                  <c:v>337726.07838656101</c:v>
                </c:pt>
                <c:pt idx="6">
                  <c:v>336193.88862361904</c:v>
                </c:pt>
                <c:pt idx="7">
                  <c:v>334678.47014411155</c:v>
                </c:pt>
                <c:pt idx="8">
                  <c:v>333173.63544788578</c:v>
                </c:pt>
                <c:pt idx="9">
                  <c:v>331673.40214079525</c:v>
                </c:pt>
                <c:pt idx="10">
                  <c:v>330171.89535895968</c:v>
                </c:pt>
                <c:pt idx="11">
                  <c:v>328663.25474835746</c:v>
                </c:pt>
                <c:pt idx="12">
                  <c:v>327141.54281558009</c:v>
                </c:pt>
                <c:pt idx="13">
                  <c:v>325600.65158599376</c:v>
                </c:pt>
                <c:pt idx="14">
                  <c:v>324034.20444842544</c:v>
                </c:pt>
                <c:pt idx="15">
                  <c:v>322435.44982869952</c:v>
                </c:pt>
                <c:pt idx="16">
                  <c:v>320797.14289989235</c:v>
                </c:pt>
                <c:pt idx="17">
                  <c:v>319111.41086918011</c:v>
                </c:pt>
                <c:pt idx="18">
                  <c:v>317369.59642165701</c:v>
                </c:pt>
                <c:pt idx="19">
                  <c:v>315562.07256315451</c:v>
                </c:pt>
                <c:pt idx="20">
                  <c:v>313678.02025870793</c:v>
                </c:pt>
                <c:pt idx="21">
                  <c:v>311705.15772408003</c:v>
                </c:pt>
                <c:pt idx="22">
                  <c:v>309629.40672173619</c:v>
                </c:pt>
                <c:pt idx="23">
                  <c:v>307434.47633813566</c:v>
                </c:pt>
                <c:pt idx="24">
                  <c:v>305101.33787837892</c:v>
                </c:pt>
                <c:pt idx="25">
                  <c:v>302607.55480612873</c:v>
                </c:pt>
                <c:pt idx="26">
                  <c:v>299926.41770318354</c:v>
                </c:pt>
                <c:pt idx="27">
                  <c:v>297025.81388194888</c:v>
                </c:pt>
                <c:pt idx="28">
                  <c:v>293866.73116601259</c:v>
                </c:pt>
                <c:pt idx="29">
                  <c:v>290401.24999223161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12-42C0-9717-EB9683047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15296"/>
        <c:axId val="146646144"/>
      </c:scatterChart>
      <c:valAx>
        <c:axId val="146615296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crossAx val="1466152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Aug population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9100660949532751E-2"/>
          <c:y val="0.10983114838573556"/>
          <c:w val="0.867985877896573"/>
          <c:h val="0.74119376853756613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'Fish (2)'!$A$11:$A$40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'Fish (2)'!$C$11:$C$40</c:f>
              <c:numCache>
                <c:formatCode>_(* #,##0_);_(* \(#,##0\);_(* "-"??_);_(@_)</c:formatCode>
                <c:ptCount val="30"/>
                <c:pt idx="0">
                  <c:v>79250</c:v>
                </c:pt>
                <c:pt idx="1">
                  <c:v>122597.76874999999</c:v>
                </c:pt>
                <c:pt idx="2">
                  <c:v>96258.340025444486</c:v>
                </c:pt>
                <c:pt idx="3">
                  <c:v>76401.788413044123</c:v>
                </c:pt>
                <c:pt idx="4">
                  <c:v>118474.54762699778</c:v>
                </c:pt>
                <c:pt idx="5">
                  <c:v>93179.730800761099</c:v>
                </c:pt>
                <c:pt idx="6">
                  <c:v>74051.477685194666</c:v>
                </c:pt>
                <c:pt idx="7">
                  <c:v>115056.23042900205</c:v>
                </c:pt>
                <c:pt idx="8">
                  <c:v>90619.060851753922</c:v>
                </c:pt>
                <c:pt idx="9">
                  <c:v>72091.885591059472</c:v>
                </c:pt>
                <c:pt idx="10">
                  <c:v>112195.1992667514</c:v>
                </c:pt>
                <c:pt idx="11">
                  <c:v>88470.016505055435</c:v>
                </c:pt>
                <c:pt idx="12">
                  <c:v>70444.00687503918</c:v>
                </c:pt>
                <c:pt idx="13">
                  <c:v>109781.54580782092</c:v>
                </c:pt>
                <c:pt idx="14">
                  <c:v>86652.879256466986</c:v>
                </c:pt>
                <c:pt idx="15">
                  <c:v>69048.290904468609</c:v>
                </c:pt>
                <c:pt idx="16">
                  <c:v>107731.71357249664</c:v>
                </c:pt>
                <c:pt idx="17">
                  <c:v>85106.674011798124</c:v>
                </c:pt>
                <c:pt idx="18">
                  <c:v>67858.983622294545</c:v>
                </c:pt>
                <c:pt idx="19">
                  <c:v>105981.02882105991</c:v>
                </c:pt>
                <c:pt idx="20">
                  <c:v>83783.955774634072</c:v>
                </c:pt>
                <c:pt idx="21">
                  <c:v>66840.344359368217</c:v>
                </c:pt>
                <c:pt idx="22">
                  <c:v>104478.64706865496</c:v>
                </c:pt>
                <c:pt idx="23">
                  <c:v>82647.252831318969</c:v>
                </c:pt>
                <c:pt idx="24">
                  <c:v>65964.048855654866</c:v>
                </c:pt>
                <c:pt idx="25">
                  <c:v>103184.04814796994</c:v>
                </c:pt>
                <c:pt idx="26">
                  <c:v>81666.58168960936</c:v>
                </c:pt>
                <c:pt idx="27">
                  <c:v>65207.364960346385</c:v>
                </c:pt>
                <c:pt idx="28">
                  <c:v>102064.55160597818</c:v>
                </c:pt>
                <c:pt idx="29">
                  <c:v>80817.673949209944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6-405F-8F6F-AF55350F6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15296"/>
        <c:axId val="146646144"/>
      </c:scatterChart>
      <c:valAx>
        <c:axId val="146615296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crossAx val="1466152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Aug population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9100660949532751E-2"/>
          <c:y val="0.10983114838573556"/>
          <c:w val="0.867985877896573"/>
          <c:h val="0.74119376853756613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Fish!$A$11:$A$40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Fish!$C$11:$C$40</c:f>
              <c:numCache>
                <c:formatCode>_(* #,##0_);_(* \(#,##0\);_(* "-"??_);_(@_)</c:formatCode>
                <c:ptCount val="30"/>
                <c:pt idx="0">
                  <c:v>79250</c:v>
                </c:pt>
                <c:pt idx="1">
                  <c:v>87533.031687499999</c:v>
                </c:pt>
                <c:pt idx="2">
                  <c:v>96219.937446672586</c:v>
                </c:pt>
                <c:pt idx="3">
                  <c:v>105236.50570815895</c:v>
                </c:pt>
                <c:pt idx="4">
                  <c:v>114493.56609378001</c:v>
                </c:pt>
                <c:pt idx="5">
                  <c:v>123889.77809514923</c:v>
                </c:pt>
                <c:pt idx="6">
                  <c:v>133315.58637670896</c:v>
                </c:pt>
                <c:pt idx="7">
                  <c:v>142658.07223639367</c:v>
                </c:pt>
                <c:pt idx="8">
                  <c:v>151806.27904226669</c:v>
                </c:pt>
                <c:pt idx="9">
                  <c:v>160656.49406462655</c:v>
                </c:pt>
                <c:pt idx="10">
                  <c:v>169116.95635741114</c:v>
                </c:pt>
                <c:pt idx="11">
                  <c:v>177111.5374739322</c:v>
                </c:pt>
                <c:pt idx="12">
                  <c:v>184582.0933804276</c:v>
                </c:pt>
                <c:pt idx="13">
                  <c:v>191489.3780160954</c:v>
                </c:pt>
                <c:pt idx="14">
                  <c:v>197812.59974275489</c:v>
                </c:pt>
                <c:pt idx="15">
                  <c:v>203547.85442186097</c:v>
                </c:pt>
                <c:pt idx="16">
                  <c:v>208705.76045893304</c:v>
                </c:pt>
                <c:pt idx="17">
                  <c:v>213308.64716621931</c:v>
                </c:pt>
                <c:pt idx="18">
                  <c:v>217387.61868208606</c:v>
                </c:pt>
                <c:pt idx="19">
                  <c:v>220979.75058406664</c:v>
                </c:pt>
                <c:pt idx="20">
                  <c:v>224125.59596745594</c:v>
                </c:pt>
                <c:pt idx="21">
                  <c:v>226867.09921934386</c:v>
                </c:pt>
                <c:pt idx="22">
                  <c:v>229245.94998721901</c:v>
                </c:pt>
                <c:pt idx="23">
                  <c:v>231302.36177724734</c:v>
                </c:pt>
                <c:pt idx="24">
                  <c:v>233074.22935962302</c:v>
                </c:pt>
                <c:pt idx="25">
                  <c:v>234596.60400892678</c:v>
                </c:pt>
                <c:pt idx="26">
                  <c:v>235901.42169813445</c:v>
                </c:pt>
                <c:pt idx="27">
                  <c:v>237017.42281773419</c:v>
                </c:pt>
                <c:pt idx="28">
                  <c:v>237970.20955037768</c:v>
                </c:pt>
                <c:pt idx="29">
                  <c:v>238782.39628717816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6-4253-92E2-C34020BDB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15296"/>
        <c:axId val="146646144"/>
      </c:scatterChart>
      <c:valAx>
        <c:axId val="146615296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>
              <a:prstDash val="sysDot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crossAx val="1466152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Lines="3" dropStyle="combo" dx="39" fmlaLink="$J$1" fmlaRange="$I$1:$I$3" noThreeD="1" sel="2" val="0"/>
</file>

<file path=xl/ctrlProps/ctrlProp2.xml><?xml version="1.0" encoding="utf-8"?>
<formControlPr xmlns="http://schemas.microsoft.com/office/spreadsheetml/2009/9/main" objectType="Drop" dropLines="3" dropStyle="combo" dx="39" fmlaLink="$J$2" fmlaRange="$I$1:$I$3" noThreeD="1" sel="2" val="0"/>
</file>

<file path=xl/ctrlProps/ctrlProp3.xml><?xml version="1.0" encoding="utf-8"?>
<formControlPr xmlns="http://schemas.microsoft.com/office/spreadsheetml/2009/9/main" objectType="Drop" dropLines="5" dropStyle="combo" dx="39" fmlaLink="$J$3" fmlaRange="$I$1:$I$5" noThreeD="1" sel="2" val="0"/>
</file>

<file path=xl/ctrlProps/ctrlProp4.xml><?xml version="1.0" encoding="utf-8"?>
<formControlPr xmlns="http://schemas.microsoft.com/office/spreadsheetml/2009/9/main" objectType="Drop" dropLines="3" dropStyle="combo" dx="39" fmlaLink="$J$4" fmlaRange="$I$1:$I$4" noThreeD="1" sel="2" val="0"/>
</file>

<file path=xl/ctrlProps/ctrlProp5.xml><?xml version="1.0" encoding="utf-8"?>
<formControlPr xmlns="http://schemas.microsoft.com/office/spreadsheetml/2009/9/main" objectType="Drop" dropLines="3" dropStyle="combo" dx="39" fmlaLink="$J$5" fmlaRange="$I$1:$I$3" noThreeD="1" sel="2" val="0"/>
</file>

<file path=xl/ctrlProps/ctrlProp6.xml><?xml version="1.0" encoding="utf-8"?>
<formControlPr xmlns="http://schemas.microsoft.com/office/spreadsheetml/2009/9/main" objectType="Drop" dropLines="3" dropStyle="combo" dx="39" fmlaLink="$J$6" fmlaRange="$I$1:$I$3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93344</xdr:colOff>
      <xdr:row>3</xdr:row>
      <xdr:rowOff>118116</xdr:rowOff>
    </xdr:from>
    <xdr:to>
      <xdr:col>15</xdr:col>
      <xdr:colOff>241935</xdr:colOff>
      <xdr:row>24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61637-47ED-464F-AB7D-28B2348E1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93344</xdr:colOff>
      <xdr:row>3</xdr:row>
      <xdr:rowOff>118116</xdr:rowOff>
    </xdr:from>
    <xdr:to>
      <xdr:col>15</xdr:col>
      <xdr:colOff>241935</xdr:colOff>
      <xdr:row>24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E88E8C-14BF-4180-A4CD-02DC628D7B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93344</xdr:colOff>
      <xdr:row>3</xdr:row>
      <xdr:rowOff>118116</xdr:rowOff>
    </xdr:from>
    <xdr:to>
      <xdr:col>15</xdr:col>
      <xdr:colOff>241935</xdr:colOff>
      <xdr:row>24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9525</xdr:colOff>
          <xdr:row>8</xdr:row>
          <xdr:rowOff>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9525</xdr:colOff>
          <xdr:row>9</xdr:row>
          <xdr:rowOff>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9525</xdr:colOff>
          <xdr:row>10</xdr:row>
          <xdr:rowOff>0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9525</xdr:colOff>
          <xdr:row>11</xdr:row>
          <xdr:rowOff>0</xdr:rowOff>
        </xdr:to>
        <xdr:sp macro="" textlink="">
          <xdr:nvSpPr>
            <xdr:cNvPr id="4101" name="Drop Dow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9525</xdr:colOff>
          <xdr:row>15</xdr:row>
          <xdr:rowOff>0</xdr:rowOff>
        </xdr:to>
        <xdr:sp macro="" textlink="">
          <xdr:nvSpPr>
            <xdr:cNvPr id="4102" name="Drop Dow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1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9525</xdr:colOff>
          <xdr:row>16</xdr:row>
          <xdr:rowOff>0</xdr:rowOff>
        </xdr:to>
        <xdr:sp macro="" textlink="">
          <xdr:nvSpPr>
            <xdr:cNvPr id="4103" name="Drop Dow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C400-CF3E-4FD8-878B-2018AA358C9B}">
  <dimension ref="A1:E41"/>
  <sheetViews>
    <sheetView zoomScale="130" zoomScaleNormal="130" workbookViewId="0">
      <selection activeCell="B8" sqref="B8"/>
    </sheetView>
  </sheetViews>
  <sheetFormatPr defaultRowHeight="15" x14ac:dyDescent="0.25"/>
  <cols>
    <col min="1" max="1" width="17" bestFit="1" customWidth="1"/>
    <col min="2" max="4" width="16" customWidth="1"/>
    <col min="5" max="5" width="21.42578125" customWidth="1"/>
  </cols>
  <sheetData>
    <row r="1" spans="1:5" x14ac:dyDescent="0.25">
      <c r="A1" s="1" t="s">
        <v>0</v>
      </c>
      <c r="B1" s="2">
        <v>50000</v>
      </c>
      <c r="C1" t="s">
        <v>1</v>
      </c>
      <c r="D1" s="3" t="s">
        <v>2</v>
      </c>
      <c r="E1" s="2" t="s">
        <v>3</v>
      </c>
    </row>
    <row r="2" spans="1:5" x14ac:dyDescent="0.25">
      <c r="A2" s="1" t="s">
        <v>4</v>
      </c>
      <c r="B2" s="2">
        <v>500000</v>
      </c>
      <c r="C2" t="s">
        <v>1</v>
      </c>
      <c r="E2" s="4" t="s">
        <v>5</v>
      </c>
    </row>
    <row r="3" spans="1:5" x14ac:dyDescent="0.25">
      <c r="A3" s="1" t="s">
        <v>6</v>
      </c>
      <c r="B3" s="5">
        <v>0.65</v>
      </c>
      <c r="E3" s="6" t="s">
        <v>7</v>
      </c>
    </row>
    <row r="4" spans="1:5" x14ac:dyDescent="0.25">
      <c r="A4" s="1" t="s">
        <v>8</v>
      </c>
      <c r="B4" s="7">
        <v>35</v>
      </c>
      <c r="C4" t="s">
        <v>9</v>
      </c>
    </row>
    <row r="5" spans="1:5" x14ac:dyDescent="0.25">
      <c r="A5" s="1" t="s">
        <v>10</v>
      </c>
      <c r="B5" s="8">
        <v>0.05</v>
      </c>
    </row>
    <row r="6" spans="1:5" x14ac:dyDescent="0.25">
      <c r="A6" s="1" t="s">
        <v>11</v>
      </c>
      <c r="B6" s="5">
        <v>30</v>
      </c>
      <c r="C6" t="s">
        <v>12</v>
      </c>
    </row>
    <row r="8" spans="1:5" x14ac:dyDescent="0.25">
      <c r="A8" s="1" t="s">
        <v>13</v>
      </c>
      <c r="B8" s="12">
        <f>SUMPRODUCT(D11:D40,E11:E40)</f>
        <v>37305652.812183775</v>
      </c>
    </row>
    <row r="10" spans="1:5" x14ac:dyDescent="0.25">
      <c r="A10" s="9" t="s">
        <v>14</v>
      </c>
      <c r="B10" s="9" t="s">
        <v>15</v>
      </c>
      <c r="C10" s="9" t="s">
        <v>16</v>
      </c>
      <c r="D10" s="9" t="s">
        <v>17</v>
      </c>
      <c r="E10" s="9" t="s">
        <v>74</v>
      </c>
    </row>
    <row r="11" spans="1:5" x14ac:dyDescent="0.25">
      <c r="A11">
        <v>0</v>
      </c>
      <c r="B11" s="24">
        <f>B1</f>
        <v>50000</v>
      </c>
      <c r="C11" s="24">
        <f>B11+$B$3*(1-B11/$B$2)*B11</f>
        <v>79250</v>
      </c>
      <c r="D11" s="13">
        <v>0</v>
      </c>
      <c r="E11" s="26">
        <f>$B$4/(1+$B$5)^A11</f>
        <v>35</v>
      </c>
    </row>
    <row r="12" spans="1:5" x14ac:dyDescent="0.25">
      <c r="A12">
        <v>1</v>
      </c>
      <c r="B12" s="25">
        <f>C11-D11</f>
        <v>79250</v>
      </c>
      <c r="C12" s="24">
        <f t="shared" ref="C12:C41" si="0">B12+$B$3*(1-B12/$B$2)*B12</f>
        <v>122597.76874999999</v>
      </c>
      <c r="D12" s="13">
        <v>0</v>
      </c>
      <c r="E12" s="26">
        <f t="shared" ref="E12:E40" si="1">$B$4/(1+$B$5)^A12</f>
        <v>33.333333333333329</v>
      </c>
    </row>
    <row r="13" spans="1:5" x14ac:dyDescent="0.25">
      <c r="A13">
        <v>2</v>
      </c>
      <c r="B13" s="25">
        <f t="shared" ref="B13:B40" si="2">C12-D12</f>
        <v>122597.76874999999</v>
      </c>
      <c r="C13" s="24">
        <f t="shared" si="0"/>
        <v>182747.04166427796</v>
      </c>
      <c r="D13" s="13">
        <v>0</v>
      </c>
      <c r="E13" s="26">
        <f>$B$4/(1+$B$5)^A13</f>
        <v>31.746031746031743</v>
      </c>
    </row>
    <row r="14" spans="1:5" x14ac:dyDescent="0.25">
      <c r="A14">
        <v>3</v>
      </c>
      <c r="B14" s="25">
        <f t="shared" si="2"/>
        <v>182747.04166427796</v>
      </c>
      <c r="C14" s="24">
        <f t="shared" si="0"/>
        <v>258117.19313789968</v>
      </c>
      <c r="D14" s="13">
        <v>0</v>
      </c>
      <c r="E14" s="26">
        <f t="shared" si="1"/>
        <v>30.234315948601658</v>
      </c>
    </row>
    <row r="15" spans="1:5" x14ac:dyDescent="0.25">
      <c r="A15">
        <v>4</v>
      </c>
      <c r="B15" s="25">
        <f t="shared" si="2"/>
        <v>258117.19313789968</v>
      </c>
      <c r="C15" s="24">
        <f t="shared" si="0"/>
        <v>339281.53766613035</v>
      </c>
      <c r="D15" s="13">
        <v>82750</v>
      </c>
      <c r="E15" s="26">
        <f t="shared" si="1"/>
        <v>28.794586617715868</v>
      </c>
    </row>
    <row r="16" spans="1:5" x14ac:dyDescent="0.25">
      <c r="A16">
        <v>5</v>
      </c>
      <c r="B16" s="25">
        <f t="shared" si="2"/>
        <v>256531.53766613035</v>
      </c>
      <c r="C16" s="24">
        <f t="shared" si="0"/>
        <v>337726.07838656101</v>
      </c>
      <c r="D16" s="13">
        <v>82750</v>
      </c>
      <c r="E16" s="26">
        <f t="shared" si="1"/>
        <v>27.423415826396063</v>
      </c>
    </row>
    <row r="17" spans="1:5" x14ac:dyDescent="0.25">
      <c r="A17">
        <v>6</v>
      </c>
      <c r="B17" s="25">
        <f t="shared" si="2"/>
        <v>254976.07838656101</v>
      </c>
      <c r="C17" s="24">
        <f t="shared" si="0"/>
        <v>336193.88862361904</v>
      </c>
      <c r="D17" s="13">
        <v>82750</v>
      </c>
      <c r="E17" s="26">
        <f t="shared" si="1"/>
        <v>26.11753888228197</v>
      </c>
    </row>
    <row r="18" spans="1:5" x14ac:dyDescent="0.25">
      <c r="A18">
        <v>7</v>
      </c>
      <c r="B18" s="25">
        <f t="shared" si="2"/>
        <v>253443.88862361904</v>
      </c>
      <c r="C18" s="24">
        <f t="shared" si="0"/>
        <v>334678.47014411155</v>
      </c>
      <c r="D18" s="13">
        <v>82750</v>
      </c>
      <c r="E18" s="26">
        <f t="shared" si="1"/>
        <v>24.873846554554252</v>
      </c>
    </row>
    <row r="19" spans="1:5" x14ac:dyDescent="0.25">
      <c r="A19">
        <v>8</v>
      </c>
      <c r="B19" s="25">
        <f t="shared" si="2"/>
        <v>251928.47014411155</v>
      </c>
      <c r="C19" s="24">
        <f t="shared" si="0"/>
        <v>333173.63544788578</v>
      </c>
      <c r="D19" s="13">
        <v>82750</v>
      </c>
      <c r="E19" s="26">
        <f t="shared" si="1"/>
        <v>23.689377671004053</v>
      </c>
    </row>
    <row r="20" spans="1:5" x14ac:dyDescent="0.25">
      <c r="A20">
        <v>9</v>
      </c>
      <c r="B20" s="25">
        <f t="shared" si="2"/>
        <v>250423.63544788578</v>
      </c>
      <c r="C20" s="24">
        <f t="shared" si="0"/>
        <v>331673.40214079525</v>
      </c>
      <c r="D20" s="13">
        <v>82750</v>
      </c>
      <c r="E20" s="26">
        <f t="shared" si="1"/>
        <v>22.561312067622904</v>
      </c>
    </row>
    <row r="21" spans="1:5" x14ac:dyDescent="0.25">
      <c r="A21">
        <v>10</v>
      </c>
      <c r="B21" s="25">
        <f t="shared" si="2"/>
        <v>248923.40214079525</v>
      </c>
      <c r="C21" s="24">
        <f t="shared" si="0"/>
        <v>330171.89535895968</v>
      </c>
      <c r="D21" s="13">
        <v>82750</v>
      </c>
      <c r="E21" s="26">
        <f t="shared" si="1"/>
        <v>21.486963873926577</v>
      </c>
    </row>
    <row r="22" spans="1:5" x14ac:dyDescent="0.25">
      <c r="A22">
        <v>11</v>
      </c>
      <c r="B22" s="25">
        <f t="shared" si="2"/>
        <v>247421.89535895968</v>
      </c>
      <c r="C22" s="24">
        <f t="shared" si="0"/>
        <v>328663.25474835746</v>
      </c>
      <c r="D22" s="13">
        <v>82750</v>
      </c>
      <c r="E22" s="26">
        <f t="shared" si="1"/>
        <v>20.46377511802531</v>
      </c>
    </row>
    <row r="23" spans="1:5" x14ac:dyDescent="0.25">
      <c r="A23">
        <v>12</v>
      </c>
      <c r="B23" s="25">
        <f t="shared" si="2"/>
        <v>245913.25474835746</v>
      </c>
      <c r="C23" s="24">
        <f t="shared" si="0"/>
        <v>327141.54281558009</v>
      </c>
      <c r="D23" s="13">
        <v>82750</v>
      </c>
      <c r="E23" s="26">
        <f t="shared" si="1"/>
        <v>19.489309636214582</v>
      </c>
    </row>
    <row r="24" spans="1:5" x14ac:dyDescent="0.25">
      <c r="A24">
        <v>13</v>
      </c>
      <c r="B24" s="25">
        <f t="shared" si="2"/>
        <v>244391.54281558009</v>
      </c>
      <c r="C24" s="24">
        <f t="shared" si="0"/>
        <v>325600.65158599376</v>
      </c>
      <c r="D24" s="13">
        <v>82750</v>
      </c>
      <c r="E24" s="26">
        <f t="shared" si="1"/>
        <v>18.561247272585312</v>
      </c>
    </row>
    <row r="25" spans="1:5" x14ac:dyDescent="0.25">
      <c r="A25">
        <v>14</v>
      </c>
      <c r="B25" s="25">
        <f t="shared" si="2"/>
        <v>242850.65158599376</v>
      </c>
      <c r="C25" s="24">
        <f t="shared" si="0"/>
        <v>324034.20444842544</v>
      </c>
      <c r="D25" s="13">
        <v>82750</v>
      </c>
      <c r="E25" s="26">
        <f t="shared" si="1"/>
        <v>17.67737835484316</v>
      </c>
    </row>
    <row r="26" spans="1:5" x14ac:dyDescent="0.25">
      <c r="A26">
        <v>15</v>
      </c>
      <c r="B26" s="25">
        <f t="shared" si="2"/>
        <v>241284.20444842544</v>
      </c>
      <c r="C26" s="24">
        <f t="shared" si="0"/>
        <v>322435.44982869952</v>
      </c>
      <c r="D26" s="13">
        <v>82750</v>
      </c>
      <c r="E26" s="26">
        <f t="shared" si="1"/>
        <v>16.835598433183957</v>
      </c>
    </row>
    <row r="27" spans="1:5" x14ac:dyDescent="0.25">
      <c r="A27">
        <v>16</v>
      </c>
      <c r="B27" s="25">
        <f t="shared" si="2"/>
        <v>239685.44982869952</v>
      </c>
      <c r="C27" s="24">
        <f t="shared" si="0"/>
        <v>320797.14289989235</v>
      </c>
      <c r="D27" s="13">
        <v>82750</v>
      </c>
      <c r="E27" s="26">
        <f t="shared" si="1"/>
        <v>16.033903269699007</v>
      </c>
    </row>
    <row r="28" spans="1:5" x14ac:dyDescent="0.25">
      <c r="A28">
        <v>17</v>
      </c>
      <c r="B28" s="25">
        <f t="shared" si="2"/>
        <v>238047.14289989235</v>
      </c>
      <c r="C28" s="24">
        <f t="shared" si="0"/>
        <v>319111.41086918011</v>
      </c>
      <c r="D28" s="13">
        <v>82750</v>
      </c>
      <c r="E28" s="26">
        <f t="shared" si="1"/>
        <v>15.270384066380005</v>
      </c>
    </row>
    <row r="29" spans="1:5" x14ac:dyDescent="0.25">
      <c r="A29">
        <v>18</v>
      </c>
      <c r="B29" s="25">
        <f t="shared" si="2"/>
        <v>236361.41086918011</v>
      </c>
      <c r="C29" s="24">
        <f t="shared" si="0"/>
        <v>317369.59642165701</v>
      </c>
      <c r="D29" s="13">
        <v>82750</v>
      </c>
      <c r="E29" s="26">
        <f t="shared" si="1"/>
        <v>14.543222920361909</v>
      </c>
    </row>
    <row r="30" spans="1:5" x14ac:dyDescent="0.25">
      <c r="A30">
        <v>19</v>
      </c>
      <c r="B30" s="25">
        <f t="shared" si="2"/>
        <v>234619.59642165701</v>
      </c>
      <c r="C30" s="24">
        <f t="shared" si="0"/>
        <v>315562.07256315451</v>
      </c>
      <c r="D30" s="13">
        <v>82750</v>
      </c>
      <c r="E30" s="26">
        <f t="shared" si="1"/>
        <v>13.850688495582771</v>
      </c>
    </row>
    <row r="31" spans="1:5" x14ac:dyDescent="0.25">
      <c r="A31">
        <v>20</v>
      </c>
      <c r="B31" s="25">
        <f t="shared" si="2"/>
        <v>232812.07256315451</v>
      </c>
      <c r="C31" s="24">
        <f t="shared" si="0"/>
        <v>313678.02025870793</v>
      </c>
      <c r="D31" s="13">
        <v>82750</v>
      </c>
      <c r="E31" s="26">
        <f t="shared" si="1"/>
        <v>13.191131900555021</v>
      </c>
    </row>
    <row r="32" spans="1:5" x14ac:dyDescent="0.25">
      <c r="A32">
        <v>21</v>
      </c>
      <c r="B32" s="25">
        <f t="shared" si="2"/>
        <v>230928.02025870793</v>
      </c>
      <c r="C32" s="24">
        <f t="shared" si="0"/>
        <v>311705.15772408003</v>
      </c>
      <c r="D32" s="13">
        <v>82750</v>
      </c>
      <c r="E32" s="26">
        <f t="shared" si="1"/>
        <v>12.562982762433354</v>
      </c>
    </row>
    <row r="33" spans="1:5" x14ac:dyDescent="0.25">
      <c r="A33">
        <v>22</v>
      </c>
      <c r="B33" s="25">
        <f t="shared" si="2"/>
        <v>228955.15772408003</v>
      </c>
      <c r="C33" s="24">
        <f t="shared" si="0"/>
        <v>309629.40672173619</v>
      </c>
      <c r="D33" s="13">
        <v>82750</v>
      </c>
      <c r="E33" s="26">
        <f t="shared" si="1"/>
        <v>11.964745488031767</v>
      </c>
    </row>
    <row r="34" spans="1:5" x14ac:dyDescent="0.25">
      <c r="A34">
        <v>23</v>
      </c>
      <c r="B34" s="25">
        <f t="shared" si="2"/>
        <v>226879.40672173619</v>
      </c>
      <c r="C34" s="24">
        <f t="shared" si="0"/>
        <v>307434.47633813566</v>
      </c>
      <c r="D34" s="13">
        <v>82750</v>
      </c>
      <c r="E34" s="26">
        <f t="shared" si="1"/>
        <v>11.394995702887394</v>
      </c>
    </row>
    <row r="35" spans="1:5" x14ac:dyDescent="0.25">
      <c r="A35">
        <v>24</v>
      </c>
      <c r="B35" s="25">
        <f t="shared" si="2"/>
        <v>224684.47633813566</v>
      </c>
      <c r="C35" s="24">
        <f t="shared" si="0"/>
        <v>305101.33787837892</v>
      </c>
      <c r="D35" s="13">
        <v>82750</v>
      </c>
      <c r="E35" s="26">
        <f t="shared" si="1"/>
        <v>10.852376859892757</v>
      </c>
    </row>
    <row r="36" spans="1:5" x14ac:dyDescent="0.25">
      <c r="A36">
        <v>25</v>
      </c>
      <c r="B36" s="25">
        <f t="shared" si="2"/>
        <v>222351.33787837892</v>
      </c>
      <c r="C36" s="24">
        <f t="shared" si="0"/>
        <v>302607.55480612873</v>
      </c>
      <c r="D36" s="13">
        <v>82750</v>
      </c>
      <c r="E36" s="26">
        <f t="shared" si="1"/>
        <v>10.335597009421674</v>
      </c>
    </row>
    <row r="37" spans="1:5" x14ac:dyDescent="0.25">
      <c r="A37">
        <v>26</v>
      </c>
      <c r="B37" s="25">
        <f t="shared" si="2"/>
        <v>219857.55480612873</v>
      </c>
      <c r="C37" s="24">
        <f t="shared" si="0"/>
        <v>299926.41770318354</v>
      </c>
      <c r="D37" s="13">
        <v>82750</v>
      </c>
      <c r="E37" s="26">
        <f t="shared" si="1"/>
        <v>9.8434257232587363</v>
      </c>
    </row>
    <row r="38" spans="1:5" x14ac:dyDescent="0.25">
      <c r="A38">
        <v>27</v>
      </c>
      <c r="B38" s="25">
        <f t="shared" si="2"/>
        <v>217176.41770318354</v>
      </c>
      <c r="C38" s="24">
        <f t="shared" si="0"/>
        <v>297025.81388194888</v>
      </c>
      <c r="D38" s="13">
        <v>82750</v>
      </c>
      <c r="E38" s="26">
        <f t="shared" si="1"/>
        <v>9.3746911650083202</v>
      </c>
    </row>
    <row r="39" spans="1:5" x14ac:dyDescent="0.25">
      <c r="A39">
        <v>28</v>
      </c>
      <c r="B39" s="25">
        <f t="shared" si="2"/>
        <v>214275.81388194888</v>
      </c>
      <c r="C39" s="24">
        <f t="shared" si="0"/>
        <v>293866.73116601259</v>
      </c>
      <c r="D39" s="13">
        <v>82750</v>
      </c>
      <c r="E39" s="26">
        <f t="shared" si="1"/>
        <v>8.9282773000079239</v>
      </c>
    </row>
    <row r="40" spans="1:5" x14ac:dyDescent="0.25">
      <c r="A40">
        <v>29</v>
      </c>
      <c r="B40" s="25">
        <f t="shared" si="2"/>
        <v>211116.73116601259</v>
      </c>
      <c r="C40" s="24">
        <f t="shared" si="0"/>
        <v>290401.24999223161</v>
      </c>
      <c r="D40" s="13">
        <v>240401</v>
      </c>
      <c r="E40" s="26">
        <f t="shared" si="1"/>
        <v>8.5031212381027839</v>
      </c>
    </row>
    <row r="41" spans="1:5" x14ac:dyDescent="0.25">
      <c r="B41" s="14">
        <f>C40-D40</f>
        <v>50000.249992231606</v>
      </c>
      <c r="C41" s="24">
        <f t="shared" si="0"/>
        <v>79250.379988110799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75AA-8201-4678-9EF2-6F36248567B8}">
  <dimension ref="A1:E41"/>
  <sheetViews>
    <sheetView zoomScale="130" zoomScaleNormal="130" workbookViewId="0">
      <selection activeCell="B8" sqref="B8"/>
    </sheetView>
  </sheetViews>
  <sheetFormatPr defaultRowHeight="15" x14ac:dyDescent="0.25"/>
  <cols>
    <col min="1" max="1" width="17" bestFit="1" customWidth="1"/>
    <col min="2" max="4" width="16" customWidth="1"/>
    <col min="5" max="5" width="21.42578125" customWidth="1"/>
  </cols>
  <sheetData>
    <row r="1" spans="1:5" x14ac:dyDescent="0.25">
      <c r="A1" s="1" t="s">
        <v>0</v>
      </c>
      <c r="B1" s="2">
        <v>50000</v>
      </c>
      <c r="C1" t="s">
        <v>1</v>
      </c>
      <c r="D1" s="3" t="s">
        <v>2</v>
      </c>
      <c r="E1" s="2" t="s">
        <v>3</v>
      </c>
    </row>
    <row r="2" spans="1:5" x14ac:dyDescent="0.25">
      <c r="A2" s="1" t="s">
        <v>4</v>
      </c>
      <c r="B2" s="2">
        <v>500000</v>
      </c>
      <c r="C2" t="s">
        <v>1</v>
      </c>
      <c r="E2" s="4" t="s">
        <v>5</v>
      </c>
    </row>
    <row r="3" spans="1:5" x14ac:dyDescent="0.25">
      <c r="A3" s="1" t="s">
        <v>6</v>
      </c>
      <c r="B3" s="5">
        <v>0.65</v>
      </c>
      <c r="E3" s="6" t="s">
        <v>7</v>
      </c>
    </row>
    <row r="4" spans="1:5" x14ac:dyDescent="0.25">
      <c r="A4" s="1" t="s">
        <v>8</v>
      </c>
      <c r="B4" s="7">
        <v>35</v>
      </c>
      <c r="C4" t="s">
        <v>9</v>
      </c>
    </row>
    <row r="5" spans="1:5" x14ac:dyDescent="0.25">
      <c r="A5" s="1" t="s">
        <v>10</v>
      </c>
      <c r="B5" s="8">
        <v>0.05</v>
      </c>
    </row>
    <row r="6" spans="1:5" x14ac:dyDescent="0.25">
      <c r="A6" s="1" t="s">
        <v>11</v>
      </c>
      <c r="B6" s="5">
        <v>30</v>
      </c>
      <c r="C6" t="s">
        <v>12</v>
      </c>
    </row>
    <row r="8" spans="1:5" x14ac:dyDescent="0.25">
      <c r="A8" s="1" t="s">
        <v>13</v>
      </c>
      <c r="B8" s="12">
        <f>SUMPRODUCT(D11:D40,E11:E40)</f>
        <v>18240954.242269136</v>
      </c>
    </row>
    <row r="10" spans="1:5" x14ac:dyDescent="0.25">
      <c r="A10" s="9" t="s">
        <v>14</v>
      </c>
      <c r="B10" s="9" t="s">
        <v>15</v>
      </c>
      <c r="C10" s="9" t="s">
        <v>16</v>
      </c>
      <c r="D10" s="9" t="s">
        <v>17</v>
      </c>
      <c r="E10" s="9" t="s">
        <v>74</v>
      </c>
    </row>
    <row r="11" spans="1:5" x14ac:dyDescent="0.25">
      <c r="A11">
        <v>0</v>
      </c>
      <c r="B11" s="24">
        <f>B1</f>
        <v>50000</v>
      </c>
      <c r="C11" s="24">
        <f>B11+$B$3*(1-B11/$B$2)*B11</f>
        <v>79250</v>
      </c>
      <c r="D11" s="13">
        <f>IF((C11-B11)&gt;=30000,C11*50%,C11*0%)</f>
        <v>0</v>
      </c>
      <c r="E11" s="26">
        <f>$B$4/(1+$B$5)^A11</f>
        <v>35</v>
      </c>
    </row>
    <row r="12" spans="1:5" x14ac:dyDescent="0.25">
      <c r="A12">
        <v>1</v>
      </c>
      <c r="B12" s="25">
        <f>C11-D11</f>
        <v>79250</v>
      </c>
      <c r="C12" s="24">
        <f t="shared" ref="C12:C40" si="0">B12+$B$3*(1-B12/$B$2)*B12</f>
        <v>122597.76874999999</v>
      </c>
      <c r="D12" s="13">
        <f t="shared" ref="D12:D40" si="1">IF((C12-B12)&gt;=30000,C12*50%,C12*0%)</f>
        <v>61298.884374999994</v>
      </c>
      <c r="E12" s="26">
        <f t="shared" ref="E12:E40" si="2">$B$4/(1+$B$5)^A12</f>
        <v>33.333333333333329</v>
      </c>
    </row>
    <row r="13" spans="1:5" x14ac:dyDescent="0.25">
      <c r="A13">
        <v>2</v>
      </c>
      <c r="B13" s="25">
        <f t="shared" ref="B13:B40" si="3">C12-D12</f>
        <v>61298.884374999994</v>
      </c>
      <c r="C13" s="24">
        <f t="shared" si="0"/>
        <v>96258.340025444486</v>
      </c>
      <c r="D13" s="13">
        <f t="shared" si="1"/>
        <v>48129.170012722243</v>
      </c>
      <c r="E13" s="26">
        <f>$B$4/(1+$B$5)^A13</f>
        <v>31.746031746031743</v>
      </c>
    </row>
    <row r="14" spans="1:5" x14ac:dyDescent="0.25">
      <c r="A14">
        <v>3</v>
      </c>
      <c r="B14" s="25">
        <f t="shared" si="3"/>
        <v>48129.170012722243</v>
      </c>
      <c r="C14" s="24">
        <f t="shared" si="0"/>
        <v>76401.788413044123</v>
      </c>
      <c r="D14" s="13">
        <f t="shared" si="1"/>
        <v>0</v>
      </c>
      <c r="E14" s="26">
        <f t="shared" si="2"/>
        <v>30.234315948601658</v>
      </c>
    </row>
    <row r="15" spans="1:5" x14ac:dyDescent="0.25">
      <c r="A15">
        <v>4</v>
      </c>
      <c r="B15" s="25">
        <f t="shared" si="3"/>
        <v>76401.788413044123</v>
      </c>
      <c r="C15" s="24">
        <f t="shared" si="0"/>
        <v>118474.54762699778</v>
      </c>
      <c r="D15" s="13">
        <f t="shared" si="1"/>
        <v>59237.27381349889</v>
      </c>
      <c r="E15" s="26">
        <f t="shared" si="2"/>
        <v>28.794586617715868</v>
      </c>
    </row>
    <row r="16" spans="1:5" x14ac:dyDescent="0.25">
      <c r="A16">
        <v>5</v>
      </c>
      <c r="B16" s="25">
        <f t="shared" si="3"/>
        <v>59237.27381349889</v>
      </c>
      <c r="C16" s="24">
        <f t="shared" si="0"/>
        <v>93179.730800761099</v>
      </c>
      <c r="D16" s="13">
        <f t="shared" si="1"/>
        <v>46589.86540038055</v>
      </c>
      <c r="E16" s="26">
        <f t="shared" si="2"/>
        <v>27.423415826396063</v>
      </c>
    </row>
    <row r="17" spans="1:5" x14ac:dyDescent="0.25">
      <c r="A17">
        <v>6</v>
      </c>
      <c r="B17" s="25">
        <f t="shared" si="3"/>
        <v>46589.86540038055</v>
      </c>
      <c r="C17" s="24">
        <f t="shared" si="0"/>
        <v>74051.477685194666</v>
      </c>
      <c r="D17" s="13">
        <f t="shared" si="1"/>
        <v>0</v>
      </c>
      <c r="E17" s="26">
        <f t="shared" si="2"/>
        <v>26.11753888228197</v>
      </c>
    </row>
    <row r="18" spans="1:5" x14ac:dyDescent="0.25">
      <c r="A18">
        <v>7</v>
      </c>
      <c r="B18" s="25">
        <f t="shared" si="3"/>
        <v>74051.477685194666</v>
      </c>
      <c r="C18" s="24">
        <f t="shared" si="0"/>
        <v>115056.23042900205</v>
      </c>
      <c r="D18" s="13">
        <f t="shared" si="1"/>
        <v>57528.115214501027</v>
      </c>
      <c r="E18" s="26">
        <f t="shared" si="2"/>
        <v>24.873846554554252</v>
      </c>
    </row>
    <row r="19" spans="1:5" x14ac:dyDescent="0.25">
      <c r="A19">
        <v>8</v>
      </c>
      <c r="B19" s="25">
        <f t="shared" si="3"/>
        <v>57528.115214501027</v>
      </c>
      <c r="C19" s="24">
        <f t="shared" si="0"/>
        <v>90619.060851753922</v>
      </c>
      <c r="D19" s="13">
        <f t="shared" si="1"/>
        <v>45309.530425876961</v>
      </c>
      <c r="E19" s="26">
        <f t="shared" si="2"/>
        <v>23.689377671004053</v>
      </c>
    </row>
    <row r="20" spans="1:5" x14ac:dyDescent="0.25">
      <c r="A20">
        <v>9</v>
      </c>
      <c r="B20" s="25">
        <f t="shared" si="3"/>
        <v>45309.530425876961</v>
      </c>
      <c r="C20" s="24">
        <f t="shared" si="0"/>
        <v>72091.885591059472</v>
      </c>
      <c r="D20" s="13">
        <f t="shared" si="1"/>
        <v>0</v>
      </c>
      <c r="E20" s="26">
        <f t="shared" si="2"/>
        <v>22.561312067622904</v>
      </c>
    </row>
    <row r="21" spans="1:5" x14ac:dyDescent="0.25">
      <c r="A21">
        <v>10</v>
      </c>
      <c r="B21" s="25">
        <f t="shared" si="3"/>
        <v>72091.885591059472</v>
      </c>
      <c r="C21" s="24">
        <f t="shared" si="0"/>
        <v>112195.1992667514</v>
      </c>
      <c r="D21" s="13">
        <f t="shared" si="1"/>
        <v>56097.599633375699</v>
      </c>
      <c r="E21" s="26">
        <f t="shared" si="2"/>
        <v>21.486963873926577</v>
      </c>
    </row>
    <row r="22" spans="1:5" x14ac:dyDescent="0.25">
      <c r="A22">
        <v>11</v>
      </c>
      <c r="B22" s="25">
        <f t="shared" si="3"/>
        <v>56097.599633375699</v>
      </c>
      <c r="C22" s="24">
        <f t="shared" si="0"/>
        <v>88470.016505055435</v>
      </c>
      <c r="D22" s="13">
        <f t="shared" si="1"/>
        <v>44235.008252527718</v>
      </c>
      <c r="E22" s="26">
        <f t="shared" si="2"/>
        <v>20.46377511802531</v>
      </c>
    </row>
    <row r="23" spans="1:5" x14ac:dyDescent="0.25">
      <c r="A23">
        <v>12</v>
      </c>
      <c r="B23" s="25">
        <f t="shared" si="3"/>
        <v>44235.008252527718</v>
      </c>
      <c r="C23" s="24">
        <f t="shared" si="0"/>
        <v>70444.00687503918</v>
      </c>
      <c r="D23" s="13">
        <f t="shared" si="1"/>
        <v>0</v>
      </c>
      <c r="E23" s="26">
        <f t="shared" si="2"/>
        <v>19.489309636214582</v>
      </c>
    </row>
    <row r="24" spans="1:5" x14ac:dyDescent="0.25">
      <c r="A24">
        <v>13</v>
      </c>
      <c r="B24" s="25">
        <f t="shared" si="3"/>
        <v>70444.00687503918</v>
      </c>
      <c r="C24" s="24">
        <f t="shared" si="0"/>
        <v>109781.54580782092</v>
      </c>
      <c r="D24" s="13">
        <f t="shared" si="1"/>
        <v>54890.77290391046</v>
      </c>
      <c r="E24" s="26">
        <f t="shared" si="2"/>
        <v>18.561247272585312</v>
      </c>
    </row>
    <row r="25" spans="1:5" x14ac:dyDescent="0.25">
      <c r="A25">
        <v>14</v>
      </c>
      <c r="B25" s="25">
        <f t="shared" si="3"/>
        <v>54890.77290391046</v>
      </c>
      <c r="C25" s="24">
        <f t="shared" si="0"/>
        <v>86652.879256466986</v>
      </c>
      <c r="D25" s="13">
        <f t="shared" si="1"/>
        <v>43326.439628233493</v>
      </c>
      <c r="E25" s="26">
        <f t="shared" si="2"/>
        <v>17.67737835484316</v>
      </c>
    </row>
    <row r="26" spans="1:5" x14ac:dyDescent="0.25">
      <c r="A26">
        <v>15</v>
      </c>
      <c r="B26" s="25">
        <f t="shared" si="3"/>
        <v>43326.439628233493</v>
      </c>
      <c r="C26" s="24">
        <f t="shared" si="0"/>
        <v>69048.290904468609</v>
      </c>
      <c r="D26" s="13">
        <f t="shared" si="1"/>
        <v>0</v>
      </c>
      <c r="E26" s="26">
        <f t="shared" si="2"/>
        <v>16.835598433183957</v>
      </c>
    </row>
    <row r="27" spans="1:5" x14ac:dyDescent="0.25">
      <c r="A27">
        <v>16</v>
      </c>
      <c r="B27" s="25">
        <f t="shared" si="3"/>
        <v>69048.290904468609</v>
      </c>
      <c r="C27" s="24">
        <f t="shared" si="0"/>
        <v>107731.71357249664</v>
      </c>
      <c r="D27" s="13">
        <f t="shared" si="1"/>
        <v>53865.856786248318</v>
      </c>
      <c r="E27" s="26">
        <f t="shared" si="2"/>
        <v>16.033903269699007</v>
      </c>
    </row>
    <row r="28" spans="1:5" x14ac:dyDescent="0.25">
      <c r="A28">
        <v>17</v>
      </c>
      <c r="B28" s="25">
        <f t="shared" si="3"/>
        <v>53865.856786248318</v>
      </c>
      <c r="C28" s="24">
        <f t="shared" si="0"/>
        <v>85106.674011798124</v>
      </c>
      <c r="D28" s="13">
        <f t="shared" si="1"/>
        <v>42553.337005899062</v>
      </c>
      <c r="E28" s="26">
        <f t="shared" si="2"/>
        <v>15.270384066380005</v>
      </c>
    </row>
    <row r="29" spans="1:5" x14ac:dyDescent="0.25">
      <c r="A29">
        <v>18</v>
      </c>
      <c r="B29" s="25">
        <f t="shared" si="3"/>
        <v>42553.337005899062</v>
      </c>
      <c r="C29" s="24">
        <f t="shared" si="0"/>
        <v>67858.983622294545</v>
      </c>
      <c r="D29" s="13">
        <f t="shared" si="1"/>
        <v>0</v>
      </c>
      <c r="E29" s="26">
        <f t="shared" si="2"/>
        <v>14.543222920361909</v>
      </c>
    </row>
    <row r="30" spans="1:5" x14ac:dyDescent="0.25">
      <c r="A30">
        <v>19</v>
      </c>
      <c r="B30" s="25">
        <f t="shared" si="3"/>
        <v>67858.983622294545</v>
      </c>
      <c r="C30" s="24">
        <f t="shared" si="0"/>
        <v>105981.02882105991</v>
      </c>
      <c r="D30" s="13">
        <f t="shared" si="1"/>
        <v>52990.514410529955</v>
      </c>
      <c r="E30" s="26">
        <f t="shared" si="2"/>
        <v>13.850688495582771</v>
      </c>
    </row>
    <row r="31" spans="1:5" x14ac:dyDescent="0.25">
      <c r="A31">
        <v>20</v>
      </c>
      <c r="B31" s="25">
        <f t="shared" si="3"/>
        <v>52990.514410529955</v>
      </c>
      <c r="C31" s="24">
        <f t="shared" si="0"/>
        <v>83783.955774634072</v>
      </c>
      <c r="D31" s="13">
        <f t="shared" si="1"/>
        <v>41891.977887317036</v>
      </c>
      <c r="E31" s="26">
        <f t="shared" si="2"/>
        <v>13.191131900555021</v>
      </c>
    </row>
    <row r="32" spans="1:5" x14ac:dyDescent="0.25">
      <c r="A32">
        <v>21</v>
      </c>
      <c r="B32" s="25">
        <f t="shared" si="3"/>
        <v>41891.977887317036</v>
      </c>
      <c r="C32" s="24">
        <f t="shared" si="0"/>
        <v>66840.344359368217</v>
      </c>
      <c r="D32" s="13">
        <f t="shared" si="1"/>
        <v>0</v>
      </c>
      <c r="E32" s="26">
        <f t="shared" si="2"/>
        <v>12.562982762433354</v>
      </c>
    </row>
    <row r="33" spans="1:5" x14ac:dyDescent="0.25">
      <c r="A33">
        <v>22</v>
      </c>
      <c r="B33" s="25">
        <f t="shared" si="3"/>
        <v>66840.344359368217</v>
      </c>
      <c r="C33" s="24">
        <f t="shared" si="0"/>
        <v>104478.64706865496</v>
      </c>
      <c r="D33" s="13">
        <f t="shared" si="1"/>
        <v>52239.323534327479</v>
      </c>
      <c r="E33" s="26">
        <f t="shared" si="2"/>
        <v>11.964745488031767</v>
      </c>
    </row>
    <row r="34" spans="1:5" x14ac:dyDescent="0.25">
      <c r="A34">
        <v>23</v>
      </c>
      <c r="B34" s="25">
        <f t="shared" si="3"/>
        <v>52239.323534327479</v>
      </c>
      <c r="C34" s="24">
        <f t="shared" si="0"/>
        <v>82647.252831318969</v>
      </c>
      <c r="D34" s="13">
        <f t="shared" si="1"/>
        <v>41323.626415659484</v>
      </c>
      <c r="E34" s="26">
        <f t="shared" si="2"/>
        <v>11.394995702887394</v>
      </c>
    </row>
    <row r="35" spans="1:5" x14ac:dyDescent="0.25">
      <c r="A35">
        <v>24</v>
      </c>
      <c r="B35" s="25">
        <f t="shared" si="3"/>
        <v>41323.626415659484</v>
      </c>
      <c r="C35" s="24">
        <f t="shared" si="0"/>
        <v>65964.048855654866</v>
      </c>
      <c r="D35" s="13">
        <f t="shared" si="1"/>
        <v>0</v>
      </c>
      <c r="E35" s="26">
        <f t="shared" si="2"/>
        <v>10.852376859892757</v>
      </c>
    </row>
    <row r="36" spans="1:5" x14ac:dyDescent="0.25">
      <c r="A36">
        <v>25</v>
      </c>
      <c r="B36" s="25">
        <f t="shared" si="3"/>
        <v>65964.048855654866</v>
      </c>
      <c r="C36" s="24">
        <f t="shared" si="0"/>
        <v>103184.04814796994</v>
      </c>
      <c r="D36" s="13">
        <f t="shared" si="1"/>
        <v>51592.024073984969</v>
      </c>
      <c r="E36" s="26">
        <f t="shared" si="2"/>
        <v>10.335597009421674</v>
      </c>
    </row>
    <row r="37" spans="1:5" x14ac:dyDescent="0.25">
      <c r="A37">
        <v>26</v>
      </c>
      <c r="B37" s="25">
        <f t="shared" si="3"/>
        <v>51592.024073984969</v>
      </c>
      <c r="C37" s="24">
        <f t="shared" si="0"/>
        <v>81666.58168960936</v>
      </c>
      <c r="D37" s="13">
        <f t="shared" si="1"/>
        <v>40833.29084480468</v>
      </c>
      <c r="E37" s="26">
        <f t="shared" si="2"/>
        <v>9.8434257232587363</v>
      </c>
    </row>
    <row r="38" spans="1:5" x14ac:dyDescent="0.25">
      <c r="A38">
        <v>27</v>
      </c>
      <c r="B38" s="25">
        <f t="shared" si="3"/>
        <v>40833.29084480468</v>
      </c>
      <c r="C38" s="24">
        <f t="shared" si="0"/>
        <v>65207.364960346385</v>
      </c>
      <c r="D38" s="13">
        <f t="shared" si="1"/>
        <v>0</v>
      </c>
      <c r="E38" s="26">
        <f t="shared" si="2"/>
        <v>9.3746911650083202</v>
      </c>
    </row>
    <row r="39" spans="1:5" x14ac:dyDescent="0.25">
      <c r="A39">
        <v>28</v>
      </c>
      <c r="B39" s="25">
        <f t="shared" si="3"/>
        <v>65207.364960346385</v>
      </c>
      <c r="C39" s="24">
        <f t="shared" si="0"/>
        <v>102064.55160597818</v>
      </c>
      <c r="D39" s="13">
        <f t="shared" si="1"/>
        <v>51032.27580298909</v>
      </c>
      <c r="E39" s="26">
        <f t="shared" si="2"/>
        <v>8.9282773000079239</v>
      </c>
    </row>
    <row r="40" spans="1:5" x14ac:dyDescent="0.25">
      <c r="A40">
        <v>29</v>
      </c>
      <c r="B40" s="25">
        <f t="shared" si="3"/>
        <v>51032.27580298909</v>
      </c>
      <c r="C40" s="24">
        <f t="shared" si="0"/>
        <v>80817.673949209944</v>
      </c>
      <c r="D40" s="13">
        <f t="shared" si="1"/>
        <v>0</v>
      </c>
      <c r="E40" s="26">
        <f t="shared" si="2"/>
        <v>8.5031212381027839</v>
      </c>
    </row>
    <row r="41" spans="1:5" x14ac:dyDescent="0.25">
      <c r="B41" s="1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zoomScale="130" zoomScaleNormal="130" workbookViewId="0">
      <selection activeCell="B15" sqref="B15"/>
    </sheetView>
  </sheetViews>
  <sheetFormatPr defaultRowHeight="15" x14ac:dyDescent="0.25"/>
  <cols>
    <col min="1" max="1" width="17" bestFit="1" customWidth="1"/>
    <col min="2" max="4" width="16" customWidth="1"/>
    <col min="5" max="5" width="21.42578125" customWidth="1"/>
  </cols>
  <sheetData>
    <row r="1" spans="1:5" x14ac:dyDescent="0.25">
      <c r="A1" s="1" t="s">
        <v>0</v>
      </c>
      <c r="B1" s="2">
        <v>50000</v>
      </c>
      <c r="C1" t="s">
        <v>1</v>
      </c>
      <c r="D1" s="3" t="s">
        <v>2</v>
      </c>
      <c r="E1" s="2" t="s">
        <v>3</v>
      </c>
    </row>
    <row r="2" spans="1:5" x14ac:dyDescent="0.25">
      <c r="A2" s="1" t="s">
        <v>4</v>
      </c>
      <c r="B2" s="2">
        <v>500000</v>
      </c>
      <c r="C2" t="s">
        <v>1</v>
      </c>
      <c r="E2" s="4" t="s">
        <v>5</v>
      </c>
    </row>
    <row r="3" spans="1:5" x14ac:dyDescent="0.25">
      <c r="A3" s="1" t="s">
        <v>6</v>
      </c>
      <c r="B3" s="5">
        <v>0.65</v>
      </c>
      <c r="E3" s="6" t="s">
        <v>7</v>
      </c>
    </row>
    <row r="4" spans="1:5" x14ac:dyDescent="0.25">
      <c r="A4" s="1" t="s">
        <v>8</v>
      </c>
      <c r="B4" s="7">
        <v>35</v>
      </c>
      <c r="C4" t="s">
        <v>9</v>
      </c>
    </row>
    <row r="5" spans="1:5" x14ac:dyDescent="0.25">
      <c r="A5" s="1" t="s">
        <v>10</v>
      </c>
      <c r="B5" s="8">
        <v>0.05</v>
      </c>
    </row>
    <row r="6" spans="1:5" x14ac:dyDescent="0.25">
      <c r="A6" s="1" t="s">
        <v>11</v>
      </c>
      <c r="B6" s="5">
        <v>30</v>
      </c>
      <c r="C6" t="s">
        <v>12</v>
      </c>
    </row>
    <row r="8" spans="1:5" x14ac:dyDescent="0.25">
      <c r="A8" s="1" t="s">
        <v>13</v>
      </c>
      <c r="B8" s="12">
        <f>SUMPRODUCT(D11:D40,E11:E40)</f>
        <v>27561321.052727729</v>
      </c>
    </row>
    <row r="10" spans="1:5" x14ac:dyDescent="0.25">
      <c r="A10" s="9" t="s">
        <v>14</v>
      </c>
      <c r="B10" s="9" t="s">
        <v>15</v>
      </c>
      <c r="C10" s="9" t="s">
        <v>16</v>
      </c>
      <c r="D10" s="9" t="s">
        <v>17</v>
      </c>
      <c r="E10" s="9" t="s">
        <v>74</v>
      </c>
    </row>
    <row r="11" spans="1:5" x14ac:dyDescent="0.25">
      <c r="A11">
        <v>0</v>
      </c>
      <c r="B11" s="24">
        <f>B1</f>
        <v>50000</v>
      </c>
      <c r="C11" s="24">
        <f>B11+$B$3*(1-B11/$B$2)*B11</f>
        <v>79250</v>
      </c>
      <c r="D11" s="13">
        <f>C11*30%</f>
        <v>23775</v>
      </c>
      <c r="E11" s="26">
        <f>$B$4/(1+$B$5)^A11</f>
        <v>35</v>
      </c>
    </row>
    <row r="12" spans="1:5" x14ac:dyDescent="0.25">
      <c r="A12">
        <v>1</v>
      </c>
      <c r="B12" s="25">
        <f>C11-D11</f>
        <v>55475</v>
      </c>
      <c r="C12" s="24">
        <f t="shared" ref="C12:C40" si="0">B12+$B$3*(1-B12/$B$2)*B12</f>
        <v>87533.031687499999</v>
      </c>
      <c r="D12" s="13">
        <f t="shared" ref="D12:D40" si="1">C12*30%</f>
        <v>26259.909506249998</v>
      </c>
      <c r="E12" s="26">
        <f t="shared" ref="E12:E40" si="2">$B$4/(1+$B$5)^A12</f>
        <v>33.333333333333329</v>
      </c>
    </row>
    <row r="13" spans="1:5" x14ac:dyDescent="0.25">
      <c r="A13">
        <v>2</v>
      </c>
      <c r="B13" s="25">
        <f t="shared" ref="B13:B40" si="3">C12-D12</f>
        <v>61273.122181250001</v>
      </c>
      <c r="C13" s="24">
        <f t="shared" si="0"/>
        <v>96219.937446672586</v>
      </c>
      <c r="D13" s="13">
        <f t="shared" si="1"/>
        <v>28865.981234001774</v>
      </c>
      <c r="E13" s="26">
        <f>$B$4/(1+$B$5)^A13</f>
        <v>31.746031746031743</v>
      </c>
    </row>
    <row r="14" spans="1:5" x14ac:dyDescent="0.25">
      <c r="A14">
        <v>3</v>
      </c>
      <c r="B14" s="25">
        <f t="shared" si="3"/>
        <v>67353.956212670804</v>
      </c>
      <c r="C14" s="24">
        <f t="shared" si="0"/>
        <v>105236.50570815895</v>
      </c>
      <c r="D14" s="13">
        <f t="shared" si="1"/>
        <v>31570.951712447684</v>
      </c>
      <c r="E14" s="26">
        <f t="shared" si="2"/>
        <v>30.234315948601658</v>
      </c>
    </row>
    <row r="15" spans="1:5" x14ac:dyDescent="0.25">
      <c r="A15">
        <v>4</v>
      </c>
      <c r="B15" s="25">
        <f t="shared" si="3"/>
        <v>73665.553995711263</v>
      </c>
      <c r="C15" s="24">
        <f t="shared" si="0"/>
        <v>114493.56609378001</v>
      </c>
      <c r="D15" s="13">
        <f t="shared" si="1"/>
        <v>34348.069828134001</v>
      </c>
      <c r="E15" s="26">
        <f t="shared" si="2"/>
        <v>28.794586617715868</v>
      </c>
    </row>
    <row r="16" spans="1:5" x14ac:dyDescent="0.25">
      <c r="A16">
        <v>5</v>
      </c>
      <c r="B16" s="25">
        <f t="shared" si="3"/>
        <v>80145.496265646012</v>
      </c>
      <c r="C16" s="24">
        <f t="shared" si="0"/>
        <v>123889.77809514923</v>
      </c>
      <c r="D16" s="13">
        <f t="shared" si="1"/>
        <v>37166.933428544769</v>
      </c>
      <c r="E16" s="26">
        <f t="shared" si="2"/>
        <v>27.423415826396063</v>
      </c>
    </row>
    <row r="17" spans="1:5" x14ac:dyDescent="0.25">
      <c r="A17">
        <v>6</v>
      </c>
      <c r="B17" s="25">
        <f t="shared" si="3"/>
        <v>86722.844666604462</v>
      </c>
      <c r="C17" s="24">
        <f t="shared" si="0"/>
        <v>133315.58637670896</v>
      </c>
      <c r="D17" s="13">
        <f t="shared" si="1"/>
        <v>39994.675913012688</v>
      </c>
      <c r="E17" s="26">
        <f t="shared" si="2"/>
        <v>26.11753888228197</v>
      </c>
    </row>
    <row r="18" spans="1:5" x14ac:dyDescent="0.25">
      <c r="A18">
        <v>7</v>
      </c>
      <c r="B18" s="25">
        <f t="shared" si="3"/>
        <v>93320.910463696273</v>
      </c>
      <c r="C18" s="24">
        <f t="shared" si="0"/>
        <v>142658.07223639367</v>
      </c>
      <c r="D18" s="13">
        <f t="shared" si="1"/>
        <v>42797.421670918098</v>
      </c>
      <c r="E18" s="26">
        <f t="shared" si="2"/>
        <v>24.873846554554252</v>
      </c>
    </row>
    <row r="19" spans="1:5" x14ac:dyDescent="0.25">
      <c r="A19">
        <v>8</v>
      </c>
      <c r="B19" s="25">
        <f t="shared" si="3"/>
        <v>99860.650565475575</v>
      </c>
      <c r="C19" s="24">
        <f t="shared" si="0"/>
        <v>151806.27904226669</v>
      </c>
      <c r="D19" s="13">
        <f t="shared" si="1"/>
        <v>45541.883712680006</v>
      </c>
      <c r="E19" s="26">
        <f t="shared" si="2"/>
        <v>23.689377671004053</v>
      </c>
    </row>
    <row r="20" spans="1:5" x14ac:dyDescent="0.25">
      <c r="A20">
        <v>9</v>
      </c>
      <c r="B20" s="25">
        <f t="shared" si="3"/>
        <v>106264.39532958668</v>
      </c>
      <c r="C20" s="24">
        <f t="shared" si="0"/>
        <v>160656.49406462655</v>
      </c>
      <c r="D20" s="13">
        <f t="shared" si="1"/>
        <v>48196.948219387959</v>
      </c>
      <c r="E20" s="26">
        <f t="shared" si="2"/>
        <v>22.561312067622904</v>
      </c>
    </row>
    <row r="21" spans="1:5" x14ac:dyDescent="0.25">
      <c r="A21">
        <v>10</v>
      </c>
      <c r="B21" s="25">
        <f t="shared" si="3"/>
        <v>112459.54584523858</v>
      </c>
      <c r="C21" s="24">
        <f t="shared" si="0"/>
        <v>169116.95635741114</v>
      </c>
      <c r="D21" s="13">
        <f t="shared" si="1"/>
        <v>50735.08690722334</v>
      </c>
      <c r="E21" s="26">
        <f t="shared" si="2"/>
        <v>21.486963873926577</v>
      </c>
    </row>
    <row r="22" spans="1:5" x14ac:dyDescent="0.25">
      <c r="A22">
        <v>11</v>
      </c>
      <c r="B22" s="25">
        <f t="shared" si="3"/>
        <v>118381.86945018781</v>
      </c>
      <c r="C22" s="24">
        <f t="shared" si="0"/>
        <v>177111.5374739322</v>
      </c>
      <c r="D22" s="13">
        <f t="shared" si="1"/>
        <v>53133.461242179656</v>
      </c>
      <c r="E22" s="26">
        <f t="shared" si="2"/>
        <v>20.46377511802531</v>
      </c>
    </row>
    <row r="23" spans="1:5" x14ac:dyDescent="0.25">
      <c r="A23">
        <v>12</v>
      </c>
      <c r="B23" s="25">
        <f t="shared" si="3"/>
        <v>123978.07623175255</v>
      </c>
      <c r="C23" s="24">
        <f t="shared" si="0"/>
        <v>184582.0933804276</v>
      </c>
      <c r="D23" s="13">
        <f t="shared" si="1"/>
        <v>55374.628014128277</v>
      </c>
      <c r="E23" s="26">
        <f t="shared" si="2"/>
        <v>19.489309636214582</v>
      </c>
    </row>
    <row r="24" spans="1:5" x14ac:dyDescent="0.25">
      <c r="A24">
        <v>13</v>
      </c>
      <c r="B24" s="25">
        <f t="shared" si="3"/>
        <v>129207.46536629932</v>
      </c>
      <c r="C24" s="24">
        <f t="shared" si="0"/>
        <v>191489.3780160954</v>
      </c>
      <c r="D24" s="13">
        <f t="shared" si="1"/>
        <v>57446.813404828623</v>
      </c>
      <c r="E24" s="26">
        <f t="shared" si="2"/>
        <v>18.561247272585312</v>
      </c>
    </row>
    <row r="25" spans="1:5" x14ac:dyDescent="0.25">
      <c r="A25">
        <v>14</v>
      </c>
      <c r="B25" s="25">
        <f t="shared" si="3"/>
        <v>134042.56461126677</v>
      </c>
      <c r="C25" s="24">
        <f t="shared" si="0"/>
        <v>197812.59974275489</v>
      </c>
      <c r="D25" s="13">
        <f t="shared" si="1"/>
        <v>59343.779922826463</v>
      </c>
      <c r="E25" s="26">
        <f t="shared" si="2"/>
        <v>17.67737835484316</v>
      </c>
    </row>
    <row r="26" spans="1:5" x14ac:dyDescent="0.25">
      <c r="A26">
        <v>15</v>
      </c>
      <c r="B26" s="25">
        <f t="shared" si="3"/>
        <v>138468.81981992844</v>
      </c>
      <c r="C26" s="24">
        <f t="shared" si="0"/>
        <v>203547.85442186097</v>
      </c>
      <c r="D26" s="13">
        <f t="shared" si="1"/>
        <v>61064.356326558292</v>
      </c>
      <c r="E26" s="26">
        <f t="shared" si="2"/>
        <v>16.835598433183957</v>
      </c>
    </row>
    <row r="27" spans="1:5" x14ac:dyDescent="0.25">
      <c r="A27">
        <v>16</v>
      </c>
      <c r="B27" s="25">
        <f t="shared" si="3"/>
        <v>142483.49809530267</v>
      </c>
      <c r="C27" s="24">
        <f t="shared" si="0"/>
        <v>208705.76045893304</v>
      </c>
      <c r="D27" s="13">
        <f t="shared" si="1"/>
        <v>62611.728137679907</v>
      </c>
      <c r="E27" s="26">
        <f t="shared" si="2"/>
        <v>16.033903269699007</v>
      </c>
    </row>
    <row r="28" spans="1:5" x14ac:dyDescent="0.25">
      <c r="A28">
        <v>17</v>
      </c>
      <c r="B28" s="25">
        <f t="shared" si="3"/>
        <v>146094.03232125315</v>
      </c>
      <c r="C28" s="24">
        <f t="shared" si="0"/>
        <v>213308.64716621931</v>
      </c>
      <c r="D28" s="13">
        <f t="shared" si="1"/>
        <v>63992.594149865792</v>
      </c>
      <c r="E28" s="26">
        <f t="shared" si="2"/>
        <v>15.270384066380005</v>
      </c>
    </row>
    <row r="29" spans="1:5" x14ac:dyDescent="0.25">
      <c r="A29">
        <v>18</v>
      </c>
      <c r="B29" s="25">
        <f t="shared" si="3"/>
        <v>149316.05301635351</v>
      </c>
      <c r="C29" s="24">
        <f t="shared" si="0"/>
        <v>217387.61868208606</v>
      </c>
      <c r="D29" s="13">
        <f t="shared" si="1"/>
        <v>65216.285604625817</v>
      </c>
      <c r="E29" s="26">
        <f t="shared" si="2"/>
        <v>14.543222920361909</v>
      </c>
    </row>
    <row r="30" spans="1:5" x14ac:dyDescent="0.25">
      <c r="A30">
        <v>19</v>
      </c>
      <c r="B30" s="25">
        <f t="shared" si="3"/>
        <v>152171.33307746024</v>
      </c>
      <c r="C30" s="24">
        <f t="shared" si="0"/>
        <v>220979.75058406664</v>
      </c>
      <c r="D30" s="13">
        <f t="shared" si="1"/>
        <v>66293.925175219993</v>
      </c>
      <c r="E30" s="26">
        <f t="shared" si="2"/>
        <v>13.850688495582771</v>
      </c>
    </row>
    <row r="31" spans="1:5" x14ac:dyDescent="0.25">
      <c r="A31">
        <v>20</v>
      </c>
      <c r="B31" s="25">
        <f t="shared" si="3"/>
        <v>154685.82540884666</v>
      </c>
      <c r="C31" s="24">
        <f t="shared" si="0"/>
        <v>224125.59596745594</v>
      </c>
      <c r="D31" s="13">
        <f t="shared" si="1"/>
        <v>67237.67879023678</v>
      </c>
      <c r="E31" s="26">
        <f t="shared" si="2"/>
        <v>13.191131900555021</v>
      </c>
    </row>
    <row r="32" spans="1:5" x14ac:dyDescent="0.25">
      <c r="A32">
        <v>21</v>
      </c>
      <c r="B32" s="25">
        <f t="shared" si="3"/>
        <v>156887.91717721918</v>
      </c>
      <c r="C32" s="24">
        <f t="shared" si="0"/>
        <v>226867.09921934386</v>
      </c>
      <c r="D32" s="13">
        <f t="shared" si="1"/>
        <v>68060.129765803154</v>
      </c>
      <c r="E32" s="26">
        <f t="shared" si="2"/>
        <v>12.562982762433354</v>
      </c>
    </row>
    <row r="33" spans="1:5" x14ac:dyDescent="0.25">
      <c r="A33">
        <v>22</v>
      </c>
      <c r="B33" s="25">
        <f t="shared" si="3"/>
        <v>158806.96945354069</v>
      </c>
      <c r="C33" s="24">
        <f t="shared" si="0"/>
        <v>229245.94998721901</v>
      </c>
      <c r="D33" s="13">
        <f t="shared" si="1"/>
        <v>68773.784996165705</v>
      </c>
      <c r="E33" s="26">
        <f t="shared" si="2"/>
        <v>11.964745488031767</v>
      </c>
    </row>
    <row r="34" spans="1:5" x14ac:dyDescent="0.25">
      <c r="A34">
        <v>23</v>
      </c>
      <c r="B34" s="25">
        <f t="shared" si="3"/>
        <v>160472.16499105329</v>
      </c>
      <c r="C34" s="24">
        <f t="shared" si="0"/>
        <v>231302.36177724734</v>
      </c>
      <c r="D34" s="13">
        <f t="shared" si="1"/>
        <v>69390.708533174198</v>
      </c>
      <c r="E34" s="26">
        <f t="shared" si="2"/>
        <v>11.394995702887394</v>
      </c>
    </row>
    <row r="35" spans="1:5" x14ac:dyDescent="0.25">
      <c r="A35">
        <v>24</v>
      </c>
      <c r="B35" s="25">
        <f t="shared" si="3"/>
        <v>161911.65324407315</v>
      </c>
      <c r="C35" s="24">
        <f t="shared" si="0"/>
        <v>233074.22935962302</v>
      </c>
      <c r="D35" s="13">
        <f t="shared" si="1"/>
        <v>69922.268807886896</v>
      </c>
      <c r="E35" s="26">
        <f t="shared" si="2"/>
        <v>10.852376859892757</v>
      </c>
    </row>
    <row r="36" spans="1:5" x14ac:dyDescent="0.25">
      <c r="A36">
        <v>25</v>
      </c>
      <c r="B36" s="25">
        <f t="shared" si="3"/>
        <v>163151.96055173612</v>
      </c>
      <c r="C36" s="24">
        <f t="shared" si="0"/>
        <v>234596.60400892678</v>
      </c>
      <c r="D36" s="13">
        <f t="shared" si="1"/>
        <v>70378.981202678027</v>
      </c>
      <c r="E36" s="26">
        <f t="shared" si="2"/>
        <v>10.335597009421674</v>
      </c>
    </row>
    <row r="37" spans="1:5" x14ac:dyDescent="0.25">
      <c r="A37">
        <v>26</v>
      </c>
      <c r="B37" s="25">
        <f t="shared" si="3"/>
        <v>164217.62280624875</v>
      </c>
      <c r="C37" s="24">
        <f t="shared" si="0"/>
        <v>235901.42169813445</v>
      </c>
      <c r="D37" s="13">
        <f t="shared" si="1"/>
        <v>70770.426509440338</v>
      </c>
      <c r="E37" s="26">
        <f t="shared" si="2"/>
        <v>9.8434257232587363</v>
      </c>
    </row>
    <row r="38" spans="1:5" x14ac:dyDescent="0.25">
      <c r="A38">
        <v>27</v>
      </c>
      <c r="B38" s="25">
        <f t="shared" si="3"/>
        <v>165130.9951886941</v>
      </c>
      <c r="C38" s="24">
        <f t="shared" si="0"/>
        <v>237017.42281773419</v>
      </c>
      <c r="D38" s="13">
        <f t="shared" si="1"/>
        <v>71105.226845320256</v>
      </c>
      <c r="E38" s="26">
        <f t="shared" si="2"/>
        <v>9.3746911650083202</v>
      </c>
    </row>
    <row r="39" spans="1:5" x14ac:dyDescent="0.25">
      <c r="A39">
        <v>28</v>
      </c>
      <c r="B39" s="25">
        <f t="shared" si="3"/>
        <v>165912.19597241393</v>
      </c>
      <c r="C39" s="24">
        <f t="shared" si="0"/>
        <v>237970.20955037768</v>
      </c>
      <c r="D39" s="13">
        <f t="shared" si="1"/>
        <v>71391.062865113301</v>
      </c>
      <c r="E39" s="26">
        <f t="shared" si="2"/>
        <v>8.9282773000079239</v>
      </c>
    </row>
    <row r="40" spans="1:5" x14ac:dyDescent="0.25">
      <c r="A40">
        <v>29</v>
      </c>
      <c r="B40" s="25">
        <f t="shared" si="3"/>
        <v>166579.14668526436</v>
      </c>
      <c r="C40" s="24">
        <f t="shared" si="0"/>
        <v>238782.39628717816</v>
      </c>
      <c r="D40" s="13">
        <f t="shared" si="1"/>
        <v>71634.718886153438</v>
      </c>
      <c r="E40" s="26">
        <f t="shared" si="2"/>
        <v>8.5031212381027839</v>
      </c>
    </row>
    <row r="41" spans="1:5" x14ac:dyDescent="0.25">
      <c r="B41" s="1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abSelected="1" workbookViewId="0">
      <selection activeCell="D20" sqref="D20"/>
    </sheetView>
  </sheetViews>
  <sheetFormatPr defaultRowHeight="15" x14ac:dyDescent="0.25"/>
  <cols>
    <col min="1" max="1" width="13.42578125" customWidth="1"/>
    <col min="2" max="2" width="20.5703125" customWidth="1"/>
    <col min="3" max="7" width="23" customWidth="1"/>
    <col min="9" max="10" width="9.140625" style="20" hidden="1" customWidth="1"/>
    <col min="11" max="11" width="11.7109375" style="20" hidden="1" customWidth="1"/>
    <col min="12" max="12" width="9.140625" style="20" hidden="1" customWidth="1"/>
  </cols>
  <sheetData>
    <row r="1" spans="1:12" x14ac:dyDescent="0.25">
      <c r="I1" s="20" t="s">
        <v>28</v>
      </c>
      <c r="J1" s="20">
        <v>2</v>
      </c>
      <c r="K1" s="20" t="s">
        <v>33</v>
      </c>
      <c r="L1" s="20" t="str">
        <f>IF(ISERROR(C3),"",IF(ISBLANK(C3),"",C3))</f>
        <v>1724709</v>
      </c>
    </row>
    <row r="2" spans="1:12" ht="15.75" thickBot="1" x14ac:dyDescent="0.3">
      <c r="C2" s="15" t="s">
        <v>18</v>
      </c>
      <c r="I2" s="20" t="s">
        <v>29</v>
      </c>
      <c r="J2" s="20">
        <v>2</v>
      </c>
      <c r="K2" s="20" t="s">
        <v>34</v>
      </c>
      <c r="L2" s="20" t="str">
        <f>IF(ISBLANK(J1),"",INDEX($I$1:$I$5,J1))</f>
        <v>a</v>
      </c>
    </row>
    <row r="3" spans="1:12" ht="15.75" thickBot="1" x14ac:dyDescent="0.3">
      <c r="B3" s="16" t="s">
        <v>19</v>
      </c>
      <c r="C3" s="10" t="s">
        <v>73</v>
      </c>
      <c r="I3" s="20" t="s">
        <v>30</v>
      </c>
      <c r="J3" s="20">
        <v>2</v>
      </c>
      <c r="K3" s="20" t="s">
        <v>35</v>
      </c>
      <c r="L3" s="20" t="str">
        <f t="shared" ref="L3:L6" si="0">IF(ISBLANK(J2),"",INDEX($I$1:$I$5,J2))</f>
        <v>a</v>
      </c>
    </row>
    <row r="4" spans="1:12" x14ac:dyDescent="0.25">
      <c r="I4" s="20" t="s">
        <v>31</v>
      </c>
      <c r="J4" s="20">
        <v>2</v>
      </c>
      <c r="K4" s="20" t="s">
        <v>36</v>
      </c>
      <c r="L4" s="20" t="str">
        <f t="shared" si="0"/>
        <v>a</v>
      </c>
    </row>
    <row r="5" spans="1:12" x14ac:dyDescent="0.25">
      <c r="I5" s="20" t="s">
        <v>32</v>
      </c>
      <c r="J5" s="20">
        <v>2</v>
      </c>
      <c r="K5" s="20" t="s">
        <v>37</v>
      </c>
      <c r="L5" s="20" t="str">
        <f t="shared" si="0"/>
        <v>a</v>
      </c>
    </row>
    <row r="6" spans="1:12" x14ac:dyDescent="0.25">
      <c r="A6" s="17" t="s">
        <v>24</v>
      </c>
      <c r="J6" s="20">
        <v>3</v>
      </c>
      <c r="K6" s="20" t="s">
        <v>38</v>
      </c>
      <c r="L6" s="20" t="str">
        <f t="shared" si="0"/>
        <v>a</v>
      </c>
    </row>
    <row r="7" spans="1:12" x14ac:dyDescent="0.25">
      <c r="A7" s="17"/>
      <c r="K7" s="20" t="s">
        <v>39</v>
      </c>
      <c r="L7" s="20" t="str">
        <f>IF(ISBLANK(J6),"",INDEX($I$1:$I$5,J6))</f>
        <v>b</v>
      </c>
    </row>
    <row r="8" spans="1:12" x14ac:dyDescent="0.25">
      <c r="A8" s="17">
        <v>1</v>
      </c>
      <c r="C8" s="18" t="s">
        <v>25</v>
      </c>
      <c r="K8" s="20" t="s">
        <v>40</v>
      </c>
      <c r="L8" s="20">
        <f>IF(ISERROR(C18),"",IF(ISBLANK(C18),"",C18))</f>
        <v>27561321.052727729</v>
      </c>
    </row>
    <row r="9" spans="1:12" x14ac:dyDescent="0.25">
      <c r="A9" s="17">
        <v>2</v>
      </c>
      <c r="C9" s="18" t="s">
        <v>25</v>
      </c>
      <c r="K9" s="20" t="s">
        <v>41</v>
      </c>
      <c r="L9" s="20">
        <f>IF(ISERROR(C19),"",IF(ISBLANK(C19),"",C19))</f>
        <v>18240954.242269136</v>
      </c>
    </row>
    <row r="10" spans="1:12" x14ac:dyDescent="0.25">
      <c r="A10" s="17">
        <v>3</v>
      </c>
      <c r="C10" s="18" t="s">
        <v>26</v>
      </c>
      <c r="K10" s="20" t="s">
        <v>42</v>
      </c>
      <c r="L10" s="20">
        <f>IF(ISERROR(C23),"",IF(ISBLANK(C23),"",C23))</f>
        <v>0</v>
      </c>
    </row>
    <row r="11" spans="1:12" x14ac:dyDescent="0.25">
      <c r="A11" s="17">
        <v>4</v>
      </c>
      <c r="C11" s="18" t="s">
        <v>27</v>
      </c>
      <c r="K11" s="20" t="s">
        <v>43</v>
      </c>
      <c r="L11" s="20">
        <f t="shared" ref="L11:L38" si="1">IF(ISERROR(C24),"",IF(ISBLANK(C24),"",C24))</f>
        <v>0</v>
      </c>
    </row>
    <row r="12" spans="1:12" x14ac:dyDescent="0.25">
      <c r="A12" s="17"/>
      <c r="K12" s="20" t="s">
        <v>44</v>
      </c>
      <c r="L12" s="20">
        <f t="shared" si="1"/>
        <v>0</v>
      </c>
    </row>
    <row r="13" spans="1:12" x14ac:dyDescent="0.25">
      <c r="A13" s="17" t="s">
        <v>20</v>
      </c>
      <c r="K13" s="20" t="s">
        <v>45</v>
      </c>
      <c r="L13" s="20">
        <f t="shared" si="1"/>
        <v>0</v>
      </c>
    </row>
    <row r="14" spans="1:12" x14ac:dyDescent="0.25">
      <c r="A14" s="17"/>
      <c r="K14" s="20" t="s">
        <v>46</v>
      </c>
      <c r="L14" s="20">
        <f t="shared" si="1"/>
        <v>82750</v>
      </c>
    </row>
    <row r="15" spans="1:12" x14ac:dyDescent="0.25">
      <c r="A15" s="17">
        <v>5</v>
      </c>
      <c r="C15" s="18" t="s">
        <v>25</v>
      </c>
      <c r="K15" s="20" t="s">
        <v>47</v>
      </c>
      <c r="L15" s="20">
        <f t="shared" si="1"/>
        <v>82750</v>
      </c>
    </row>
    <row r="16" spans="1:12" x14ac:dyDescent="0.25">
      <c r="A16" s="17">
        <v>6</v>
      </c>
      <c r="C16" s="18" t="s">
        <v>25</v>
      </c>
      <c r="K16" s="20" t="s">
        <v>48</v>
      </c>
      <c r="L16" s="20">
        <f t="shared" si="1"/>
        <v>82750</v>
      </c>
    </row>
    <row r="17" spans="1:12" x14ac:dyDescent="0.25">
      <c r="K17" s="20" t="s">
        <v>49</v>
      </c>
      <c r="L17" s="20">
        <f t="shared" si="1"/>
        <v>82750</v>
      </c>
    </row>
    <row r="18" spans="1:12" x14ac:dyDescent="0.25">
      <c r="A18" s="17">
        <v>7</v>
      </c>
      <c r="B18" s="1" t="s">
        <v>21</v>
      </c>
      <c r="C18" s="11">
        <v>27561321.052727729</v>
      </c>
      <c r="K18" s="20" t="s">
        <v>50</v>
      </c>
      <c r="L18" s="20">
        <f t="shared" si="1"/>
        <v>82750</v>
      </c>
    </row>
    <row r="19" spans="1:12" x14ac:dyDescent="0.25">
      <c r="A19" s="17">
        <v>8</v>
      </c>
      <c r="B19" s="1" t="s">
        <v>22</v>
      </c>
      <c r="C19" s="11">
        <v>18240954.242269136</v>
      </c>
      <c r="K19" s="20" t="s">
        <v>51</v>
      </c>
      <c r="L19" s="20">
        <f t="shared" si="1"/>
        <v>82750</v>
      </c>
    </row>
    <row r="20" spans="1:12" x14ac:dyDescent="0.25">
      <c r="A20" s="17"/>
      <c r="K20" s="20" t="s">
        <v>52</v>
      </c>
      <c r="L20" s="20">
        <f t="shared" si="1"/>
        <v>82750</v>
      </c>
    </row>
    <row r="21" spans="1:12" x14ac:dyDescent="0.25">
      <c r="A21" s="17"/>
      <c r="K21" s="20" t="s">
        <v>53</v>
      </c>
      <c r="L21" s="20">
        <f t="shared" si="1"/>
        <v>82750</v>
      </c>
    </row>
    <row r="22" spans="1:12" x14ac:dyDescent="0.25">
      <c r="A22" s="17">
        <v>9</v>
      </c>
      <c r="B22" s="19" t="s">
        <v>14</v>
      </c>
      <c r="C22" s="19" t="s">
        <v>17</v>
      </c>
      <c r="K22" s="20" t="s">
        <v>54</v>
      </c>
      <c r="L22" s="20">
        <f t="shared" si="1"/>
        <v>82750</v>
      </c>
    </row>
    <row r="23" spans="1:12" x14ac:dyDescent="0.25">
      <c r="A23" s="17"/>
      <c r="B23">
        <v>0</v>
      </c>
      <c r="C23" s="11">
        <v>0</v>
      </c>
      <c r="K23" s="20" t="s">
        <v>55</v>
      </c>
      <c r="L23" s="20">
        <f t="shared" si="1"/>
        <v>82750</v>
      </c>
    </row>
    <row r="24" spans="1:12" x14ac:dyDescent="0.25">
      <c r="B24">
        <v>1</v>
      </c>
      <c r="C24" s="11">
        <v>0</v>
      </c>
      <c r="K24" s="20" t="s">
        <v>56</v>
      </c>
      <c r="L24" s="20">
        <f t="shared" si="1"/>
        <v>82750</v>
      </c>
    </row>
    <row r="25" spans="1:12" x14ac:dyDescent="0.25">
      <c r="B25">
        <v>2</v>
      </c>
      <c r="C25" s="11">
        <v>0</v>
      </c>
      <c r="K25" s="20" t="s">
        <v>57</v>
      </c>
      <c r="L25" s="20">
        <f t="shared" si="1"/>
        <v>82750</v>
      </c>
    </row>
    <row r="26" spans="1:12" x14ac:dyDescent="0.25">
      <c r="B26">
        <v>3</v>
      </c>
      <c r="C26" s="11">
        <v>0</v>
      </c>
      <c r="K26" s="20" t="s">
        <v>58</v>
      </c>
      <c r="L26" s="20">
        <f t="shared" si="1"/>
        <v>82750</v>
      </c>
    </row>
    <row r="27" spans="1:12" x14ac:dyDescent="0.25">
      <c r="B27">
        <v>4</v>
      </c>
      <c r="C27" s="11">
        <v>82750</v>
      </c>
      <c r="K27" s="20" t="s">
        <v>59</v>
      </c>
      <c r="L27" s="20">
        <f t="shared" si="1"/>
        <v>82750</v>
      </c>
    </row>
    <row r="28" spans="1:12" x14ac:dyDescent="0.25">
      <c r="B28">
        <v>5</v>
      </c>
      <c r="C28" s="11">
        <v>82750</v>
      </c>
      <c r="K28" s="20" t="s">
        <v>60</v>
      </c>
      <c r="L28" s="20">
        <f t="shared" si="1"/>
        <v>82750</v>
      </c>
    </row>
    <row r="29" spans="1:12" x14ac:dyDescent="0.25">
      <c r="B29">
        <v>6</v>
      </c>
      <c r="C29" s="11">
        <v>82750</v>
      </c>
      <c r="K29" s="20" t="s">
        <v>61</v>
      </c>
      <c r="L29" s="20">
        <f t="shared" si="1"/>
        <v>82750</v>
      </c>
    </row>
    <row r="30" spans="1:12" x14ac:dyDescent="0.25">
      <c r="B30">
        <v>7</v>
      </c>
      <c r="C30" s="11">
        <v>82750</v>
      </c>
      <c r="K30" s="20" t="s">
        <v>62</v>
      </c>
      <c r="L30" s="20">
        <f t="shared" si="1"/>
        <v>82750</v>
      </c>
    </row>
    <row r="31" spans="1:12" x14ac:dyDescent="0.25">
      <c r="B31">
        <v>8</v>
      </c>
      <c r="C31" s="11">
        <v>82750</v>
      </c>
      <c r="K31" s="20" t="s">
        <v>63</v>
      </c>
      <c r="L31" s="20">
        <f t="shared" si="1"/>
        <v>82750</v>
      </c>
    </row>
    <row r="32" spans="1:12" x14ac:dyDescent="0.25">
      <c r="B32">
        <v>9</v>
      </c>
      <c r="C32" s="11">
        <v>82750</v>
      </c>
      <c r="K32" s="20" t="s">
        <v>64</v>
      </c>
      <c r="L32" s="20">
        <f t="shared" si="1"/>
        <v>82750</v>
      </c>
    </row>
    <row r="33" spans="1:12" x14ac:dyDescent="0.25">
      <c r="B33">
        <v>10</v>
      </c>
      <c r="C33" s="11">
        <v>82750</v>
      </c>
      <c r="K33" s="20" t="s">
        <v>65</v>
      </c>
      <c r="L33" s="20">
        <f t="shared" si="1"/>
        <v>82750</v>
      </c>
    </row>
    <row r="34" spans="1:12" x14ac:dyDescent="0.25">
      <c r="B34">
        <v>11</v>
      </c>
      <c r="C34" s="11">
        <v>82750</v>
      </c>
      <c r="K34" s="20" t="s">
        <v>66</v>
      </c>
      <c r="L34" s="20">
        <f t="shared" si="1"/>
        <v>82750</v>
      </c>
    </row>
    <row r="35" spans="1:12" x14ac:dyDescent="0.25">
      <c r="B35">
        <v>12</v>
      </c>
      <c r="C35" s="11">
        <v>82750</v>
      </c>
      <c r="K35" s="20" t="s">
        <v>67</v>
      </c>
      <c r="L35" s="20">
        <f t="shared" si="1"/>
        <v>82750</v>
      </c>
    </row>
    <row r="36" spans="1:12" x14ac:dyDescent="0.25">
      <c r="B36">
        <v>13</v>
      </c>
      <c r="C36" s="11">
        <v>82750</v>
      </c>
      <c r="K36" s="20" t="s">
        <v>68</v>
      </c>
      <c r="L36" s="20">
        <f t="shared" si="1"/>
        <v>82750</v>
      </c>
    </row>
    <row r="37" spans="1:12" x14ac:dyDescent="0.25">
      <c r="B37">
        <v>14</v>
      </c>
      <c r="C37" s="11">
        <v>82750</v>
      </c>
      <c r="K37" s="20" t="s">
        <v>69</v>
      </c>
      <c r="L37" s="20">
        <f t="shared" si="1"/>
        <v>82750</v>
      </c>
    </row>
    <row r="38" spans="1:12" x14ac:dyDescent="0.25">
      <c r="A38" s="17"/>
      <c r="B38">
        <v>15</v>
      </c>
      <c r="C38" s="11">
        <v>82750</v>
      </c>
      <c r="K38" s="20" t="s">
        <v>70</v>
      </c>
      <c r="L38" s="20">
        <f t="shared" si="1"/>
        <v>82750</v>
      </c>
    </row>
    <row r="39" spans="1:12" x14ac:dyDescent="0.25">
      <c r="B39">
        <v>16</v>
      </c>
      <c r="C39" s="11">
        <v>82750</v>
      </c>
      <c r="K39" s="20" t="s">
        <v>71</v>
      </c>
      <c r="L39" s="20">
        <f>IF(ISERROR(C52),"",IF(ISBLANK(C52),"",C52))</f>
        <v>240401</v>
      </c>
    </row>
    <row r="40" spans="1:12" x14ac:dyDescent="0.25">
      <c r="B40">
        <v>17</v>
      </c>
      <c r="C40" s="11">
        <v>82750</v>
      </c>
      <c r="K40" s="20" t="s">
        <v>72</v>
      </c>
      <c r="L40" s="20">
        <f>IF(ISERROR(C54),"",IF(ISBLANK(C54),"",C54))</f>
        <v>37305652.812183775</v>
      </c>
    </row>
    <row r="41" spans="1:12" x14ac:dyDescent="0.25">
      <c r="B41">
        <v>18</v>
      </c>
      <c r="C41" s="11">
        <v>82750</v>
      </c>
    </row>
    <row r="42" spans="1:12" x14ac:dyDescent="0.25">
      <c r="B42">
        <v>19</v>
      </c>
      <c r="C42" s="11">
        <v>82750</v>
      </c>
    </row>
    <row r="43" spans="1:12" x14ac:dyDescent="0.25">
      <c r="B43">
        <v>20</v>
      </c>
      <c r="C43" s="11">
        <v>82750</v>
      </c>
    </row>
    <row r="44" spans="1:12" x14ac:dyDescent="0.25">
      <c r="B44">
        <v>21</v>
      </c>
      <c r="C44" s="11">
        <v>82750</v>
      </c>
    </row>
    <row r="45" spans="1:12" x14ac:dyDescent="0.25">
      <c r="B45">
        <v>22</v>
      </c>
      <c r="C45" s="11">
        <v>82750</v>
      </c>
    </row>
    <row r="46" spans="1:12" x14ac:dyDescent="0.25">
      <c r="B46">
        <v>23</v>
      </c>
      <c r="C46" s="11">
        <v>82750</v>
      </c>
    </row>
    <row r="47" spans="1:12" x14ac:dyDescent="0.25">
      <c r="B47">
        <v>24</v>
      </c>
      <c r="C47" s="11">
        <v>82750</v>
      </c>
    </row>
    <row r="48" spans="1:12" x14ac:dyDescent="0.25">
      <c r="B48">
        <v>25</v>
      </c>
      <c r="C48" s="11">
        <v>82750</v>
      </c>
    </row>
    <row r="49" spans="1:6" x14ac:dyDescent="0.25">
      <c r="B49">
        <v>26</v>
      </c>
      <c r="C49" s="11">
        <v>82750</v>
      </c>
    </row>
    <row r="50" spans="1:6" x14ac:dyDescent="0.25">
      <c r="B50">
        <v>27</v>
      </c>
      <c r="C50" s="11">
        <v>82750</v>
      </c>
    </row>
    <row r="51" spans="1:6" x14ac:dyDescent="0.25">
      <c r="B51">
        <v>28</v>
      </c>
      <c r="C51" s="11">
        <v>82750</v>
      </c>
    </row>
    <row r="52" spans="1:6" x14ac:dyDescent="0.25">
      <c r="B52">
        <v>29</v>
      </c>
      <c r="C52" s="11">
        <v>240401</v>
      </c>
    </row>
    <row r="54" spans="1:6" x14ac:dyDescent="0.25">
      <c r="B54" s="1" t="s">
        <v>23</v>
      </c>
      <c r="C54" s="11">
        <v>37305652.812183775</v>
      </c>
    </row>
    <row r="57" spans="1:6" x14ac:dyDescent="0.25">
      <c r="A57" s="17"/>
      <c r="B57" s="23"/>
      <c r="C57" s="23"/>
      <c r="D57" s="23"/>
      <c r="E57" s="21"/>
    </row>
    <row r="58" spans="1:6" x14ac:dyDescent="0.25">
      <c r="B58" s="23"/>
      <c r="C58" s="23"/>
      <c r="D58" s="23"/>
      <c r="E58" s="21"/>
      <c r="F58" s="22"/>
    </row>
    <row r="59" spans="1:6" x14ac:dyDescent="0.25">
      <c r="B59" s="23"/>
      <c r="C59" s="23"/>
      <c r="D59" s="23"/>
    </row>
    <row r="60" spans="1:6" x14ac:dyDescent="0.25">
      <c r="B60" s="23"/>
      <c r="C60" s="23"/>
      <c r="D60" s="23"/>
    </row>
  </sheetData>
  <sheetProtection algorithmName="SHA-512" hashValue="dgsd5mHTIbeBjhK0nTNXmGZVUJ3M0eoRzGz4sgxohg6CLt1S4VdyFKijSGyPLKpO+ckJCSj2rqNAgG4fJ5V9dQ==" saltValue="RWNSntjK3qfNUYcWfj82UA==" spinCount="100000" sheet="1" objects="1" scenarios="1"/>
  <phoneticPr fontId="8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Drop Down 2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Drop Down 3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Drop Down 4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9525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Drop Down 5">
              <controlPr defaultSize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9525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Drop Down 6">
              <controlPr defaultSize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9525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Drop Down 7">
              <controlPr defaultSize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9525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 (3)</vt:lpstr>
      <vt:lpstr>Fish (2)</vt:lpstr>
      <vt:lpstr>Fish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 Samiedaluie</dc:creator>
  <cp:lastModifiedBy>Fahim</cp:lastModifiedBy>
  <dcterms:created xsi:type="dcterms:W3CDTF">2017-09-05T00:04:36Z</dcterms:created>
  <dcterms:modified xsi:type="dcterms:W3CDTF">2023-09-14T00:19:56Z</dcterms:modified>
</cp:coreProperties>
</file>