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ahim\Downloads\"/>
    </mc:Choice>
  </mc:AlternateContent>
  <xr:revisionPtr revIDLastSave="0" documentId="13_ncr:1_{8A078862-103C-4DE7-B835-076B2BEAD374}" xr6:coauthVersionLast="47" xr6:coauthVersionMax="47" xr10:uidLastSave="{00000000-0000-0000-0000-000000000000}"/>
  <bookViews>
    <workbookView xWindow="-46188" yWindow="4344" windowWidth="23256" windowHeight="13176" activeTab="4" xr2:uid="{00000000-000D-0000-FFFF-FFFF00000000}"/>
  </bookViews>
  <sheets>
    <sheet name="Annualized" sheetId="6" r:id="rId1"/>
    <sheet name="Nodes" sheetId="7" r:id="rId2"/>
    <sheet name="Arcs" sheetId="8" r:id="rId3"/>
    <sheet name="Red Dog" sheetId="9" r:id="rId4"/>
    <sheet name="Answers" sheetId="4" r:id="rId5"/>
  </sheets>
  <definedNames>
    <definedName name="_xlnm._FilterDatabase" localSheetId="2" hidden="1">Arcs!$A$1:$C$79</definedName>
    <definedName name="_xlnm._FilterDatabase" localSheetId="3" hidden="1">'Red Dog'!$A$1:$E$153</definedName>
    <definedName name="Desired">#REF!</definedName>
    <definedName name="MaximumMargin">#REF!</definedName>
    <definedName name="sencount" hidden="1">2</definedName>
    <definedName name="solver_adj" localSheetId="3" hidden="1">'Red Dog'!$A$2:$A$153,'Red Dog'!$I$21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'Red Dog'!$I$21</definedName>
    <definedName name="solver_lhs2" localSheetId="3" hidden="1">'Red Dog'!$M$2:$M$52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'Red Dog'!$U$5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hs1" localSheetId="3" hidden="1">'Red Dog'!$U$9</definedName>
    <definedName name="solver_rhs2" localSheetId="3" hidden="1">'Red Dog'!$N$2:$N$52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  <definedName name="solver_ver">1.3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E4" i="6" s="1"/>
  <c r="N3" i="4"/>
  <c r="U6" i="9"/>
  <c r="U4" i="9"/>
  <c r="U3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2" i="9"/>
  <c r="U8" i="9"/>
  <c r="L3" i="9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2" i="9"/>
  <c r="N2" i="9" s="1"/>
  <c r="K3" i="9"/>
  <c r="M3" i="9" s="1"/>
  <c r="K4" i="9"/>
  <c r="M4" i="9" s="1"/>
  <c r="K5" i="9"/>
  <c r="M5" i="9" s="1"/>
  <c r="K6" i="9"/>
  <c r="M6" i="9" s="1"/>
  <c r="K7" i="9"/>
  <c r="M7" i="9" s="1"/>
  <c r="K8" i="9"/>
  <c r="M8" i="9" s="1"/>
  <c r="K9" i="9"/>
  <c r="M9" i="9" s="1"/>
  <c r="K10" i="9"/>
  <c r="M10" i="9" s="1"/>
  <c r="K11" i="9"/>
  <c r="M11" i="9" s="1"/>
  <c r="K12" i="9"/>
  <c r="M12" i="9" s="1"/>
  <c r="K13" i="9"/>
  <c r="M13" i="9" s="1"/>
  <c r="K14" i="9"/>
  <c r="M14" i="9" s="1"/>
  <c r="K15" i="9"/>
  <c r="M15" i="9" s="1"/>
  <c r="K16" i="9"/>
  <c r="M16" i="9" s="1"/>
  <c r="K17" i="9"/>
  <c r="M17" i="9" s="1"/>
  <c r="K18" i="9"/>
  <c r="M18" i="9" s="1"/>
  <c r="K19" i="9"/>
  <c r="M19" i="9" s="1"/>
  <c r="K20" i="9"/>
  <c r="M20" i="9" s="1"/>
  <c r="K21" i="9"/>
  <c r="M21" i="9" s="1"/>
  <c r="K22" i="9"/>
  <c r="M22" i="9" s="1"/>
  <c r="K23" i="9"/>
  <c r="M23" i="9" s="1"/>
  <c r="K24" i="9"/>
  <c r="M24" i="9" s="1"/>
  <c r="K25" i="9"/>
  <c r="M25" i="9" s="1"/>
  <c r="K26" i="9"/>
  <c r="M26" i="9" s="1"/>
  <c r="K27" i="9"/>
  <c r="M27" i="9" s="1"/>
  <c r="K28" i="9"/>
  <c r="M28" i="9" s="1"/>
  <c r="K29" i="9"/>
  <c r="M29" i="9" s="1"/>
  <c r="K30" i="9"/>
  <c r="M30" i="9" s="1"/>
  <c r="K31" i="9"/>
  <c r="M31" i="9" s="1"/>
  <c r="K32" i="9"/>
  <c r="M32" i="9" s="1"/>
  <c r="K33" i="9"/>
  <c r="M33" i="9" s="1"/>
  <c r="K34" i="9"/>
  <c r="M34" i="9" s="1"/>
  <c r="K35" i="9"/>
  <c r="M35" i="9" s="1"/>
  <c r="K36" i="9"/>
  <c r="M36" i="9" s="1"/>
  <c r="K37" i="9"/>
  <c r="M37" i="9" s="1"/>
  <c r="K38" i="9"/>
  <c r="M38" i="9" s="1"/>
  <c r="K39" i="9"/>
  <c r="M39" i="9" s="1"/>
  <c r="K40" i="9"/>
  <c r="M40" i="9" s="1"/>
  <c r="K41" i="9"/>
  <c r="M41" i="9" s="1"/>
  <c r="K42" i="9"/>
  <c r="M42" i="9" s="1"/>
  <c r="K43" i="9"/>
  <c r="M43" i="9" s="1"/>
  <c r="K44" i="9"/>
  <c r="M44" i="9" s="1"/>
  <c r="K45" i="9"/>
  <c r="M45" i="9" s="1"/>
  <c r="K46" i="9"/>
  <c r="M46" i="9" s="1"/>
  <c r="K47" i="9"/>
  <c r="M47" i="9" s="1"/>
  <c r="K48" i="9"/>
  <c r="M48" i="9" s="1"/>
  <c r="K49" i="9"/>
  <c r="M49" i="9" s="1"/>
  <c r="K50" i="9"/>
  <c r="M50" i="9" s="1"/>
  <c r="K51" i="9"/>
  <c r="M51" i="9" s="1"/>
  <c r="K52" i="9"/>
  <c r="M52" i="9" s="1"/>
  <c r="K2" i="9"/>
  <c r="M2" i="9" s="1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C79" i="8"/>
  <c r="C78" i="8"/>
  <c r="N6" i="4"/>
  <c r="F11" i="7"/>
  <c r="F9" i="7"/>
  <c r="F7" i="7"/>
  <c r="F5" i="7"/>
  <c r="N194" i="4"/>
  <c r="N192" i="4"/>
  <c r="N193" i="4"/>
  <c r="N191" i="4"/>
  <c r="N190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31" i="4"/>
  <c r="N130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7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11" i="4"/>
  <c r="N10" i="4"/>
  <c r="N9" i="4"/>
  <c r="N8" i="4"/>
  <c r="N7" i="4"/>
  <c r="N5" i="4"/>
  <c r="N4" i="4"/>
  <c r="N2" i="4"/>
  <c r="N1" i="4"/>
  <c r="U2" i="9" l="1"/>
  <c r="U5" i="9" s="1"/>
</calcChain>
</file>

<file path=xl/sharedStrings.xml><?xml version="1.0" encoding="utf-8"?>
<sst xmlns="http://schemas.openxmlformats.org/spreadsheetml/2006/main" count="311" uniqueCount="295">
  <si>
    <t>Question 1</t>
  </si>
  <si>
    <t>Question 2</t>
  </si>
  <si>
    <t>Question 3</t>
  </si>
  <si>
    <t>Student ID #</t>
  </si>
  <si>
    <t>OM 352 HW 7</t>
  </si>
  <si>
    <t>Net present value</t>
  </si>
  <si>
    <t>Annualized capital and operating cost</t>
  </si>
  <si>
    <t>Discount rate:</t>
  </si>
  <si>
    <t>Time</t>
  </si>
  <si>
    <t>Capital cost</t>
  </si>
  <si>
    <t>Operating cost</t>
  </si>
  <si>
    <t>Name</t>
  </si>
  <si>
    <t>Node number</t>
  </si>
  <si>
    <t>Market size (population in thousands)</t>
  </si>
  <si>
    <t>High Level</t>
  </si>
  <si>
    <t>Intersection</t>
  </si>
  <si>
    <t>Fort McMurray</t>
  </si>
  <si>
    <t>Peace River</t>
  </si>
  <si>
    <t>High Prairie</t>
  </si>
  <si>
    <t>Gift Lake</t>
  </si>
  <si>
    <t>Grande Prairie</t>
  </si>
  <si>
    <t>Slave Lake</t>
  </si>
  <si>
    <t>Valleyview</t>
  </si>
  <si>
    <t>Lac La Biche</t>
  </si>
  <si>
    <t>Swan Hills</t>
  </si>
  <si>
    <t>Bonnyville</t>
  </si>
  <si>
    <t>Whitecourt</t>
  </si>
  <si>
    <t>Westlock</t>
  </si>
  <si>
    <t>Gibbons</t>
  </si>
  <si>
    <t>Vegreville</t>
  </si>
  <si>
    <t>Edson</t>
  </si>
  <si>
    <t>Drayton Valley</t>
  </si>
  <si>
    <t>Spruce Grove</t>
  </si>
  <si>
    <t>Edmonton</t>
  </si>
  <si>
    <t>Hinton</t>
  </si>
  <si>
    <t>Viking</t>
  </si>
  <si>
    <t>Lloydminster</t>
  </si>
  <si>
    <t>Wainwright</t>
  </si>
  <si>
    <t>Red Deer</t>
  </si>
  <si>
    <t>Killam</t>
  </si>
  <si>
    <t>Camrose</t>
  </si>
  <si>
    <t>Rocky Mountain House</t>
  </si>
  <si>
    <t>Stettler</t>
  </si>
  <si>
    <t>Coronation</t>
  </si>
  <si>
    <t>Provost</t>
  </si>
  <si>
    <t>Three Hills</t>
  </si>
  <si>
    <t>Innisfail</t>
  </si>
  <si>
    <t>Drumheller</t>
  </si>
  <si>
    <t>Youngstown</t>
  </si>
  <si>
    <t>Empress</t>
  </si>
  <si>
    <t>Oyen</t>
  </si>
  <si>
    <t>Calgary</t>
  </si>
  <si>
    <t>Strathmore</t>
  </si>
  <si>
    <t>Vulcan</t>
  </si>
  <si>
    <t>Brooks</t>
  </si>
  <si>
    <t>Medicine Hat</t>
  </si>
  <si>
    <t>Taber</t>
  </si>
  <si>
    <t>Lethbridge</t>
  </si>
  <si>
    <t>Crowsnest Pass</t>
  </si>
  <si>
    <t>Pincher Creek</t>
  </si>
  <si>
    <t>Elkwater</t>
  </si>
  <si>
    <t>Milk River</t>
  </si>
  <si>
    <t>Cardston</t>
  </si>
  <si>
    <t>From:</t>
  </si>
  <si>
    <t>To:</t>
  </si>
  <si>
    <t>Distance (km)</t>
  </si>
  <si>
    <t>Node:</t>
  </si>
  <si>
    <t>Edmonton &gt;</t>
  </si>
  <si>
    <t>Question 4</t>
  </si>
  <si>
    <t>Node 1</t>
  </si>
  <si>
    <t>Node 2</t>
  </si>
  <si>
    <t>Length of shortest arc</t>
  </si>
  <si>
    <t>Question 5.a</t>
  </si>
  <si>
    <t>Question 5.b</t>
  </si>
  <si>
    <t>Number of arcs</t>
  </si>
  <si>
    <t>Question 6</t>
  </si>
  <si>
    <t>Flow</t>
  </si>
  <si>
    <t>From</t>
  </si>
  <si>
    <t>To</t>
  </si>
  <si>
    <t>Total transport cost:</t>
  </si>
  <si>
    <t>Total production cost:</t>
  </si>
  <si>
    <t>Total capital and operating cost:</t>
  </si>
  <si>
    <t>Production in Edmonton:</t>
  </si>
  <si>
    <t>Q1 - NPV</t>
  </si>
  <si>
    <t>Q1 - Annualized capital and operating cost\</t>
  </si>
  <si>
    <t>Q2</t>
  </si>
  <si>
    <t>Q3</t>
  </si>
  <si>
    <t>Q4</t>
  </si>
  <si>
    <t>Q5 a) - Length of shortest arc</t>
  </si>
  <si>
    <t>Q5 a) - Node 1</t>
  </si>
  <si>
    <t>Q5 a) - Node 2</t>
  </si>
  <si>
    <t>Q54 b) - Number of arcs</t>
  </si>
  <si>
    <t>Q6 - Flow 1</t>
  </si>
  <si>
    <t>Q6 - Flow 2</t>
  </si>
  <si>
    <t>Q6 - Flow 3</t>
  </si>
  <si>
    <t>Q6 - Flow 4</t>
  </si>
  <si>
    <t>Q6 - Flow 5</t>
  </si>
  <si>
    <t>Q6 - Flow 6</t>
  </si>
  <si>
    <t>Q6 - Flow 7</t>
  </si>
  <si>
    <t>Q6 - Flow 8</t>
  </si>
  <si>
    <t>Q6 - Flow 9</t>
  </si>
  <si>
    <t>Q6 - Flow 10</t>
  </si>
  <si>
    <t>Q6 - Flow 11</t>
  </si>
  <si>
    <t>Q6 - Flow 12</t>
  </si>
  <si>
    <t>Q6 - Flow 13</t>
  </si>
  <si>
    <t>Q6 - Flow 14</t>
  </si>
  <si>
    <t>Q6 - Flow 15</t>
  </si>
  <si>
    <t>Q6 - Flow 16</t>
  </si>
  <si>
    <t>Q6 - Flow 17</t>
  </si>
  <si>
    <t>Q6 - Flow 18</t>
  </si>
  <si>
    <t>Q6 - Flow 19</t>
  </si>
  <si>
    <t>Q6 - Flow 20</t>
  </si>
  <si>
    <t>Q6 - Flow 21</t>
  </si>
  <si>
    <t>Q6 - Flow 22</t>
  </si>
  <si>
    <t>Q6 - Flow 23</t>
  </si>
  <si>
    <t>Q6 - Flow 24</t>
  </si>
  <si>
    <t>Q6 - Flow 25</t>
  </si>
  <si>
    <t>Q6 - Flow 26</t>
  </si>
  <si>
    <t>Q6 - Flow 27</t>
  </si>
  <si>
    <t>Q6 - Flow 28</t>
  </si>
  <si>
    <t>Q6 - Flow 29</t>
  </si>
  <si>
    <t>Q6 - Flow 30</t>
  </si>
  <si>
    <t>Q6 - Flow 31</t>
  </si>
  <si>
    <t>Q6 - Flow 32</t>
  </si>
  <si>
    <t>Q6 - Flow 33</t>
  </si>
  <si>
    <t>Q6 - Flow 34</t>
  </si>
  <si>
    <t>Q6 - Flow 35</t>
  </si>
  <si>
    <t>Q6 - Flow 36</t>
  </si>
  <si>
    <t>Q6 - Flow 37</t>
  </si>
  <si>
    <t>Q6 - Flow 38</t>
  </si>
  <si>
    <t>Q6 - Flow 39</t>
  </si>
  <si>
    <t>Q6 - Flow 40</t>
  </si>
  <si>
    <t>Q6 - Flow 41</t>
  </si>
  <si>
    <t>Q6 - Flow 42</t>
  </si>
  <si>
    <t>Q6 - Flow 43</t>
  </si>
  <si>
    <t>Q6 - Flow 44</t>
  </si>
  <si>
    <t>Q6 - Flow 45</t>
  </si>
  <si>
    <t>Q6 - Flow 46</t>
  </si>
  <si>
    <t>Q6 - Flow 47</t>
  </si>
  <si>
    <t>Q6 - Flow 48</t>
  </si>
  <si>
    <t>Q6 - Flow 49</t>
  </si>
  <si>
    <t>Q6 - Flow 50</t>
  </si>
  <si>
    <t>Q6 - Flow 51</t>
  </si>
  <si>
    <t>Q6 - Flow 52</t>
  </si>
  <si>
    <t>Q6 - Flow 53</t>
  </si>
  <si>
    <t>Q6 - Flow 54</t>
  </si>
  <si>
    <t>Q6 - Flow 55</t>
  </si>
  <si>
    <t>Q6 - Flow 56</t>
  </si>
  <si>
    <t>Q6 - Flow 57</t>
  </si>
  <si>
    <t>Q6 - Flow 58</t>
  </si>
  <si>
    <t>Q6 - Flow 59</t>
  </si>
  <si>
    <t>Q6 - Flow 60</t>
  </si>
  <si>
    <t>Q6 - From 1</t>
  </si>
  <si>
    <t>Q6 - From 2</t>
  </si>
  <si>
    <t>Q6 - From 3</t>
  </si>
  <si>
    <t>Q6 - From 4</t>
  </si>
  <si>
    <t>Q6 - From 5</t>
  </si>
  <si>
    <t>Q6 - From 6</t>
  </si>
  <si>
    <t>Q6 - From 7</t>
  </si>
  <si>
    <t>Q6 - From 8</t>
  </si>
  <si>
    <t>Q6 - From 9</t>
  </si>
  <si>
    <t>Q6 - From 10</t>
  </si>
  <si>
    <t>Q6 - From 11</t>
  </si>
  <si>
    <t>Q6 - From 12</t>
  </si>
  <si>
    <t>Q6 - From 13</t>
  </si>
  <si>
    <t>Q6 - From 14</t>
  </si>
  <si>
    <t>Q6 - From 15</t>
  </si>
  <si>
    <t>Q6 - From 16</t>
  </si>
  <si>
    <t>Q6 - From 17</t>
  </si>
  <si>
    <t>Q6 - From 18</t>
  </si>
  <si>
    <t>Q6 - From 19</t>
  </si>
  <si>
    <t>Q6 - From 20</t>
  </si>
  <si>
    <t>Q6 - From 21</t>
  </si>
  <si>
    <t>Q6 - From 22</t>
  </si>
  <si>
    <t>Q6 - From 23</t>
  </si>
  <si>
    <t>Q6 - From 24</t>
  </si>
  <si>
    <t>Q6 - From 25</t>
  </si>
  <si>
    <t>Q6 - From 26</t>
  </si>
  <si>
    <t>Q6 - From 27</t>
  </si>
  <si>
    <t>Q6 - From 28</t>
  </si>
  <si>
    <t>Q6 - From 29</t>
  </si>
  <si>
    <t>Q6 - From 30</t>
  </si>
  <si>
    <t>Q6 - From 31</t>
  </si>
  <si>
    <t>Q6 - From 32</t>
  </si>
  <si>
    <t>Q6 - From 33</t>
  </si>
  <si>
    <t>Q6 - From 34</t>
  </si>
  <si>
    <t>Q6 - From 35</t>
  </si>
  <si>
    <t>Q6 - From 36</t>
  </si>
  <si>
    <t>Q6 - From 37</t>
  </si>
  <si>
    <t>Q6 - From 38</t>
  </si>
  <si>
    <t>Q6 - From 39</t>
  </si>
  <si>
    <t>Q6 - From 40</t>
  </si>
  <si>
    <t>Q6 - From 41</t>
  </si>
  <si>
    <t>Q6 - From 42</t>
  </si>
  <si>
    <t>Q6 - From 43</t>
  </si>
  <si>
    <t>Q6 - From 44</t>
  </si>
  <si>
    <t>Q6 - From 45</t>
  </si>
  <si>
    <t>Q6 - From 46</t>
  </si>
  <si>
    <t>Q6 - From 47</t>
  </si>
  <si>
    <t>Q6 - From 48</t>
  </si>
  <si>
    <t>Q6 - From 49</t>
  </si>
  <si>
    <t>Q6 - From 50</t>
  </si>
  <si>
    <t>Q6 - From 51</t>
  </si>
  <si>
    <t>Q6 - From 52</t>
  </si>
  <si>
    <t>Q6 - From 53</t>
  </si>
  <si>
    <t>Q6 - From 54</t>
  </si>
  <si>
    <t>Q6 - From 55</t>
  </si>
  <si>
    <t>Q6 - From 56</t>
  </si>
  <si>
    <t>Q6 - From 57</t>
  </si>
  <si>
    <t>Q6 - From 58</t>
  </si>
  <si>
    <t>Q6 - From 59</t>
  </si>
  <si>
    <t>Q6 - From 60</t>
  </si>
  <si>
    <t>Q6 - To 1</t>
  </si>
  <si>
    <t>Q6 - To 2</t>
  </si>
  <si>
    <t>Q6 - To 3</t>
  </si>
  <si>
    <t>Q6 - To 4</t>
  </si>
  <si>
    <t>Q6 - To 5</t>
  </si>
  <si>
    <t>Q6 - To 6</t>
  </si>
  <si>
    <t>Q6 - To 7</t>
  </si>
  <si>
    <t>Q6 - To 8</t>
  </si>
  <si>
    <t>Q6 - To 9</t>
  </si>
  <si>
    <t>Q6 - To 10</t>
  </si>
  <si>
    <t>Q6 - To 11</t>
  </si>
  <si>
    <t>Q6 - To 12</t>
  </si>
  <si>
    <t>Q6 - To 13</t>
  </si>
  <si>
    <t>Q6 - To 14</t>
  </si>
  <si>
    <t>Q6 - To 15</t>
  </si>
  <si>
    <t>Q6 - To 16</t>
  </si>
  <si>
    <t>Q6 - To 17</t>
  </si>
  <si>
    <t>Q6 - To 18</t>
  </si>
  <si>
    <t>Q6 - To 19</t>
  </si>
  <si>
    <t>Q6 - To 20</t>
  </si>
  <si>
    <t>Q6 - To 21</t>
  </si>
  <si>
    <t>Q6 - To 22</t>
  </si>
  <si>
    <t>Q6 - To 23</t>
  </si>
  <si>
    <t>Q6 - To 24</t>
  </si>
  <si>
    <t>Q6 - To 25</t>
  </si>
  <si>
    <t>Q6 - To 26</t>
  </si>
  <si>
    <t>Q6 - To 27</t>
  </si>
  <si>
    <t>Q6 - To 28</t>
  </si>
  <si>
    <t>Q6 - To 29</t>
  </si>
  <si>
    <t>Q6 - To 30</t>
  </si>
  <si>
    <t>Q6 - To 31</t>
  </si>
  <si>
    <t>Q6 - To 32</t>
  </si>
  <si>
    <t>Q6 - To 33</t>
  </si>
  <si>
    <t>Q6 - To 34</t>
  </si>
  <si>
    <t>Q6 - To 35</t>
  </si>
  <si>
    <t>Q6 - To 36</t>
  </si>
  <si>
    <t>Q6 - To 37</t>
  </si>
  <si>
    <t>Q6 - To 38</t>
  </si>
  <si>
    <t>Q6 - To 39</t>
  </si>
  <si>
    <t>Q6 - To 40</t>
  </si>
  <si>
    <t>Q6 - To 41</t>
  </si>
  <si>
    <t>Q6 - To 42</t>
  </si>
  <si>
    <t>Q6 - To 43</t>
  </si>
  <si>
    <t>Q6 - To 44</t>
  </si>
  <si>
    <t>Q6 - To 45</t>
  </si>
  <si>
    <t>Q6 - To 46</t>
  </si>
  <si>
    <t>Q6 - To 47</t>
  </si>
  <si>
    <t>Q6 - To 48</t>
  </si>
  <si>
    <t>Q6 - To 49</t>
  </si>
  <si>
    <t>Q6 - To 50</t>
  </si>
  <si>
    <t>Q6 - To 51</t>
  </si>
  <si>
    <t>Q6 - To 52</t>
  </si>
  <si>
    <t>Q6 - To 53</t>
  </si>
  <si>
    <t>Q6 - To 54</t>
  </si>
  <si>
    <t>Q6 - To 55</t>
  </si>
  <si>
    <t>Q6 - To 56</t>
  </si>
  <si>
    <t>Q6 - To 57</t>
  </si>
  <si>
    <t>Q6 - To 58</t>
  </si>
  <si>
    <t>Q6 - To 59</t>
  </si>
  <si>
    <t>Q6 - To 60</t>
  </si>
  <si>
    <t>Q6 - Production in Edmonton</t>
  </si>
  <si>
    <t>Q6 - Total transport cost</t>
  </si>
  <si>
    <t>Q6 - Total production cost</t>
  </si>
  <si>
    <t>Q6 - Total capital and operating cost</t>
  </si>
  <si>
    <t>NPV</t>
  </si>
  <si>
    <t>Demand Per Capita</t>
  </si>
  <si>
    <t>Demand</t>
  </si>
  <si>
    <t>Demand of Edmonton</t>
  </si>
  <si>
    <t>Total Demand</t>
  </si>
  <si>
    <t>Production Capacity</t>
  </si>
  <si>
    <t>Demand not needed</t>
  </si>
  <si>
    <t>&lt;-------</t>
  </si>
  <si>
    <t>Num of arc that touch Red Deer</t>
  </si>
  <si>
    <t>Supply</t>
  </si>
  <si>
    <t>Flow Out</t>
  </si>
  <si>
    <t>Supply + Flow In</t>
  </si>
  <si>
    <t>Flow In</t>
  </si>
  <si>
    <t>Demand + Flow Out</t>
  </si>
  <si>
    <t>Annulized Capital and Operating Cost</t>
  </si>
  <si>
    <t>Variable Production Cost</t>
  </si>
  <si>
    <t>Transportation Cost</t>
  </si>
  <si>
    <t>TruckLoad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</si>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</sst>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9" fillId="0" borderId="0" xfId="0" applyNumberFormat="1" applyFont="1"/>
    <xf numFmtId="164" fontId="9" fillId="0" borderId="0" xfId="6" applyFont="1"/>
    <xf numFmtId="0" fontId="8" fillId="0" borderId="0" xfId="7" applyFont="1" applyAlignment="1">
      <alignment horizontal="center" wrapText="1"/>
    </xf>
    <xf numFmtId="0" fontId="2" fillId="0" borderId="0" xfId="7"/>
    <xf numFmtId="0" fontId="9" fillId="0" borderId="0" xfId="7" applyFont="1"/>
    <xf numFmtId="0" fontId="8" fillId="0" borderId="0" xfId="7" applyFont="1" applyAlignment="1">
      <alignment horizontal="center"/>
    </xf>
    <xf numFmtId="0" fontId="2" fillId="0" borderId="0" xfId="7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6" fillId="3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1" fillId="4" borderId="0" xfId="0" applyFont="1" applyFill="1" applyProtection="1">
      <protection locked="0"/>
    </xf>
    <xf numFmtId="0" fontId="0" fillId="2" borderId="0" xfId="0" applyNumberFormat="1" applyFill="1" applyProtection="1">
      <protection locked="0"/>
    </xf>
    <xf numFmtId="0" fontId="6" fillId="0" borderId="0" xfId="0" applyNumberFormat="1" applyFont="1"/>
    <xf numFmtId="0" fontId="0" fillId="2" borderId="0" xfId="6" applyNumberFormat="1" applyFont="1" applyFill="1" applyProtection="1">
      <protection locked="0"/>
    </xf>
    <xf numFmtId="8" fontId="0" fillId="0" borderId="0" xfId="0" applyNumberFormat="1"/>
    <xf numFmtId="44" fontId="0" fillId="3" borderId="0" xfId="0" applyNumberFormat="1" applyFill="1"/>
    <xf numFmtId="0" fontId="1" fillId="0" borderId="0" xfId="7" applyFont="1"/>
    <xf numFmtId="0" fontId="8" fillId="0" borderId="0" xfId="7" applyFont="1"/>
    <xf numFmtId="0" fontId="2" fillId="5" borderId="0" xfId="7" applyFill="1"/>
    <xf numFmtId="0" fontId="8" fillId="0" borderId="0" xfId="7" applyFont="1" applyAlignment="1">
      <alignment horizontal="right"/>
    </xf>
    <xf numFmtId="1" fontId="9" fillId="0" borderId="0" xfId="7" applyNumberFormat="1" applyFont="1" applyAlignment="1"/>
    <xf numFmtId="44" fontId="2" fillId="0" borderId="0" xfId="7" applyNumberFormat="1"/>
    <xf numFmtId="164" fontId="2" fillId="0" borderId="0" xfId="7" applyNumberFormat="1"/>
    <xf numFmtId="164" fontId="2" fillId="3" borderId="0" xfId="6" applyFont="1" applyFill="1"/>
    <xf numFmtId="0" fontId="13" fillId="5" borderId="0" xfId="7" applyFont="1" applyFill="1"/>
  </cellXfs>
  <cellStyles count="8">
    <cellStyle name="Comma 2 2" xfId="5" xr:uid="{00000000-0005-0000-0000-000000000000}"/>
    <cellStyle name="Currency" xfId="6" builtinId="4"/>
    <cellStyle name="Currency 4" xfId="2" xr:uid="{00000000-0005-0000-0000-000002000000}"/>
    <cellStyle name="Currency 4 2" xfId="4" xr:uid="{00000000-0005-0000-0000-000003000000}"/>
    <cellStyle name="Normal" xfId="0" builtinId="0"/>
    <cellStyle name="Normal 2" xfId="1" xr:uid="{00000000-0005-0000-0000-000005000000}"/>
    <cellStyle name="Normal 3" xfId="3" xr:uid="{00000000-0005-0000-0000-000006000000}"/>
    <cellStyle name="Normal 4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F8" sqref="F8"/>
    </sheetView>
  </sheetViews>
  <sheetFormatPr defaultRowHeight="12.75" x14ac:dyDescent="0.2"/>
  <cols>
    <col min="1" max="1" width="12.5703125" bestFit="1" customWidth="1"/>
    <col min="2" max="2" width="14.28515625" bestFit="1" customWidth="1"/>
    <col min="3" max="3" width="13.28515625" bestFit="1" customWidth="1"/>
    <col min="5" max="5" width="14.140625" customWidth="1"/>
    <col min="6" max="6" width="14" bestFit="1" customWidth="1"/>
  </cols>
  <sheetData>
    <row r="1" spans="1:6" ht="15" x14ac:dyDescent="0.25">
      <c r="A1" t="s">
        <v>7</v>
      </c>
      <c r="B1" s="7">
        <v>0.05</v>
      </c>
    </row>
    <row r="3" spans="1:6" x14ac:dyDescent="0.2">
      <c r="A3" s="3" t="s">
        <v>8</v>
      </c>
      <c r="B3" t="s">
        <v>9</v>
      </c>
      <c r="C3" t="s">
        <v>10</v>
      </c>
      <c r="E3" s="2" t="s">
        <v>276</v>
      </c>
      <c r="F3" s="27">
        <f>NPV(B1,C5:C14)+B4</f>
        <v>2158260.2393777217</v>
      </c>
    </row>
    <row r="4" spans="1:6" ht="15" x14ac:dyDescent="0.25">
      <c r="A4">
        <v>0</v>
      </c>
      <c r="B4" s="8">
        <v>1000000</v>
      </c>
      <c r="C4" s="8"/>
      <c r="E4" s="26">
        <f>ABS(PMT(B1,10,F3))</f>
        <v>279504.57496545662</v>
      </c>
    </row>
    <row r="5" spans="1:6" ht="15" x14ac:dyDescent="0.25">
      <c r="A5">
        <v>1</v>
      </c>
      <c r="B5" s="8"/>
      <c r="C5" s="8">
        <v>150000</v>
      </c>
    </row>
    <row r="6" spans="1:6" ht="15" x14ac:dyDescent="0.25">
      <c r="A6">
        <v>2</v>
      </c>
      <c r="B6" s="8"/>
      <c r="C6" s="8">
        <v>150000</v>
      </c>
    </row>
    <row r="7" spans="1:6" ht="15" x14ac:dyDescent="0.25">
      <c r="A7">
        <v>3</v>
      </c>
      <c r="B7" s="8"/>
      <c r="C7" s="8">
        <v>150000</v>
      </c>
    </row>
    <row r="8" spans="1:6" ht="15" x14ac:dyDescent="0.25">
      <c r="A8">
        <v>4</v>
      </c>
      <c r="B8" s="8"/>
      <c r="C8" s="8">
        <v>150000</v>
      </c>
    </row>
    <row r="9" spans="1:6" ht="15" x14ac:dyDescent="0.25">
      <c r="A9">
        <v>5</v>
      </c>
      <c r="B9" s="8"/>
      <c r="C9" s="8">
        <v>150000</v>
      </c>
    </row>
    <row r="10" spans="1:6" ht="15" x14ac:dyDescent="0.25">
      <c r="A10">
        <v>6</v>
      </c>
      <c r="B10" s="8"/>
      <c r="C10" s="8">
        <v>150000</v>
      </c>
    </row>
    <row r="11" spans="1:6" ht="15" x14ac:dyDescent="0.25">
      <c r="A11">
        <v>7</v>
      </c>
      <c r="B11" s="8"/>
      <c r="C11" s="8">
        <v>150000</v>
      </c>
    </row>
    <row r="12" spans="1:6" ht="15" x14ac:dyDescent="0.25">
      <c r="A12">
        <v>8</v>
      </c>
      <c r="B12" s="8"/>
      <c r="C12" s="8">
        <v>150000</v>
      </c>
    </row>
    <row r="13" spans="1:6" ht="15" x14ac:dyDescent="0.25">
      <c r="A13">
        <v>9</v>
      </c>
      <c r="B13" s="8"/>
      <c r="C13" s="8">
        <v>150000</v>
      </c>
    </row>
    <row r="14" spans="1:6" ht="15" x14ac:dyDescent="0.25">
      <c r="A14">
        <v>10</v>
      </c>
      <c r="C14" s="8">
        <v>150000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>
      <selection activeCell="I16" sqref="I16"/>
    </sheetView>
  </sheetViews>
  <sheetFormatPr defaultRowHeight="15" x14ac:dyDescent="0.25"/>
  <cols>
    <col min="1" max="1" width="21.5703125" style="10" bestFit="1" customWidth="1"/>
    <col min="2" max="2" width="8" style="10" bestFit="1" customWidth="1"/>
    <col min="3" max="3" width="23.140625" style="10" customWidth="1"/>
    <col min="4" max="16384" width="9.140625" style="10"/>
  </cols>
  <sheetData>
    <row r="1" spans="1:6" ht="30" x14ac:dyDescent="0.25">
      <c r="A1" s="9" t="s">
        <v>11</v>
      </c>
      <c r="B1" s="9" t="s">
        <v>12</v>
      </c>
      <c r="C1" s="9" t="s">
        <v>13</v>
      </c>
      <c r="D1" s="29" t="s">
        <v>278</v>
      </c>
    </row>
    <row r="2" spans="1:6" x14ac:dyDescent="0.25">
      <c r="A2" s="10" t="s">
        <v>14</v>
      </c>
      <c r="B2" s="10">
        <v>1</v>
      </c>
      <c r="C2" s="11">
        <v>3.5</v>
      </c>
      <c r="D2" s="10">
        <f>C2*$F$3</f>
        <v>3.8500000000000005</v>
      </c>
      <c r="F2" s="29" t="s">
        <v>277</v>
      </c>
    </row>
    <row r="3" spans="1:6" x14ac:dyDescent="0.25">
      <c r="A3" s="10" t="s">
        <v>15</v>
      </c>
      <c r="B3" s="10">
        <v>2</v>
      </c>
      <c r="C3" s="11">
        <v>2.4</v>
      </c>
      <c r="D3" s="10">
        <f t="shared" ref="D3:D52" si="0">C3*$F$3</f>
        <v>2.64</v>
      </c>
      <c r="F3" s="10">
        <v>1.1000000000000001</v>
      </c>
    </row>
    <row r="4" spans="1:6" x14ac:dyDescent="0.25">
      <c r="A4" s="10" t="s">
        <v>16</v>
      </c>
      <c r="B4" s="10">
        <v>3</v>
      </c>
      <c r="C4" s="11">
        <v>106.9</v>
      </c>
      <c r="D4" s="10">
        <f t="shared" si="0"/>
        <v>117.59000000000002</v>
      </c>
      <c r="F4" s="29" t="s">
        <v>279</v>
      </c>
    </row>
    <row r="5" spans="1:6" x14ac:dyDescent="0.25">
      <c r="A5" s="10" t="s">
        <v>17</v>
      </c>
      <c r="B5" s="10">
        <v>4</v>
      </c>
      <c r="C5" s="11">
        <v>17.3</v>
      </c>
      <c r="D5" s="10">
        <f t="shared" si="0"/>
        <v>19.03</v>
      </c>
      <c r="F5" s="10">
        <f>VLOOKUP("Edmonton",A2:D52,4,FALSE)</f>
        <v>1535.16</v>
      </c>
    </row>
    <row r="6" spans="1:6" x14ac:dyDescent="0.25">
      <c r="A6" s="10" t="s">
        <v>18</v>
      </c>
      <c r="B6" s="10">
        <v>5</v>
      </c>
      <c r="C6" s="11">
        <v>5.5</v>
      </c>
      <c r="D6" s="10">
        <f t="shared" si="0"/>
        <v>6.0500000000000007</v>
      </c>
      <c r="F6" s="29" t="s">
        <v>280</v>
      </c>
    </row>
    <row r="7" spans="1:6" x14ac:dyDescent="0.25">
      <c r="A7" s="10" t="s">
        <v>19</v>
      </c>
      <c r="B7" s="10">
        <v>6</v>
      </c>
      <c r="C7" s="11">
        <v>2.2000000000000002</v>
      </c>
      <c r="D7" s="10">
        <f t="shared" si="0"/>
        <v>2.4200000000000004</v>
      </c>
      <c r="F7" s="10">
        <f>SUM(D2:D52)</f>
        <v>4706.6799999999985</v>
      </c>
    </row>
    <row r="8" spans="1:6" x14ac:dyDescent="0.25">
      <c r="A8" s="10" t="s">
        <v>20</v>
      </c>
      <c r="B8" s="10">
        <v>7</v>
      </c>
      <c r="C8" s="11">
        <v>102.1</v>
      </c>
      <c r="D8" s="10">
        <f t="shared" si="0"/>
        <v>112.31</v>
      </c>
      <c r="F8" s="29" t="s">
        <v>281</v>
      </c>
    </row>
    <row r="9" spans="1:6" x14ac:dyDescent="0.25">
      <c r="A9" s="10" t="s">
        <v>21</v>
      </c>
      <c r="B9" s="10">
        <v>8</v>
      </c>
      <c r="C9" s="11">
        <v>15.4</v>
      </c>
      <c r="D9" s="10">
        <f t="shared" si="0"/>
        <v>16.940000000000001</v>
      </c>
      <c r="F9" s="10">
        <f>5000</f>
        <v>5000</v>
      </c>
    </row>
    <row r="10" spans="1:6" x14ac:dyDescent="0.25">
      <c r="A10" s="10" t="s">
        <v>22</v>
      </c>
      <c r="B10" s="10">
        <v>9</v>
      </c>
      <c r="C10" s="11">
        <v>5.5</v>
      </c>
      <c r="D10" s="10">
        <f t="shared" si="0"/>
        <v>6.0500000000000007</v>
      </c>
      <c r="F10" s="29" t="s">
        <v>282</v>
      </c>
    </row>
    <row r="11" spans="1:6" x14ac:dyDescent="0.25">
      <c r="A11" s="10" t="s">
        <v>23</v>
      </c>
      <c r="B11" s="10">
        <v>10</v>
      </c>
      <c r="C11" s="11">
        <v>17.5</v>
      </c>
      <c r="D11" s="10">
        <f t="shared" si="0"/>
        <v>19.25</v>
      </c>
      <c r="F11" s="10">
        <f>F9-F7</f>
        <v>293.32000000000153</v>
      </c>
    </row>
    <row r="12" spans="1:6" x14ac:dyDescent="0.25">
      <c r="A12" s="10" t="s">
        <v>24</v>
      </c>
      <c r="B12" s="10">
        <v>11</v>
      </c>
      <c r="C12" s="11">
        <v>1</v>
      </c>
      <c r="D12" s="10">
        <f t="shared" si="0"/>
        <v>1.1000000000000001</v>
      </c>
    </row>
    <row r="13" spans="1:6" x14ac:dyDescent="0.25">
      <c r="A13" s="10" t="s">
        <v>25</v>
      </c>
      <c r="B13" s="10">
        <v>12</v>
      </c>
      <c r="C13" s="11">
        <v>19.8</v>
      </c>
      <c r="D13" s="10">
        <f t="shared" si="0"/>
        <v>21.78</v>
      </c>
    </row>
    <row r="14" spans="1:6" x14ac:dyDescent="0.25">
      <c r="A14" s="10" t="s">
        <v>26</v>
      </c>
      <c r="B14" s="10">
        <v>13</v>
      </c>
      <c r="C14" s="11">
        <v>14.7</v>
      </c>
      <c r="D14" s="10">
        <f t="shared" si="0"/>
        <v>16.170000000000002</v>
      </c>
    </row>
    <row r="15" spans="1:6" x14ac:dyDescent="0.25">
      <c r="A15" s="10" t="s">
        <v>27</v>
      </c>
      <c r="B15" s="10">
        <v>14</v>
      </c>
      <c r="C15" s="11">
        <v>22.6</v>
      </c>
      <c r="D15" s="10">
        <f t="shared" si="0"/>
        <v>24.860000000000003</v>
      </c>
    </row>
    <row r="16" spans="1:6" x14ac:dyDescent="0.25">
      <c r="A16" s="10" t="s">
        <v>28</v>
      </c>
      <c r="B16" s="10">
        <v>15</v>
      </c>
      <c r="C16" s="11">
        <v>10.9</v>
      </c>
      <c r="D16" s="10">
        <f t="shared" si="0"/>
        <v>11.990000000000002</v>
      </c>
    </row>
    <row r="17" spans="1:4" x14ac:dyDescent="0.25">
      <c r="A17" s="10" t="s">
        <v>29</v>
      </c>
      <c r="B17" s="10">
        <v>16</v>
      </c>
      <c r="C17" s="11">
        <v>12.4</v>
      </c>
      <c r="D17" s="10">
        <f t="shared" si="0"/>
        <v>13.640000000000002</v>
      </c>
    </row>
    <row r="18" spans="1:4" x14ac:dyDescent="0.25">
      <c r="A18" s="10" t="s">
        <v>30</v>
      </c>
      <c r="B18" s="10">
        <v>17</v>
      </c>
      <c r="C18" s="11">
        <v>29.5</v>
      </c>
      <c r="D18" s="10">
        <f t="shared" si="0"/>
        <v>32.450000000000003</v>
      </c>
    </row>
    <row r="19" spans="1:4" x14ac:dyDescent="0.25">
      <c r="A19" s="10" t="s">
        <v>31</v>
      </c>
      <c r="B19" s="10">
        <v>18</v>
      </c>
      <c r="C19" s="11">
        <v>7.1</v>
      </c>
      <c r="D19" s="10">
        <f t="shared" si="0"/>
        <v>7.8100000000000005</v>
      </c>
    </row>
    <row r="20" spans="1:4" x14ac:dyDescent="0.25">
      <c r="A20" s="10" t="s">
        <v>32</v>
      </c>
      <c r="B20" s="10">
        <v>19</v>
      </c>
      <c r="C20" s="11">
        <v>39.200000000000003</v>
      </c>
      <c r="D20" s="10">
        <f t="shared" si="0"/>
        <v>43.120000000000005</v>
      </c>
    </row>
    <row r="21" spans="1:4" x14ac:dyDescent="0.25">
      <c r="A21" s="10" t="s">
        <v>33</v>
      </c>
      <c r="B21" s="10">
        <v>20</v>
      </c>
      <c r="C21" s="11">
        <v>1395.6</v>
      </c>
      <c r="D21" s="10">
        <f t="shared" si="0"/>
        <v>1535.16</v>
      </c>
    </row>
    <row r="22" spans="1:4" x14ac:dyDescent="0.25">
      <c r="A22" s="10" t="s">
        <v>34</v>
      </c>
      <c r="B22" s="10">
        <v>21</v>
      </c>
      <c r="C22" s="11">
        <v>75</v>
      </c>
      <c r="D22" s="10">
        <f t="shared" si="0"/>
        <v>82.5</v>
      </c>
    </row>
    <row r="23" spans="1:4" x14ac:dyDescent="0.25">
      <c r="A23" s="10" t="s">
        <v>35</v>
      </c>
      <c r="B23" s="10">
        <v>22</v>
      </c>
      <c r="C23" s="11">
        <v>2.1</v>
      </c>
      <c r="D23" s="10">
        <f t="shared" si="0"/>
        <v>2.3100000000000005</v>
      </c>
    </row>
    <row r="24" spans="1:4" x14ac:dyDescent="0.25">
      <c r="A24" s="10" t="s">
        <v>36</v>
      </c>
      <c r="B24" s="10">
        <v>23</v>
      </c>
      <c r="C24" s="11">
        <v>30.9</v>
      </c>
      <c r="D24" s="10">
        <f t="shared" si="0"/>
        <v>33.99</v>
      </c>
    </row>
    <row r="25" spans="1:4" x14ac:dyDescent="0.25">
      <c r="A25" s="10" t="s">
        <v>37</v>
      </c>
      <c r="B25" s="10">
        <v>24</v>
      </c>
      <c r="C25" s="11">
        <v>9.8000000000000007</v>
      </c>
      <c r="D25" s="10">
        <f t="shared" si="0"/>
        <v>10.780000000000001</v>
      </c>
    </row>
    <row r="26" spans="1:4" x14ac:dyDescent="0.25">
      <c r="A26" s="10" t="s">
        <v>15</v>
      </c>
      <c r="B26" s="10">
        <v>25</v>
      </c>
      <c r="C26" s="11">
        <v>0</v>
      </c>
      <c r="D26" s="10">
        <f t="shared" si="0"/>
        <v>0</v>
      </c>
    </row>
    <row r="27" spans="1:4" x14ac:dyDescent="0.25">
      <c r="A27" s="10" t="s">
        <v>38</v>
      </c>
      <c r="B27" s="10">
        <v>26</v>
      </c>
      <c r="C27" s="11">
        <v>216.8</v>
      </c>
      <c r="D27" s="10">
        <f t="shared" si="0"/>
        <v>238.48000000000002</v>
      </c>
    </row>
    <row r="28" spans="1:4" x14ac:dyDescent="0.25">
      <c r="A28" s="10" t="s">
        <v>39</v>
      </c>
      <c r="B28" s="10">
        <v>27</v>
      </c>
      <c r="C28" s="11">
        <v>9</v>
      </c>
      <c r="D28" s="10">
        <f t="shared" si="0"/>
        <v>9.9</v>
      </c>
    </row>
    <row r="29" spans="1:4" x14ac:dyDescent="0.25">
      <c r="A29" s="10" t="s">
        <v>40</v>
      </c>
      <c r="B29" s="10">
        <v>28</v>
      </c>
      <c r="C29" s="11">
        <v>45.9</v>
      </c>
      <c r="D29" s="10">
        <f t="shared" si="0"/>
        <v>50.49</v>
      </c>
    </row>
    <row r="30" spans="1:4" x14ac:dyDescent="0.25">
      <c r="A30" s="10" t="s">
        <v>41</v>
      </c>
      <c r="B30" s="10">
        <v>29</v>
      </c>
      <c r="C30" s="11">
        <v>46.9</v>
      </c>
      <c r="D30" s="10">
        <f t="shared" si="0"/>
        <v>51.59</v>
      </c>
    </row>
    <row r="31" spans="1:4" x14ac:dyDescent="0.25">
      <c r="A31" s="10" t="s">
        <v>42</v>
      </c>
      <c r="B31" s="10">
        <v>30</v>
      </c>
      <c r="C31" s="11">
        <v>14.3</v>
      </c>
      <c r="D31" s="10">
        <f t="shared" si="0"/>
        <v>15.730000000000002</v>
      </c>
    </row>
    <row r="32" spans="1:4" x14ac:dyDescent="0.25">
      <c r="A32" s="10" t="s">
        <v>43</v>
      </c>
      <c r="B32" s="10">
        <v>31</v>
      </c>
      <c r="C32" s="11">
        <v>6.6</v>
      </c>
      <c r="D32" s="10">
        <f t="shared" si="0"/>
        <v>7.26</v>
      </c>
    </row>
    <row r="33" spans="1:4" x14ac:dyDescent="0.25">
      <c r="A33" s="10" t="s">
        <v>44</v>
      </c>
      <c r="B33" s="10">
        <v>32</v>
      </c>
      <c r="C33" s="11">
        <v>9.6</v>
      </c>
      <c r="D33" s="10">
        <f t="shared" si="0"/>
        <v>10.56</v>
      </c>
    </row>
    <row r="34" spans="1:4" x14ac:dyDescent="0.25">
      <c r="A34" s="10" t="s">
        <v>15</v>
      </c>
      <c r="B34" s="10">
        <v>33</v>
      </c>
      <c r="C34" s="11">
        <v>4.5</v>
      </c>
      <c r="D34" s="10">
        <f t="shared" si="0"/>
        <v>4.95</v>
      </c>
    </row>
    <row r="35" spans="1:4" x14ac:dyDescent="0.25">
      <c r="A35" s="10" t="s">
        <v>45</v>
      </c>
      <c r="B35" s="10">
        <v>34</v>
      </c>
      <c r="C35" s="11">
        <v>9.1</v>
      </c>
      <c r="D35" s="10">
        <f t="shared" si="0"/>
        <v>10.01</v>
      </c>
    </row>
    <row r="36" spans="1:4" x14ac:dyDescent="0.25">
      <c r="A36" s="10" t="s">
        <v>46</v>
      </c>
      <c r="B36" s="10">
        <v>35</v>
      </c>
      <c r="C36" s="11">
        <v>41.3</v>
      </c>
      <c r="D36" s="10">
        <f t="shared" si="0"/>
        <v>45.43</v>
      </c>
    </row>
    <row r="37" spans="1:4" x14ac:dyDescent="0.25">
      <c r="A37" s="10" t="s">
        <v>47</v>
      </c>
      <c r="B37" s="10">
        <v>36</v>
      </c>
      <c r="C37" s="11">
        <v>13.5</v>
      </c>
      <c r="D37" s="10">
        <f t="shared" si="0"/>
        <v>14.850000000000001</v>
      </c>
    </row>
    <row r="38" spans="1:4" x14ac:dyDescent="0.25">
      <c r="A38" s="10" t="s">
        <v>48</v>
      </c>
      <c r="B38" s="10">
        <v>37</v>
      </c>
      <c r="C38" s="11">
        <v>2</v>
      </c>
      <c r="D38" s="10">
        <f t="shared" si="0"/>
        <v>2.2000000000000002</v>
      </c>
    </row>
    <row r="39" spans="1:4" x14ac:dyDescent="0.25">
      <c r="A39" s="10" t="s">
        <v>49</v>
      </c>
      <c r="B39" s="10">
        <v>39</v>
      </c>
      <c r="C39" s="11">
        <v>3.5</v>
      </c>
      <c r="D39" s="10">
        <f t="shared" si="0"/>
        <v>3.8500000000000005</v>
      </c>
    </row>
    <row r="40" spans="1:4" x14ac:dyDescent="0.25">
      <c r="A40" s="10" t="s">
        <v>50</v>
      </c>
      <c r="B40" s="10">
        <v>40</v>
      </c>
      <c r="C40" s="11">
        <v>1.1000000000000001</v>
      </c>
      <c r="D40" s="10">
        <f t="shared" si="0"/>
        <v>1.2100000000000002</v>
      </c>
    </row>
    <row r="41" spans="1:4" x14ac:dyDescent="0.25">
      <c r="A41" s="10" t="s">
        <v>51</v>
      </c>
      <c r="B41" s="10">
        <v>41</v>
      </c>
      <c r="C41" s="11">
        <v>1541.8</v>
      </c>
      <c r="D41" s="10">
        <f t="shared" si="0"/>
        <v>1695.98</v>
      </c>
    </row>
    <row r="42" spans="1:4" x14ac:dyDescent="0.25">
      <c r="A42" s="10" t="s">
        <v>52</v>
      </c>
      <c r="B42" s="10">
        <v>42</v>
      </c>
      <c r="C42" s="11">
        <v>16.399999999999999</v>
      </c>
      <c r="D42" s="10">
        <f t="shared" si="0"/>
        <v>18.04</v>
      </c>
    </row>
    <row r="43" spans="1:4" x14ac:dyDescent="0.25">
      <c r="A43" s="10" t="s">
        <v>53</v>
      </c>
      <c r="B43" s="10">
        <v>43</v>
      </c>
      <c r="C43" s="11">
        <v>9.1</v>
      </c>
      <c r="D43" s="10">
        <f t="shared" si="0"/>
        <v>10.01</v>
      </c>
    </row>
    <row r="44" spans="1:4" x14ac:dyDescent="0.25">
      <c r="A44" s="10" t="s">
        <v>54</v>
      </c>
      <c r="B44" s="10">
        <v>44</v>
      </c>
      <c r="C44" s="11">
        <v>17.8</v>
      </c>
      <c r="D44" s="10">
        <f t="shared" si="0"/>
        <v>19.580000000000002</v>
      </c>
    </row>
    <row r="45" spans="1:4" x14ac:dyDescent="0.25">
      <c r="A45" s="10" t="s">
        <v>55</v>
      </c>
      <c r="B45" s="10">
        <v>45</v>
      </c>
      <c r="C45" s="11">
        <v>82</v>
      </c>
      <c r="D45" s="10">
        <f t="shared" si="0"/>
        <v>90.2</v>
      </c>
    </row>
    <row r="46" spans="1:4" x14ac:dyDescent="0.25">
      <c r="A46" s="10" t="s">
        <v>56</v>
      </c>
      <c r="B46" s="10">
        <v>46</v>
      </c>
      <c r="C46" s="11">
        <v>18.7</v>
      </c>
      <c r="D46" s="10">
        <f t="shared" si="0"/>
        <v>20.57</v>
      </c>
    </row>
    <row r="47" spans="1:4" x14ac:dyDescent="0.25">
      <c r="A47" s="10" t="s">
        <v>57</v>
      </c>
      <c r="B47" s="10">
        <v>47</v>
      </c>
      <c r="C47" s="11">
        <v>175.3</v>
      </c>
      <c r="D47" s="10">
        <f t="shared" si="0"/>
        <v>192.83000000000004</v>
      </c>
    </row>
    <row r="48" spans="1:4" x14ac:dyDescent="0.25">
      <c r="A48" s="10" t="s">
        <v>58</v>
      </c>
      <c r="B48" s="10">
        <v>48</v>
      </c>
      <c r="C48" s="11">
        <v>6.8</v>
      </c>
      <c r="D48" s="10">
        <f t="shared" si="0"/>
        <v>7.48</v>
      </c>
    </row>
    <row r="49" spans="1:4" x14ac:dyDescent="0.25">
      <c r="A49" s="10" t="s">
        <v>59</v>
      </c>
      <c r="B49" s="10">
        <v>49</v>
      </c>
      <c r="C49" s="11">
        <v>16.100000000000001</v>
      </c>
      <c r="D49" s="10">
        <f t="shared" si="0"/>
        <v>17.710000000000004</v>
      </c>
    </row>
    <row r="50" spans="1:4" x14ac:dyDescent="0.25">
      <c r="A50" s="10" t="s">
        <v>60</v>
      </c>
      <c r="B50" s="10">
        <v>50</v>
      </c>
      <c r="C50" s="11">
        <v>6.5</v>
      </c>
      <c r="D50" s="10">
        <f t="shared" si="0"/>
        <v>7.15</v>
      </c>
    </row>
    <row r="51" spans="1:4" x14ac:dyDescent="0.25">
      <c r="A51" s="10" t="s">
        <v>61</v>
      </c>
      <c r="B51" s="10">
        <v>51</v>
      </c>
      <c r="C51" s="11">
        <v>4.3</v>
      </c>
      <c r="D51" s="10">
        <f t="shared" si="0"/>
        <v>4.7300000000000004</v>
      </c>
    </row>
    <row r="52" spans="1:4" x14ac:dyDescent="0.25">
      <c r="A52" s="10" t="s">
        <v>62</v>
      </c>
      <c r="B52" s="10">
        <v>52</v>
      </c>
      <c r="C52" s="11">
        <v>11</v>
      </c>
      <c r="D52" s="10">
        <f t="shared" si="0"/>
        <v>12.100000000000001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9"/>
  <sheetViews>
    <sheetView workbookViewId="0">
      <selection activeCell="H18" sqref="H18"/>
    </sheetView>
  </sheetViews>
  <sheetFormatPr defaultRowHeight="15" x14ac:dyDescent="0.25"/>
  <cols>
    <col min="1" max="1" width="10.7109375" style="10" customWidth="1"/>
    <col min="2" max="2" width="7.5703125" style="10" customWidth="1"/>
    <col min="3" max="3" width="14.5703125" style="10" customWidth="1"/>
    <col min="4" max="16384" width="9.140625" style="10"/>
  </cols>
  <sheetData>
    <row r="1" spans="1:3" x14ac:dyDescent="0.25">
      <c r="A1" s="12" t="s">
        <v>63</v>
      </c>
      <c r="B1" s="12" t="s">
        <v>64</v>
      </c>
      <c r="C1" s="12" t="s">
        <v>65</v>
      </c>
    </row>
    <row r="2" spans="1:3" x14ac:dyDescent="0.25">
      <c r="A2" s="10">
        <v>46</v>
      </c>
      <c r="B2" s="10">
        <v>47</v>
      </c>
      <c r="C2" s="11">
        <v>51</v>
      </c>
    </row>
    <row r="3" spans="1:3" x14ac:dyDescent="0.25">
      <c r="A3" s="10">
        <v>37</v>
      </c>
      <c r="B3" s="10">
        <v>40</v>
      </c>
      <c r="C3" s="11">
        <v>99</v>
      </c>
    </row>
    <row r="4" spans="1:3" x14ac:dyDescent="0.25">
      <c r="A4" s="10">
        <v>30</v>
      </c>
      <c r="B4" s="10">
        <v>34</v>
      </c>
      <c r="C4" s="11">
        <v>94</v>
      </c>
    </row>
    <row r="5" spans="1:3" x14ac:dyDescent="0.25">
      <c r="A5" s="10">
        <v>34</v>
      </c>
      <c r="B5" s="10">
        <v>36</v>
      </c>
      <c r="C5" s="11">
        <v>39</v>
      </c>
    </row>
    <row r="6" spans="1:3" x14ac:dyDescent="0.25">
      <c r="A6" s="10">
        <v>35</v>
      </c>
      <c r="B6" s="10">
        <v>41</v>
      </c>
      <c r="C6" s="11">
        <v>83</v>
      </c>
    </row>
    <row r="7" spans="1:3" x14ac:dyDescent="0.25">
      <c r="A7" s="10">
        <v>36</v>
      </c>
      <c r="B7" s="10">
        <v>43</v>
      </c>
      <c r="C7" s="11">
        <v>94</v>
      </c>
    </row>
    <row r="8" spans="1:3" x14ac:dyDescent="0.25">
      <c r="A8" s="10">
        <v>31</v>
      </c>
      <c r="B8" s="10">
        <v>32</v>
      </c>
      <c r="C8" s="11">
        <v>80</v>
      </c>
    </row>
    <row r="9" spans="1:3" x14ac:dyDescent="0.25">
      <c r="A9" s="10">
        <v>40</v>
      </c>
      <c r="B9" s="10">
        <v>45</v>
      </c>
      <c r="C9" s="11">
        <v>185</v>
      </c>
    </row>
    <row r="10" spans="1:3" x14ac:dyDescent="0.25">
      <c r="A10" s="10">
        <v>23</v>
      </c>
      <c r="B10" s="10">
        <v>24</v>
      </c>
      <c r="C10" s="11">
        <v>56</v>
      </c>
    </row>
    <row r="11" spans="1:3" x14ac:dyDescent="0.25">
      <c r="A11" s="10">
        <v>11</v>
      </c>
      <c r="B11" s="10">
        <v>14</v>
      </c>
      <c r="C11" s="11">
        <v>96</v>
      </c>
    </row>
    <row r="12" spans="1:3" x14ac:dyDescent="0.25">
      <c r="A12" s="10">
        <v>27</v>
      </c>
      <c r="B12" s="10">
        <v>31</v>
      </c>
      <c r="C12" s="11">
        <v>45</v>
      </c>
    </row>
    <row r="13" spans="1:3" x14ac:dyDescent="0.25">
      <c r="A13" s="10">
        <v>29</v>
      </c>
      <c r="B13" s="10">
        <v>33</v>
      </c>
      <c r="C13" s="11">
        <v>170</v>
      </c>
    </row>
    <row r="14" spans="1:3" x14ac:dyDescent="0.25">
      <c r="A14" s="10">
        <v>1</v>
      </c>
      <c r="B14" s="10">
        <v>4</v>
      </c>
      <c r="C14" s="11">
        <v>313</v>
      </c>
    </row>
    <row r="15" spans="1:3" x14ac:dyDescent="0.25">
      <c r="A15" s="10">
        <v>45</v>
      </c>
      <c r="B15" s="10">
        <v>46</v>
      </c>
      <c r="C15" s="11">
        <v>124</v>
      </c>
    </row>
    <row r="16" spans="1:3" x14ac:dyDescent="0.25">
      <c r="A16" s="10">
        <v>3</v>
      </c>
      <c r="B16" s="10">
        <v>10</v>
      </c>
      <c r="C16" s="11">
        <v>315</v>
      </c>
    </row>
    <row r="17" spans="1:3" x14ac:dyDescent="0.25">
      <c r="A17" s="10">
        <v>49</v>
      </c>
      <c r="B17" s="10">
        <v>52</v>
      </c>
      <c r="C17" s="11">
        <v>71</v>
      </c>
    </row>
    <row r="18" spans="1:3" x14ac:dyDescent="0.25">
      <c r="A18" s="10">
        <v>25</v>
      </c>
      <c r="B18" s="10">
        <v>26</v>
      </c>
      <c r="C18" s="11">
        <v>85</v>
      </c>
    </row>
    <row r="19" spans="1:3" x14ac:dyDescent="0.25">
      <c r="A19" s="10">
        <v>29</v>
      </c>
      <c r="B19" s="10">
        <v>35</v>
      </c>
      <c r="C19" s="11">
        <v>129</v>
      </c>
    </row>
    <row r="20" spans="1:3" x14ac:dyDescent="0.25">
      <c r="A20" s="10">
        <v>8</v>
      </c>
      <c r="B20" s="10">
        <v>10</v>
      </c>
      <c r="C20" s="11">
        <v>168</v>
      </c>
    </row>
    <row r="21" spans="1:3" x14ac:dyDescent="0.25">
      <c r="A21" s="10">
        <v>48</v>
      </c>
      <c r="B21" s="10">
        <v>49</v>
      </c>
      <c r="C21" s="11">
        <v>61</v>
      </c>
    </row>
    <row r="22" spans="1:3" x14ac:dyDescent="0.25">
      <c r="A22" s="10">
        <v>17</v>
      </c>
      <c r="B22" s="10">
        <v>18</v>
      </c>
      <c r="C22" s="11">
        <v>66</v>
      </c>
    </row>
    <row r="23" spans="1:3" x14ac:dyDescent="0.25">
      <c r="A23" s="10">
        <v>9</v>
      </c>
      <c r="B23" s="10">
        <v>13</v>
      </c>
      <c r="C23" s="11">
        <v>159</v>
      </c>
    </row>
    <row r="24" spans="1:3" x14ac:dyDescent="0.25">
      <c r="A24" s="10">
        <v>41</v>
      </c>
      <c r="B24" s="10">
        <v>49</v>
      </c>
      <c r="C24" s="11">
        <v>210</v>
      </c>
    </row>
    <row r="25" spans="1:3" x14ac:dyDescent="0.25">
      <c r="A25" s="10">
        <v>20</v>
      </c>
      <c r="B25" s="10">
        <v>26</v>
      </c>
      <c r="C25" s="11">
        <v>110</v>
      </c>
    </row>
    <row r="26" spans="1:3" x14ac:dyDescent="0.25">
      <c r="A26" s="10">
        <v>32</v>
      </c>
      <c r="B26" s="10">
        <v>40</v>
      </c>
      <c r="C26" s="11">
        <v>86</v>
      </c>
    </row>
    <row r="27" spans="1:3" x14ac:dyDescent="0.25">
      <c r="A27" s="10">
        <v>22</v>
      </c>
      <c r="B27" s="10">
        <v>24</v>
      </c>
      <c r="C27" s="11">
        <v>73</v>
      </c>
    </row>
    <row r="28" spans="1:3" x14ac:dyDescent="0.25">
      <c r="A28" s="10">
        <v>26</v>
      </c>
      <c r="B28" s="10">
        <v>28</v>
      </c>
      <c r="C28" s="11">
        <v>67</v>
      </c>
    </row>
    <row r="29" spans="1:3" x14ac:dyDescent="0.25">
      <c r="A29" s="10">
        <v>44</v>
      </c>
      <c r="B29" s="10">
        <v>45</v>
      </c>
      <c r="C29" s="11">
        <v>127</v>
      </c>
    </row>
    <row r="30" spans="1:3" x14ac:dyDescent="0.25">
      <c r="A30" s="10">
        <v>47</v>
      </c>
      <c r="B30" s="10">
        <v>49</v>
      </c>
      <c r="C30" s="11">
        <v>97</v>
      </c>
    </row>
    <row r="31" spans="1:3" x14ac:dyDescent="0.25">
      <c r="A31" s="10">
        <v>39</v>
      </c>
      <c r="B31" s="10">
        <v>40</v>
      </c>
      <c r="C31" s="11">
        <v>68</v>
      </c>
    </row>
    <row r="32" spans="1:3" x14ac:dyDescent="0.25">
      <c r="A32" s="10">
        <v>44</v>
      </c>
      <c r="B32" s="10">
        <v>46</v>
      </c>
      <c r="C32" s="11">
        <v>100</v>
      </c>
    </row>
    <row r="33" spans="1:3" x14ac:dyDescent="0.25">
      <c r="A33" s="10">
        <v>21</v>
      </c>
      <c r="B33" s="10">
        <v>33</v>
      </c>
      <c r="C33" s="11">
        <v>214</v>
      </c>
    </row>
    <row r="34" spans="1:3" x14ac:dyDescent="0.25">
      <c r="A34" s="10">
        <v>13</v>
      </c>
      <c r="B34" s="10">
        <v>17</v>
      </c>
      <c r="C34" s="11">
        <v>77</v>
      </c>
    </row>
    <row r="35" spans="1:3" x14ac:dyDescent="0.25">
      <c r="A35" s="10">
        <v>15</v>
      </c>
      <c r="B35" s="10">
        <v>16</v>
      </c>
      <c r="C35" s="11">
        <v>120</v>
      </c>
    </row>
    <row r="36" spans="1:3" x14ac:dyDescent="0.25">
      <c r="A36" s="10">
        <v>12</v>
      </c>
      <c r="B36" s="10">
        <v>16</v>
      </c>
      <c r="C36" s="11">
        <v>173</v>
      </c>
    </row>
    <row r="37" spans="1:3" x14ac:dyDescent="0.25">
      <c r="A37" s="10">
        <v>5</v>
      </c>
      <c r="B37" s="10">
        <v>9</v>
      </c>
      <c r="C37" s="11">
        <v>47</v>
      </c>
    </row>
    <row r="38" spans="1:3" x14ac:dyDescent="0.25">
      <c r="A38" s="10">
        <v>42</v>
      </c>
      <c r="B38" s="10">
        <v>47</v>
      </c>
      <c r="C38" s="11">
        <v>191</v>
      </c>
    </row>
    <row r="39" spans="1:3" x14ac:dyDescent="0.25">
      <c r="A39" s="10">
        <v>41</v>
      </c>
      <c r="B39" s="10">
        <v>42</v>
      </c>
      <c r="C39" s="11">
        <v>56</v>
      </c>
    </row>
    <row r="40" spans="1:3" x14ac:dyDescent="0.25">
      <c r="A40" s="10">
        <v>15</v>
      </c>
      <c r="B40" s="10">
        <v>20</v>
      </c>
      <c r="C40" s="11">
        <v>75</v>
      </c>
    </row>
    <row r="41" spans="1:3" x14ac:dyDescent="0.25">
      <c r="A41" s="10">
        <v>31</v>
      </c>
      <c r="B41" s="10">
        <v>37</v>
      </c>
      <c r="C41" s="11">
        <v>72</v>
      </c>
    </row>
    <row r="42" spans="1:3" x14ac:dyDescent="0.25">
      <c r="A42" s="10">
        <v>34</v>
      </c>
      <c r="B42" s="10">
        <v>42</v>
      </c>
      <c r="C42" s="11">
        <v>84</v>
      </c>
    </row>
    <row r="43" spans="1:3" x14ac:dyDescent="0.25">
      <c r="A43" s="10">
        <v>10</v>
      </c>
      <c r="B43" s="10">
        <v>15</v>
      </c>
      <c r="C43" s="11">
        <v>95</v>
      </c>
    </row>
    <row r="44" spans="1:3" x14ac:dyDescent="0.25">
      <c r="A44" s="10">
        <v>19</v>
      </c>
      <c r="B44" s="10">
        <v>20</v>
      </c>
      <c r="C44" s="11">
        <v>50</v>
      </c>
    </row>
    <row r="45" spans="1:3" x14ac:dyDescent="0.25">
      <c r="A45" s="10">
        <v>42</v>
      </c>
      <c r="B45" s="10">
        <v>43</v>
      </c>
      <c r="C45" s="11">
        <v>60</v>
      </c>
    </row>
    <row r="46" spans="1:3" x14ac:dyDescent="0.25">
      <c r="A46" s="10">
        <v>6</v>
      </c>
      <c r="B46" s="10">
        <v>11</v>
      </c>
      <c r="C46" s="11">
        <v>72</v>
      </c>
    </row>
    <row r="47" spans="1:3" x14ac:dyDescent="0.25">
      <c r="A47" s="10">
        <v>27</v>
      </c>
      <c r="B47" s="10">
        <v>28</v>
      </c>
      <c r="C47" s="11">
        <v>60</v>
      </c>
    </row>
    <row r="48" spans="1:3" x14ac:dyDescent="0.25">
      <c r="A48" s="10">
        <v>34</v>
      </c>
      <c r="B48" s="10">
        <v>35</v>
      </c>
      <c r="C48" s="11">
        <v>57</v>
      </c>
    </row>
    <row r="49" spans="1:3" x14ac:dyDescent="0.25">
      <c r="A49" s="10">
        <v>17</v>
      </c>
      <c r="B49" s="10">
        <v>21</v>
      </c>
      <c r="C49" s="11">
        <v>124</v>
      </c>
    </row>
    <row r="50" spans="1:3" x14ac:dyDescent="0.25">
      <c r="A50" s="10">
        <v>11</v>
      </c>
      <c r="B50" s="10">
        <v>13</v>
      </c>
      <c r="C50" s="11">
        <v>68</v>
      </c>
    </row>
    <row r="51" spans="1:3" x14ac:dyDescent="0.25">
      <c r="A51" s="10">
        <v>6</v>
      </c>
      <c r="B51" s="10">
        <v>8</v>
      </c>
      <c r="C51" s="11">
        <v>43</v>
      </c>
    </row>
    <row r="52" spans="1:3" x14ac:dyDescent="0.25">
      <c r="A52" s="10">
        <v>5</v>
      </c>
      <c r="B52" s="10">
        <v>6</v>
      </c>
      <c r="C52" s="11">
        <v>115</v>
      </c>
    </row>
    <row r="53" spans="1:3" x14ac:dyDescent="0.25">
      <c r="A53" s="10">
        <v>18</v>
      </c>
      <c r="B53" s="10">
        <v>25</v>
      </c>
      <c r="C53" s="11">
        <v>113</v>
      </c>
    </row>
    <row r="54" spans="1:3" x14ac:dyDescent="0.25">
      <c r="A54" s="10">
        <v>4</v>
      </c>
      <c r="B54" s="10">
        <v>7</v>
      </c>
      <c r="C54" s="11">
        <v>170</v>
      </c>
    </row>
    <row r="55" spans="1:3" x14ac:dyDescent="0.25">
      <c r="A55" s="10">
        <v>36</v>
      </c>
      <c r="B55" s="10">
        <v>37</v>
      </c>
      <c r="C55" s="11">
        <v>65</v>
      </c>
    </row>
    <row r="56" spans="1:3" x14ac:dyDescent="0.25">
      <c r="A56" s="10">
        <v>7</v>
      </c>
      <c r="B56" s="10">
        <v>21</v>
      </c>
      <c r="C56" s="11">
        <v>325</v>
      </c>
    </row>
    <row r="57" spans="1:3" x14ac:dyDescent="0.25">
      <c r="A57" s="10">
        <v>33</v>
      </c>
      <c r="B57" s="10">
        <v>41</v>
      </c>
      <c r="C57" s="11">
        <v>205</v>
      </c>
    </row>
    <row r="58" spans="1:3" x14ac:dyDescent="0.25">
      <c r="A58" s="10">
        <v>37</v>
      </c>
      <c r="B58" s="10">
        <v>44</v>
      </c>
      <c r="C58" s="11">
        <v>112</v>
      </c>
    </row>
    <row r="59" spans="1:3" x14ac:dyDescent="0.25">
      <c r="A59" s="10">
        <v>47</v>
      </c>
      <c r="B59" s="10">
        <v>51</v>
      </c>
      <c r="C59" s="11">
        <v>103</v>
      </c>
    </row>
    <row r="60" spans="1:3" x14ac:dyDescent="0.25">
      <c r="A60" s="10">
        <v>2</v>
      </c>
      <c r="B60" s="10">
        <v>8</v>
      </c>
      <c r="C60" s="11">
        <v>425</v>
      </c>
    </row>
    <row r="61" spans="1:3" x14ac:dyDescent="0.25">
      <c r="A61" s="10">
        <v>26</v>
      </c>
      <c r="B61" s="10">
        <v>35</v>
      </c>
      <c r="C61" s="11">
        <v>106</v>
      </c>
    </row>
    <row r="62" spans="1:3" x14ac:dyDescent="0.25">
      <c r="A62" s="10">
        <v>25</v>
      </c>
      <c r="B62" s="10">
        <v>29</v>
      </c>
      <c r="C62" s="11">
        <v>33</v>
      </c>
    </row>
    <row r="63" spans="1:3" x14ac:dyDescent="0.25">
      <c r="A63" s="10">
        <v>16</v>
      </c>
      <c r="B63" s="10">
        <v>24</v>
      </c>
      <c r="C63" s="11">
        <v>153</v>
      </c>
    </row>
    <row r="64" spans="1:3" x14ac:dyDescent="0.25">
      <c r="A64" s="10">
        <v>30</v>
      </c>
      <c r="B64" s="10">
        <v>31</v>
      </c>
      <c r="C64" s="11">
        <v>62</v>
      </c>
    </row>
    <row r="65" spans="1:5" x14ac:dyDescent="0.25">
      <c r="A65" s="10">
        <v>14</v>
      </c>
      <c r="B65" s="10">
        <v>15</v>
      </c>
      <c r="C65" s="11">
        <v>82</v>
      </c>
    </row>
    <row r="66" spans="1:5" x14ac:dyDescent="0.25">
      <c r="A66" s="10">
        <v>7</v>
      </c>
      <c r="B66" s="10">
        <v>9</v>
      </c>
      <c r="C66" s="11">
        <v>104</v>
      </c>
    </row>
    <row r="67" spans="1:5" x14ac:dyDescent="0.25">
      <c r="A67" s="10">
        <v>43</v>
      </c>
      <c r="B67" s="10">
        <v>44</v>
      </c>
      <c r="C67" s="11">
        <v>56</v>
      </c>
    </row>
    <row r="68" spans="1:5" x14ac:dyDescent="0.25">
      <c r="A68" s="10">
        <v>22</v>
      </c>
      <c r="B68" s="10">
        <v>27</v>
      </c>
      <c r="C68" s="11">
        <v>61</v>
      </c>
    </row>
    <row r="69" spans="1:5" x14ac:dyDescent="0.25">
      <c r="A69" s="10">
        <v>18</v>
      </c>
      <c r="B69" s="10">
        <v>19</v>
      </c>
      <c r="C69" s="11">
        <v>51</v>
      </c>
    </row>
    <row r="70" spans="1:5" x14ac:dyDescent="0.25">
      <c r="A70" s="10">
        <v>16</v>
      </c>
      <c r="B70" s="10">
        <v>22</v>
      </c>
      <c r="C70" s="11">
        <v>71</v>
      </c>
    </row>
    <row r="71" spans="1:5" x14ac:dyDescent="0.25">
      <c r="A71" s="10">
        <v>14</v>
      </c>
      <c r="B71" s="10">
        <v>19</v>
      </c>
      <c r="C71" s="11">
        <v>73</v>
      </c>
    </row>
    <row r="72" spans="1:5" x14ac:dyDescent="0.25">
      <c r="A72" s="10">
        <v>24</v>
      </c>
      <c r="B72" s="10">
        <v>32</v>
      </c>
      <c r="C72" s="11">
        <v>98</v>
      </c>
    </row>
    <row r="73" spans="1:5" x14ac:dyDescent="0.25">
      <c r="A73" s="10">
        <v>28</v>
      </c>
      <c r="B73" s="10">
        <v>30</v>
      </c>
      <c r="C73" s="11">
        <v>29</v>
      </c>
    </row>
    <row r="74" spans="1:5" x14ac:dyDescent="0.25">
      <c r="A74" s="10">
        <v>20</v>
      </c>
      <c r="B74" s="10">
        <v>22</v>
      </c>
      <c r="C74" s="11">
        <v>135</v>
      </c>
    </row>
    <row r="75" spans="1:5" x14ac:dyDescent="0.25">
      <c r="A75" s="10">
        <v>4</v>
      </c>
      <c r="B75" s="10">
        <v>5</v>
      </c>
      <c r="C75" s="11">
        <v>111</v>
      </c>
    </row>
    <row r="76" spans="1:5" x14ac:dyDescent="0.25">
      <c r="A76" s="10">
        <v>30</v>
      </c>
      <c r="B76" s="10">
        <v>36</v>
      </c>
      <c r="C76" s="11">
        <v>75</v>
      </c>
    </row>
    <row r="77" spans="1:5" x14ac:dyDescent="0.25">
      <c r="A77" s="10">
        <v>50</v>
      </c>
      <c r="B77" s="10">
        <v>45</v>
      </c>
      <c r="C77" s="11">
        <v>85</v>
      </c>
    </row>
    <row r="78" spans="1:5" x14ac:dyDescent="0.25">
      <c r="C78" s="10">
        <f>MIN(C2:C77)</f>
        <v>29</v>
      </c>
      <c r="D78" s="28" t="s">
        <v>283</v>
      </c>
      <c r="E78" s="28" t="s">
        <v>71</v>
      </c>
    </row>
    <row r="79" spans="1:5" x14ac:dyDescent="0.25">
      <c r="C79" s="10">
        <f>COUNTIF(A2:B77,26)</f>
        <v>4</v>
      </c>
      <c r="D79" s="28" t="s">
        <v>283</v>
      </c>
      <c r="E79" s="28" t="s">
        <v>284</v>
      </c>
    </row>
  </sheetData>
  <autoFilter ref="A1:C79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3"/>
  <sheetViews>
    <sheetView workbookViewId="0">
      <selection activeCell="S26" sqref="S26"/>
    </sheetView>
  </sheetViews>
  <sheetFormatPr defaultRowHeight="15" x14ac:dyDescent="0.25"/>
  <cols>
    <col min="1" max="1" width="10.28515625" style="10" customWidth="1"/>
    <col min="2" max="2" width="10.7109375" style="10" bestFit="1" customWidth="1"/>
    <col min="3" max="3" width="8.28515625" style="10" bestFit="1" customWidth="1"/>
    <col min="4" max="4" width="17.85546875" style="10" bestFit="1" customWidth="1"/>
    <col min="5" max="5" width="18.140625" style="10" customWidth="1"/>
    <col min="6" max="6" width="12.5703125" style="10" customWidth="1"/>
    <col min="7" max="12" width="9.140625" style="10"/>
    <col min="13" max="13" width="15.7109375" style="10" customWidth="1"/>
    <col min="14" max="14" width="18.140625" style="10" customWidth="1"/>
    <col min="16" max="20" width="9.140625" style="10"/>
    <col min="21" max="21" width="14.28515625" style="10" bestFit="1" customWidth="1"/>
    <col min="22" max="16384" width="9.140625" style="10"/>
  </cols>
  <sheetData>
    <row r="1" spans="1:21" x14ac:dyDescent="0.25">
      <c r="A1" s="29" t="s">
        <v>293</v>
      </c>
      <c r="B1" s="12" t="s">
        <v>63</v>
      </c>
      <c r="C1" s="12" t="s">
        <v>64</v>
      </c>
      <c r="D1" s="12" t="s">
        <v>65</v>
      </c>
      <c r="E1" s="29" t="s">
        <v>292</v>
      </c>
      <c r="G1" s="12" t="s">
        <v>66</v>
      </c>
      <c r="H1" s="29" t="s">
        <v>13</v>
      </c>
      <c r="I1" s="29" t="s">
        <v>285</v>
      </c>
      <c r="J1" s="29" t="s">
        <v>278</v>
      </c>
      <c r="K1" s="29" t="s">
        <v>288</v>
      </c>
      <c r="L1" s="29" t="s">
        <v>286</v>
      </c>
      <c r="M1" s="29" t="s">
        <v>287</v>
      </c>
      <c r="N1" s="29" t="s">
        <v>289</v>
      </c>
    </row>
    <row r="2" spans="1:21" x14ac:dyDescent="0.25">
      <c r="A2" s="30">
        <v>0</v>
      </c>
      <c r="B2" s="10">
        <v>46</v>
      </c>
      <c r="C2" s="10">
        <v>47</v>
      </c>
      <c r="D2" s="11">
        <v>51</v>
      </c>
      <c r="E2">
        <f t="shared" ref="E2:E33" si="0">D2*$U$11</f>
        <v>127.5</v>
      </c>
      <c r="G2" s="10">
        <v>1</v>
      </c>
      <c r="H2" s="11">
        <v>3.5</v>
      </c>
      <c r="I2" s="11"/>
      <c r="J2" s="10">
        <v>3.8500000000000005</v>
      </c>
      <c r="K2" s="10">
        <f>SUMIF($C$2:$C$153,G2,$A$2:$A$153)</f>
        <v>3.8500000000000005</v>
      </c>
      <c r="L2" s="10">
        <f>SUMIF($B$2:$B$153,G2,$A$2:$A$153)</f>
        <v>0</v>
      </c>
      <c r="M2" s="10">
        <f>I2+K2</f>
        <v>3.8500000000000005</v>
      </c>
      <c r="N2" s="10">
        <f>J2+L2</f>
        <v>3.8500000000000005</v>
      </c>
      <c r="T2" s="31" t="s">
        <v>79</v>
      </c>
      <c r="U2" s="10">
        <f>SUMPRODUCT(A2:A153,E2:E153)</f>
        <v>2510863.3000000003</v>
      </c>
    </row>
    <row r="3" spans="1:21" x14ac:dyDescent="0.25">
      <c r="A3" s="30">
        <v>0</v>
      </c>
      <c r="B3" s="10">
        <v>37</v>
      </c>
      <c r="C3" s="10">
        <v>40</v>
      </c>
      <c r="D3" s="11">
        <v>99</v>
      </c>
      <c r="E3" s="10">
        <f t="shared" si="0"/>
        <v>247.5</v>
      </c>
      <c r="G3" s="10">
        <v>2</v>
      </c>
      <c r="H3" s="11">
        <v>2.4</v>
      </c>
      <c r="I3" s="11"/>
      <c r="J3" s="10">
        <v>2.64</v>
      </c>
      <c r="K3" s="10">
        <f t="shared" ref="K3:K52" si="1">SUMIF($C$2:$C$153,G3,$A$2:$A$153)</f>
        <v>2.64</v>
      </c>
      <c r="L3" s="10">
        <f t="shared" ref="L3:L52" si="2">SUMIF($B$2:$B$153,G3,$A$2:$A$153)</f>
        <v>0</v>
      </c>
      <c r="M3" s="10">
        <f t="shared" ref="M3:M52" si="3">I3+K3</f>
        <v>2.64</v>
      </c>
      <c r="N3" s="10">
        <f t="shared" ref="N3:N52" si="4">J3+L3</f>
        <v>2.64</v>
      </c>
      <c r="T3" s="31" t="s">
        <v>80</v>
      </c>
      <c r="U3" s="33">
        <f>U10*I21</f>
        <v>3530010</v>
      </c>
    </row>
    <row r="4" spans="1:21" x14ac:dyDescent="0.25">
      <c r="A4" s="30">
        <v>0</v>
      </c>
      <c r="B4" s="10">
        <v>30</v>
      </c>
      <c r="C4" s="10">
        <v>34</v>
      </c>
      <c r="D4" s="11">
        <v>94</v>
      </c>
      <c r="E4" s="10">
        <f t="shared" si="0"/>
        <v>235</v>
      </c>
      <c r="G4" s="10">
        <v>3</v>
      </c>
      <c r="H4" s="11">
        <v>106.9</v>
      </c>
      <c r="I4" s="11"/>
      <c r="J4" s="10">
        <v>117.59000000000002</v>
      </c>
      <c r="K4" s="10">
        <f t="shared" si="1"/>
        <v>117.59000000000002</v>
      </c>
      <c r="L4" s="10">
        <f t="shared" si="2"/>
        <v>0</v>
      </c>
      <c r="M4" s="10">
        <f t="shared" si="3"/>
        <v>117.59000000000002</v>
      </c>
      <c r="N4" s="10">
        <f t="shared" si="4"/>
        <v>117.59000000000002</v>
      </c>
      <c r="T4" s="31" t="s">
        <v>81</v>
      </c>
      <c r="U4" s="34">
        <f>U8</f>
        <v>1000000</v>
      </c>
    </row>
    <row r="5" spans="1:21" x14ac:dyDescent="0.25">
      <c r="A5" s="30">
        <v>0</v>
      </c>
      <c r="B5" s="10">
        <v>34</v>
      </c>
      <c r="C5" s="10">
        <v>36</v>
      </c>
      <c r="D5" s="11">
        <v>39</v>
      </c>
      <c r="E5" s="10">
        <f t="shared" si="0"/>
        <v>97.5</v>
      </c>
      <c r="G5" s="10">
        <v>4</v>
      </c>
      <c r="H5" s="11">
        <v>17.3</v>
      </c>
      <c r="I5" s="11"/>
      <c r="J5" s="10">
        <v>19.03</v>
      </c>
      <c r="K5" s="10">
        <f t="shared" si="1"/>
        <v>22.880000000000003</v>
      </c>
      <c r="L5" s="10">
        <f t="shared" si="2"/>
        <v>3.8500000000000005</v>
      </c>
      <c r="M5" s="10">
        <f t="shared" si="3"/>
        <v>22.880000000000003</v>
      </c>
      <c r="N5" s="10">
        <f t="shared" si="4"/>
        <v>22.880000000000003</v>
      </c>
      <c r="T5" s="31" t="s">
        <v>294</v>
      </c>
      <c r="U5" s="35">
        <f>SUM(U2:U4)</f>
        <v>7040873.3000000007</v>
      </c>
    </row>
    <row r="6" spans="1:21" x14ac:dyDescent="0.25">
      <c r="A6" s="30">
        <v>1948.8700000000001</v>
      </c>
      <c r="B6" s="10">
        <v>35</v>
      </c>
      <c r="C6" s="10">
        <v>41</v>
      </c>
      <c r="D6" s="11">
        <v>83</v>
      </c>
      <c r="E6" s="10">
        <f t="shared" si="0"/>
        <v>207.5</v>
      </c>
      <c r="G6" s="10">
        <v>5</v>
      </c>
      <c r="H6" s="11">
        <v>5.5</v>
      </c>
      <c r="I6" s="11"/>
      <c r="J6" s="10">
        <v>6.0500000000000007</v>
      </c>
      <c r="K6" s="10">
        <f t="shared" si="1"/>
        <v>28.930000000000007</v>
      </c>
      <c r="L6" s="10">
        <f t="shared" si="2"/>
        <v>22.880000000000003</v>
      </c>
      <c r="M6" s="10">
        <f t="shared" si="3"/>
        <v>28.930000000000007</v>
      </c>
      <c r="N6" s="10">
        <f t="shared" si="4"/>
        <v>28.930000000000003</v>
      </c>
      <c r="T6" s="31" t="s">
        <v>82</v>
      </c>
      <c r="U6" s="10">
        <f>I21</f>
        <v>4706.68</v>
      </c>
    </row>
    <row r="7" spans="1:21" x14ac:dyDescent="0.25">
      <c r="A7" s="30">
        <v>10.010000000000019</v>
      </c>
      <c r="B7" s="10">
        <v>36</v>
      </c>
      <c r="C7" s="10">
        <v>43</v>
      </c>
      <c r="D7" s="11">
        <v>94</v>
      </c>
      <c r="E7" s="10">
        <f t="shared" si="0"/>
        <v>235</v>
      </c>
      <c r="G7" s="10">
        <v>6</v>
      </c>
      <c r="H7" s="11">
        <v>2.2000000000000002</v>
      </c>
      <c r="I7" s="11"/>
      <c r="J7" s="10">
        <v>2.4200000000000004</v>
      </c>
      <c r="K7" s="10">
        <f t="shared" si="1"/>
        <v>50.93</v>
      </c>
      <c r="L7" s="10">
        <f t="shared" si="2"/>
        <v>48.510000000000005</v>
      </c>
      <c r="M7" s="10">
        <f t="shared" si="3"/>
        <v>50.93</v>
      </c>
      <c r="N7" s="10">
        <f t="shared" si="4"/>
        <v>50.930000000000007</v>
      </c>
    </row>
    <row r="8" spans="1:21" x14ac:dyDescent="0.25">
      <c r="A8" s="30">
        <v>0</v>
      </c>
      <c r="B8" s="10">
        <v>31</v>
      </c>
      <c r="C8" s="10">
        <v>32</v>
      </c>
      <c r="D8" s="11">
        <v>80</v>
      </c>
      <c r="E8" s="10">
        <f t="shared" si="0"/>
        <v>200</v>
      </c>
      <c r="G8" s="10">
        <v>7</v>
      </c>
      <c r="H8" s="11">
        <v>102.1</v>
      </c>
      <c r="I8" s="11"/>
      <c r="J8" s="10">
        <v>112.31</v>
      </c>
      <c r="K8" s="10">
        <f t="shared" si="1"/>
        <v>112.31</v>
      </c>
      <c r="L8" s="10">
        <f t="shared" si="2"/>
        <v>0</v>
      </c>
      <c r="M8" s="10">
        <f t="shared" si="3"/>
        <v>112.31</v>
      </c>
      <c r="N8" s="10">
        <f t="shared" si="4"/>
        <v>112.31</v>
      </c>
      <c r="T8" s="31" t="s">
        <v>290</v>
      </c>
      <c r="U8" s="8">
        <f>1000000</f>
        <v>1000000</v>
      </c>
    </row>
    <row r="9" spans="1:21" x14ac:dyDescent="0.25">
      <c r="A9" s="30">
        <v>0</v>
      </c>
      <c r="B9" s="10">
        <v>40</v>
      </c>
      <c r="C9" s="10">
        <v>45</v>
      </c>
      <c r="D9" s="11">
        <v>185</v>
      </c>
      <c r="E9" s="10">
        <f t="shared" si="0"/>
        <v>462.5</v>
      </c>
      <c r="G9" s="10">
        <v>8</v>
      </c>
      <c r="H9" s="11">
        <v>15.4</v>
      </c>
      <c r="I9" s="11"/>
      <c r="J9" s="10">
        <v>16.940000000000001</v>
      </c>
      <c r="K9" s="10">
        <f t="shared" si="1"/>
        <v>19.580000000000002</v>
      </c>
      <c r="L9" s="10">
        <f t="shared" si="2"/>
        <v>2.64</v>
      </c>
      <c r="M9" s="10">
        <f t="shared" si="3"/>
        <v>19.580000000000002</v>
      </c>
      <c r="N9" s="10">
        <f t="shared" si="4"/>
        <v>19.580000000000002</v>
      </c>
      <c r="T9" s="31" t="s">
        <v>281</v>
      </c>
      <c r="U9" s="32">
        <v>5000</v>
      </c>
    </row>
    <row r="10" spans="1:21" x14ac:dyDescent="0.25">
      <c r="A10" s="30">
        <v>0</v>
      </c>
      <c r="B10" s="10">
        <v>23</v>
      </c>
      <c r="C10" s="10">
        <v>24</v>
      </c>
      <c r="D10" s="11">
        <v>56</v>
      </c>
      <c r="E10" s="10">
        <f t="shared" si="0"/>
        <v>140</v>
      </c>
      <c r="G10" s="10">
        <v>9</v>
      </c>
      <c r="H10" s="11">
        <v>5.5</v>
      </c>
      <c r="I10" s="11"/>
      <c r="J10" s="10">
        <v>6.0500000000000007</v>
      </c>
      <c r="K10" s="10">
        <f t="shared" si="1"/>
        <v>118.36</v>
      </c>
      <c r="L10" s="10">
        <f t="shared" si="2"/>
        <v>112.31</v>
      </c>
      <c r="M10" s="10">
        <f t="shared" si="3"/>
        <v>118.36</v>
      </c>
      <c r="N10" s="10">
        <f t="shared" si="4"/>
        <v>118.36</v>
      </c>
      <c r="T10" s="31" t="s">
        <v>291</v>
      </c>
      <c r="U10" s="8">
        <v>750</v>
      </c>
    </row>
    <row r="11" spans="1:21" x14ac:dyDescent="0.25">
      <c r="A11" s="30">
        <v>0</v>
      </c>
      <c r="B11" s="10">
        <v>11</v>
      </c>
      <c r="C11" s="10">
        <v>14</v>
      </c>
      <c r="D11" s="11">
        <v>96</v>
      </c>
      <c r="E11" s="10">
        <f t="shared" si="0"/>
        <v>240</v>
      </c>
      <c r="G11" s="10">
        <v>10</v>
      </c>
      <c r="H11" s="11">
        <v>17.5</v>
      </c>
      <c r="I11" s="11"/>
      <c r="J11" s="10">
        <v>19.25</v>
      </c>
      <c r="K11" s="10">
        <f t="shared" si="1"/>
        <v>136.84</v>
      </c>
      <c r="L11" s="10">
        <f t="shared" si="2"/>
        <v>117.59000000000002</v>
      </c>
      <c r="M11" s="10">
        <f t="shared" si="3"/>
        <v>136.84</v>
      </c>
      <c r="N11" s="10">
        <f t="shared" si="4"/>
        <v>136.84000000000003</v>
      </c>
      <c r="T11" s="31" t="s">
        <v>292</v>
      </c>
      <c r="U11" s="8">
        <v>2.5</v>
      </c>
    </row>
    <row r="12" spans="1:21" x14ac:dyDescent="0.25">
      <c r="A12" s="30">
        <v>146.96</v>
      </c>
      <c r="B12" s="10">
        <v>27</v>
      </c>
      <c r="C12" s="10">
        <v>31</v>
      </c>
      <c r="D12" s="11">
        <v>45</v>
      </c>
      <c r="E12" s="10">
        <f t="shared" si="0"/>
        <v>112.5</v>
      </c>
      <c r="G12" s="10">
        <v>11</v>
      </c>
      <c r="H12" s="11">
        <v>1</v>
      </c>
      <c r="I12" s="11"/>
      <c r="J12" s="10">
        <v>1.1000000000000001</v>
      </c>
      <c r="K12" s="10">
        <f t="shared" si="1"/>
        <v>52.029999999999973</v>
      </c>
      <c r="L12" s="10">
        <f t="shared" si="2"/>
        <v>50.93</v>
      </c>
      <c r="M12" s="10">
        <f t="shared" si="3"/>
        <v>52.029999999999973</v>
      </c>
      <c r="N12" s="10">
        <f t="shared" si="4"/>
        <v>52.03</v>
      </c>
    </row>
    <row r="13" spans="1:21" x14ac:dyDescent="0.25">
      <c r="A13" s="30">
        <v>4.9500000000000455</v>
      </c>
      <c r="B13" s="10">
        <v>29</v>
      </c>
      <c r="C13" s="10">
        <v>33</v>
      </c>
      <c r="D13" s="11">
        <v>170</v>
      </c>
      <c r="E13" s="10">
        <f t="shared" si="0"/>
        <v>425</v>
      </c>
      <c r="G13" s="10">
        <v>12</v>
      </c>
      <c r="H13" s="11">
        <v>19.8</v>
      </c>
      <c r="I13" s="11"/>
      <c r="J13" s="10">
        <v>21.78</v>
      </c>
      <c r="K13" s="10">
        <f t="shared" si="1"/>
        <v>21.78</v>
      </c>
      <c r="L13" s="10">
        <f t="shared" si="2"/>
        <v>0</v>
      </c>
      <c r="M13" s="10">
        <f t="shared" si="3"/>
        <v>21.78</v>
      </c>
      <c r="N13" s="10">
        <f t="shared" si="4"/>
        <v>21.78</v>
      </c>
    </row>
    <row r="14" spans="1:21" x14ac:dyDescent="0.25">
      <c r="A14" s="30">
        <v>0</v>
      </c>
      <c r="B14" s="10">
        <v>1</v>
      </c>
      <c r="C14" s="10">
        <v>4</v>
      </c>
      <c r="D14" s="11">
        <v>313</v>
      </c>
      <c r="E14" s="10">
        <f t="shared" si="0"/>
        <v>782.5</v>
      </c>
      <c r="G14" s="10">
        <v>13</v>
      </c>
      <c r="H14" s="11">
        <v>14.7</v>
      </c>
      <c r="I14" s="11"/>
      <c r="J14" s="10">
        <v>16.170000000000002</v>
      </c>
      <c r="K14" s="10">
        <f t="shared" si="1"/>
        <v>134.53</v>
      </c>
      <c r="L14" s="10">
        <f t="shared" si="2"/>
        <v>118.36</v>
      </c>
      <c r="M14" s="10">
        <f t="shared" si="3"/>
        <v>134.53</v>
      </c>
      <c r="N14" s="10">
        <f t="shared" si="4"/>
        <v>134.53</v>
      </c>
    </row>
    <row r="15" spans="1:21" x14ac:dyDescent="0.25">
      <c r="A15" s="30">
        <v>0</v>
      </c>
      <c r="B15" s="10">
        <v>45</v>
      </c>
      <c r="C15" s="10">
        <v>46</v>
      </c>
      <c r="D15" s="11">
        <v>124</v>
      </c>
      <c r="E15" s="10">
        <f t="shared" si="0"/>
        <v>310</v>
      </c>
      <c r="G15" s="10">
        <v>14</v>
      </c>
      <c r="H15" s="11">
        <v>22.6</v>
      </c>
      <c r="I15" s="11"/>
      <c r="J15" s="10">
        <v>24.860000000000003</v>
      </c>
      <c r="K15" s="10">
        <f t="shared" si="1"/>
        <v>76.889999999999986</v>
      </c>
      <c r="L15" s="10">
        <f t="shared" si="2"/>
        <v>52.029999999999973</v>
      </c>
      <c r="M15" s="10">
        <f t="shared" si="3"/>
        <v>76.889999999999986</v>
      </c>
      <c r="N15" s="10">
        <f t="shared" si="4"/>
        <v>76.889999999999972</v>
      </c>
    </row>
    <row r="16" spans="1:21" x14ac:dyDescent="0.25">
      <c r="A16" s="30">
        <v>0</v>
      </c>
      <c r="B16" s="10">
        <v>3</v>
      </c>
      <c r="C16" s="10">
        <v>10</v>
      </c>
      <c r="D16" s="11">
        <v>315</v>
      </c>
      <c r="E16" s="10">
        <f t="shared" si="0"/>
        <v>787.5</v>
      </c>
      <c r="G16" s="10">
        <v>15</v>
      </c>
      <c r="H16" s="11">
        <v>10.9</v>
      </c>
      <c r="I16" s="11"/>
      <c r="J16" s="10">
        <v>11.990000000000002</v>
      </c>
      <c r="K16" s="10">
        <f t="shared" si="1"/>
        <v>184.24999999999997</v>
      </c>
      <c r="L16" s="10">
        <f t="shared" si="2"/>
        <v>172.26</v>
      </c>
      <c r="M16" s="10">
        <f t="shared" si="3"/>
        <v>184.24999999999997</v>
      </c>
      <c r="N16" s="10">
        <f t="shared" si="4"/>
        <v>184.25</v>
      </c>
    </row>
    <row r="17" spans="1:14" x14ac:dyDescent="0.25">
      <c r="A17" s="30">
        <v>12.100000000000001</v>
      </c>
      <c r="B17" s="10">
        <v>49</v>
      </c>
      <c r="C17" s="10">
        <v>52</v>
      </c>
      <c r="D17" s="11">
        <v>71</v>
      </c>
      <c r="E17" s="10">
        <f t="shared" si="0"/>
        <v>177.5</v>
      </c>
      <c r="G17" s="10">
        <v>16</v>
      </c>
      <c r="H17" s="11">
        <v>12.4</v>
      </c>
      <c r="I17" s="11"/>
      <c r="J17" s="10">
        <v>13.640000000000002</v>
      </c>
      <c r="K17" s="10">
        <f t="shared" si="1"/>
        <v>35.42</v>
      </c>
      <c r="L17" s="10">
        <f t="shared" si="2"/>
        <v>21.78</v>
      </c>
      <c r="M17" s="10">
        <f t="shared" si="3"/>
        <v>35.42</v>
      </c>
      <c r="N17" s="10">
        <f t="shared" si="4"/>
        <v>35.42</v>
      </c>
    </row>
    <row r="18" spans="1:14" x14ac:dyDescent="0.25">
      <c r="A18" s="30">
        <v>0</v>
      </c>
      <c r="B18" s="10">
        <v>25</v>
      </c>
      <c r="C18" s="10">
        <v>26</v>
      </c>
      <c r="D18" s="11">
        <v>85</v>
      </c>
      <c r="E18" s="10">
        <f t="shared" si="0"/>
        <v>212.5</v>
      </c>
      <c r="G18" s="10">
        <v>17</v>
      </c>
      <c r="H18" s="11">
        <v>29.5</v>
      </c>
      <c r="I18" s="11"/>
      <c r="J18" s="10">
        <v>32.450000000000003</v>
      </c>
      <c r="K18" s="10">
        <f t="shared" si="1"/>
        <v>249.47999999999996</v>
      </c>
      <c r="L18" s="10">
        <f t="shared" si="2"/>
        <v>217.02999999999997</v>
      </c>
      <c r="M18" s="10">
        <f t="shared" si="3"/>
        <v>249.47999999999996</v>
      </c>
      <c r="N18" s="10">
        <f t="shared" si="4"/>
        <v>249.47999999999996</v>
      </c>
    </row>
    <row r="19" spans="1:14" x14ac:dyDescent="0.25">
      <c r="A19" s="30">
        <v>0</v>
      </c>
      <c r="B19" s="10">
        <v>29</v>
      </c>
      <c r="C19" s="10">
        <v>35</v>
      </c>
      <c r="D19" s="11">
        <v>129</v>
      </c>
      <c r="E19" s="10">
        <f t="shared" si="0"/>
        <v>322.5</v>
      </c>
      <c r="G19" s="10">
        <v>18</v>
      </c>
      <c r="H19" s="11">
        <v>7.1</v>
      </c>
      <c r="I19" s="11"/>
      <c r="J19" s="10">
        <v>7.8100000000000005</v>
      </c>
      <c r="K19" s="10">
        <f t="shared" si="1"/>
        <v>257.28999999999996</v>
      </c>
      <c r="L19" s="10">
        <f t="shared" si="2"/>
        <v>249.47999999999996</v>
      </c>
      <c r="M19" s="10">
        <f t="shared" si="3"/>
        <v>257.28999999999996</v>
      </c>
      <c r="N19" s="10">
        <f t="shared" si="4"/>
        <v>257.28999999999996</v>
      </c>
    </row>
    <row r="20" spans="1:14" x14ac:dyDescent="0.25">
      <c r="A20" s="30">
        <v>0</v>
      </c>
      <c r="B20" s="10">
        <v>8</v>
      </c>
      <c r="C20" s="10">
        <v>10</v>
      </c>
      <c r="D20" s="11">
        <v>168</v>
      </c>
      <c r="E20" s="10">
        <f t="shared" si="0"/>
        <v>420</v>
      </c>
      <c r="G20" s="10">
        <v>19</v>
      </c>
      <c r="H20" s="11">
        <v>39.200000000000003</v>
      </c>
      <c r="I20" s="11"/>
      <c r="J20" s="10">
        <v>43.120000000000005</v>
      </c>
      <c r="K20" s="10">
        <f t="shared" si="1"/>
        <v>377.3</v>
      </c>
      <c r="L20" s="10">
        <f t="shared" si="2"/>
        <v>334.17999999999995</v>
      </c>
      <c r="M20" s="10">
        <f t="shared" si="3"/>
        <v>377.3</v>
      </c>
      <c r="N20" s="10">
        <f t="shared" si="4"/>
        <v>377.29999999999995</v>
      </c>
    </row>
    <row r="21" spans="1:14" x14ac:dyDescent="0.25">
      <c r="A21" s="30">
        <v>0</v>
      </c>
      <c r="B21" s="10">
        <v>48</v>
      </c>
      <c r="C21" s="10">
        <v>49</v>
      </c>
      <c r="D21" s="11">
        <v>61</v>
      </c>
      <c r="E21" s="10">
        <f t="shared" si="0"/>
        <v>152.5</v>
      </c>
      <c r="F21" s="13" t="s">
        <v>67</v>
      </c>
      <c r="G21" s="10">
        <v>20</v>
      </c>
      <c r="H21" s="11">
        <v>1395.6</v>
      </c>
      <c r="I21" s="36">
        <v>4706.68</v>
      </c>
      <c r="J21" s="10">
        <v>1535.16</v>
      </c>
      <c r="K21" s="10">
        <f t="shared" si="1"/>
        <v>0</v>
      </c>
      <c r="L21" s="10">
        <f t="shared" si="2"/>
        <v>3171.5200000000004</v>
      </c>
      <c r="M21" s="10">
        <f t="shared" si="3"/>
        <v>4706.68</v>
      </c>
      <c r="N21" s="10">
        <f t="shared" si="4"/>
        <v>4706.68</v>
      </c>
    </row>
    <row r="22" spans="1:14" x14ac:dyDescent="0.25">
      <c r="A22" s="30">
        <v>0</v>
      </c>
      <c r="B22" s="10">
        <v>17</v>
      </c>
      <c r="C22" s="10">
        <v>18</v>
      </c>
      <c r="D22" s="11">
        <v>66</v>
      </c>
      <c r="E22" s="10">
        <f t="shared" si="0"/>
        <v>165</v>
      </c>
      <c r="G22" s="10">
        <v>21</v>
      </c>
      <c r="H22" s="11">
        <v>75</v>
      </c>
      <c r="I22" s="11"/>
      <c r="J22" s="10">
        <v>82.5</v>
      </c>
      <c r="K22" s="10">
        <f t="shared" si="1"/>
        <v>82.499999999999972</v>
      </c>
      <c r="L22" s="10">
        <f t="shared" si="2"/>
        <v>0</v>
      </c>
      <c r="M22" s="10">
        <f t="shared" si="3"/>
        <v>82.499999999999972</v>
      </c>
      <c r="N22" s="10">
        <f t="shared" si="4"/>
        <v>82.5</v>
      </c>
    </row>
    <row r="23" spans="1:14" x14ac:dyDescent="0.25">
      <c r="A23" s="30">
        <v>0</v>
      </c>
      <c r="B23" s="10">
        <v>9</v>
      </c>
      <c r="C23" s="10">
        <v>13</v>
      </c>
      <c r="D23" s="11">
        <v>159</v>
      </c>
      <c r="E23" s="10">
        <f t="shared" si="0"/>
        <v>397.5</v>
      </c>
      <c r="G23" s="10">
        <v>22</v>
      </c>
      <c r="H23" s="11">
        <v>2.1</v>
      </c>
      <c r="I23" s="11"/>
      <c r="J23" s="10">
        <v>2.3100000000000005</v>
      </c>
      <c r="K23" s="10">
        <f t="shared" si="1"/>
        <v>219.56</v>
      </c>
      <c r="L23" s="10">
        <f t="shared" si="2"/>
        <v>217.25</v>
      </c>
      <c r="M23" s="10">
        <f t="shared" si="3"/>
        <v>219.56</v>
      </c>
      <c r="N23" s="10">
        <f t="shared" si="4"/>
        <v>219.56</v>
      </c>
    </row>
    <row r="24" spans="1:14" x14ac:dyDescent="0.25">
      <c r="A24" s="30">
        <v>37.290000000000006</v>
      </c>
      <c r="B24" s="10">
        <v>41</v>
      </c>
      <c r="C24" s="10">
        <v>49</v>
      </c>
      <c r="D24" s="11">
        <v>210</v>
      </c>
      <c r="E24" s="10">
        <f t="shared" si="0"/>
        <v>525</v>
      </c>
      <c r="G24" s="10">
        <v>23</v>
      </c>
      <c r="H24" s="11">
        <v>30.9</v>
      </c>
      <c r="I24" s="11"/>
      <c r="J24" s="10">
        <v>33.99</v>
      </c>
      <c r="K24" s="10">
        <f t="shared" si="1"/>
        <v>33.99</v>
      </c>
      <c r="L24" s="10">
        <f t="shared" si="2"/>
        <v>0</v>
      </c>
      <c r="M24" s="10">
        <f t="shared" si="3"/>
        <v>33.99</v>
      </c>
      <c r="N24" s="10">
        <f t="shared" si="4"/>
        <v>33.99</v>
      </c>
    </row>
    <row r="25" spans="1:14" x14ac:dyDescent="0.25">
      <c r="A25" s="30">
        <v>2390.4100000000003</v>
      </c>
      <c r="B25" s="10">
        <v>20</v>
      </c>
      <c r="C25" s="10">
        <v>26</v>
      </c>
      <c r="D25" s="11">
        <v>110</v>
      </c>
      <c r="E25" s="10">
        <f t="shared" si="0"/>
        <v>275</v>
      </c>
      <c r="G25" s="10">
        <v>24</v>
      </c>
      <c r="H25" s="11">
        <v>9.8000000000000007</v>
      </c>
      <c r="I25" s="11"/>
      <c r="J25" s="10">
        <v>10.780000000000001</v>
      </c>
      <c r="K25" s="10">
        <f t="shared" si="1"/>
        <v>60.39</v>
      </c>
      <c r="L25" s="10">
        <f t="shared" si="2"/>
        <v>49.61</v>
      </c>
      <c r="M25" s="10">
        <f t="shared" si="3"/>
        <v>60.39</v>
      </c>
      <c r="N25" s="10">
        <f t="shared" si="4"/>
        <v>60.39</v>
      </c>
    </row>
    <row r="26" spans="1:14" x14ac:dyDescent="0.25">
      <c r="A26" s="30">
        <v>5.0600000000000005</v>
      </c>
      <c r="B26" s="10">
        <v>32</v>
      </c>
      <c r="C26" s="10">
        <v>40</v>
      </c>
      <c r="D26" s="11">
        <v>86</v>
      </c>
      <c r="E26" s="10">
        <f t="shared" si="0"/>
        <v>215</v>
      </c>
      <c r="G26" s="10">
        <v>25</v>
      </c>
      <c r="H26" s="11">
        <v>0</v>
      </c>
      <c r="I26" s="11"/>
      <c r="J26" s="10">
        <v>0</v>
      </c>
      <c r="K26" s="10">
        <f t="shared" si="1"/>
        <v>56.540000000000077</v>
      </c>
      <c r="L26" s="10">
        <f t="shared" si="2"/>
        <v>56.540000000000077</v>
      </c>
      <c r="M26" s="10">
        <f t="shared" si="3"/>
        <v>56.540000000000077</v>
      </c>
      <c r="N26" s="10">
        <f t="shared" si="4"/>
        <v>56.540000000000077</v>
      </c>
    </row>
    <row r="27" spans="1:14" x14ac:dyDescent="0.25">
      <c r="A27" s="30">
        <v>60.39</v>
      </c>
      <c r="B27" s="10">
        <v>22</v>
      </c>
      <c r="C27" s="10">
        <v>24</v>
      </c>
      <c r="D27" s="11">
        <v>73</v>
      </c>
      <c r="E27" s="10">
        <f t="shared" si="0"/>
        <v>182.5</v>
      </c>
      <c r="G27" s="10">
        <v>26</v>
      </c>
      <c r="H27" s="11">
        <v>216.8</v>
      </c>
      <c r="I27" s="11"/>
      <c r="J27" s="10">
        <v>238.48000000000002</v>
      </c>
      <c r="K27" s="10">
        <f t="shared" si="1"/>
        <v>2390.4100000000003</v>
      </c>
      <c r="L27" s="10">
        <f t="shared" si="2"/>
        <v>2151.9300000000003</v>
      </c>
      <c r="M27" s="10">
        <f t="shared" si="3"/>
        <v>2390.4100000000003</v>
      </c>
      <c r="N27" s="10">
        <f t="shared" si="4"/>
        <v>2390.4100000000003</v>
      </c>
    </row>
    <row r="28" spans="1:14" x14ac:dyDescent="0.25">
      <c r="A28" s="30">
        <v>91.080000000000013</v>
      </c>
      <c r="B28" s="10">
        <v>26</v>
      </c>
      <c r="C28" s="10">
        <v>28</v>
      </c>
      <c r="D28" s="11">
        <v>67</v>
      </c>
      <c r="E28" s="10">
        <f t="shared" si="0"/>
        <v>167.5</v>
      </c>
      <c r="G28" s="10">
        <v>27</v>
      </c>
      <c r="H28" s="11">
        <v>9</v>
      </c>
      <c r="I28" s="11"/>
      <c r="J28" s="10">
        <v>9.9</v>
      </c>
      <c r="K28" s="10">
        <f t="shared" si="1"/>
        <v>156.86000000000001</v>
      </c>
      <c r="L28" s="10">
        <f t="shared" si="2"/>
        <v>146.96</v>
      </c>
      <c r="M28" s="10">
        <f t="shared" si="3"/>
        <v>156.86000000000001</v>
      </c>
      <c r="N28" s="10">
        <f t="shared" si="4"/>
        <v>156.86000000000001</v>
      </c>
    </row>
    <row r="29" spans="1:14" x14ac:dyDescent="0.25">
      <c r="A29" s="30">
        <v>97.350000000000023</v>
      </c>
      <c r="B29" s="10">
        <v>44</v>
      </c>
      <c r="C29" s="10">
        <v>45</v>
      </c>
      <c r="D29" s="11">
        <v>127</v>
      </c>
      <c r="E29" s="10">
        <f t="shared" si="0"/>
        <v>317.5</v>
      </c>
      <c r="G29" s="10">
        <v>28</v>
      </c>
      <c r="H29" s="11">
        <v>45.9</v>
      </c>
      <c r="I29" s="11"/>
      <c r="J29" s="10">
        <v>50.49</v>
      </c>
      <c r="K29" s="10">
        <f t="shared" si="1"/>
        <v>91.080000000000013</v>
      </c>
      <c r="L29" s="10">
        <f t="shared" si="2"/>
        <v>40.590000000000003</v>
      </c>
      <c r="M29" s="10">
        <f t="shared" si="3"/>
        <v>91.080000000000013</v>
      </c>
      <c r="N29" s="10">
        <f t="shared" si="4"/>
        <v>91.080000000000013</v>
      </c>
    </row>
    <row r="30" spans="1:14" x14ac:dyDescent="0.25">
      <c r="A30" s="30">
        <v>0</v>
      </c>
      <c r="B30" s="10">
        <v>47</v>
      </c>
      <c r="C30" s="10">
        <v>49</v>
      </c>
      <c r="D30" s="11">
        <v>97</v>
      </c>
      <c r="E30" s="10">
        <f t="shared" si="0"/>
        <v>242.5</v>
      </c>
      <c r="G30" s="10">
        <v>29</v>
      </c>
      <c r="H30" s="11">
        <v>46.9</v>
      </c>
      <c r="I30" s="11"/>
      <c r="J30" s="10">
        <v>51.59</v>
      </c>
      <c r="K30" s="10">
        <f t="shared" si="1"/>
        <v>56.540000000000077</v>
      </c>
      <c r="L30" s="10">
        <f t="shared" si="2"/>
        <v>4.9500000000000455</v>
      </c>
      <c r="M30" s="10">
        <f t="shared" si="3"/>
        <v>56.540000000000077</v>
      </c>
      <c r="N30" s="10">
        <f t="shared" si="4"/>
        <v>56.540000000000049</v>
      </c>
    </row>
    <row r="31" spans="1:14" x14ac:dyDescent="0.25">
      <c r="A31" s="30">
        <v>0</v>
      </c>
      <c r="B31" s="10">
        <v>39</v>
      </c>
      <c r="C31" s="10">
        <v>40</v>
      </c>
      <c r="D31" s="11">
        <v>68</v>
      </c>
      <c r="E31" s="10">
        <f t="shared" si="0"/>
        <v>170</v>
      </c>
      <c r="G31" s="10">
        <v>30</v>
      </c>
      <c r="H31" s="11">
        <v>14.3</v>
      </c>
      <c r="I31" s="11"/>
      <c r="J31" s="10">
        <v>15.730000000000002</v>
      </c>
      <c r="K31" s="10">
        <f t="shared" si="1"/>
        <v>40.590000000000003</v>
      </c>
      <c r="L31" s="10">
        <f t="shared" si="2"/>
        <v>24.860000000000014</v>
      </c>
      <c r="M31" s="10">
        <f t="shared" si="3"/>
        <v>40.590000000000003</v>
      </c>
      <c r="N31" s="10">
        <f t="shared" si="4"/>
        <v>40.590000000000018</v>
      </c>
    </row>
    <row r="32" spans="1:14" x14ac:dyDescent="0.25">
      <c r="A32" s="30">
        <v>20.57</v>
      </c>
      <c r="B32" s="10">
        <v>44</v>
      </c>
      <c r="C32" s="10">
        <v>46</v>
      </c>
      <c r="D32" s="11">
        <v>100</v>
      </c>
      <c r="E32" s="10">
        <f t="shared" si="0"/>
        <v>250</v>
      </c>
      <c r="G32" s="10">
        <v>31</v>
      </c>
      <c r="H32" s="11">
        <v>6.6</v>
      </c>
      <c r="I32" s="11"/>
      <c r="J32" s="10">
        <v>7.26</v>
      </c>
      <c r="K32" s="10">
        <f t="shared" si="1"/>
        <v>146.96</v>
      </c>
      <c r="L32" s="10">
        <f t="shared" si="2"/>
        <v>139.69999999999999</v>
      </c>
      <c r="M32" s="10">
        <f t="shared" si="3"/>
        <v>146.96</v>
      </c>
      <c r="N32" s="10">
        <f t="shared" si="4"/>
        <v>146.95999999999998</v>
      </c>
    </row>
    <row r="33" spans="1:14" x14ac:dyDescent="0.25">
      <c r="A33" s="30">
        <v>0</v>
      </c>
      <c r="B33" s="10">
        <v>21</v>
      </c>
      <c r="C33" s="10">
        <v>33</v>
      </c>
      <c r="D33" s="11">
        <v>214</v>
      </c>
      <c r="E33" s="10">
        <f t="shared" si="0"/>
        <v>535</v>
      </c>
      <c r="G33" s="10">
        <v>32</v>
      </c>
      <c r="H33" s="11">
        <v>9.6</v>
      </c>
      <c r="I33" s="11"/>
      <c r="J33" s="10">
        <v>10.56</v>
      </c>
      <c r="K33" s="10">
        <f t="shared" si="1"/>
        <v>15.620000000000001</v>
      </c>
      <c r="L33" s="10">
        <f t="shared" si="2"/>
        <v>5.0600000000000005</v>
      </c>
      <c r="M33" s="10">
        <f t="shared" si="3"/>
        <v>15.620000000000001</v>
      </c>
      <c r="N33" s="10">
        <f t="shared" si="4"/>
        <v>15.620000000000001</v>
      </c>
    </row>
    <row r="34" spans="1:14" x14ac:dyDescent="0.25">
      <c r="A34" s="30">
        <v>0</v>
      </c>
      <c r="B34" s="10">
        <v>13</v>
      </c>
      <c r="C34" s="10">
        <v>17</v>
      </c>
      <c r="D34" s="11">
        <v>77</v>
      </c>
      <c r="E34" s="10">
        <f t="shared" ref="E34:E65" si="5">D34*$U$11</f>
        <v>192.5</v>
      </c>
      <c r="G34" s="10">
        <v>33</v>
      </c>
      <c r="H34" s="11">
        <v>4.5</v>
      </c>
      <c r="I34" s="11"/>
      <c r="J34" s="10">
        <v>4.95</v>
      </c>
      <c r="K34" s="10">
        <f t="shared" si="1"/>
        <v>4.9500000000000455</v>
      </c>
      <c r="L34" s="10">
        <f t="shared" si="2"/>
        <v>0</v>
      </c>
      <c r="M34" s="10">
        <f t="shared" si="3"/>
        <v>4.9500000000000455</v>
      </c>
      <c r="N34" s="10">
        <f t="shared" si="4"/>
        <v>4.95</v>
      </c>
    </row>
    <row r="35" spans="1:14" x14ac:dyDescent="0.25">
      <c r="A35" s="30">
        <v>35.42</v>
      </c>
      <c r="B35" s="10">
        <v>15</v>
      </c>
      <c r="C35" s="10">
        <v>16</v>
      </c>
      <c r="D35" s="11">
        <v>120</v>
      </c>
      <c r="E35" s="10">
        <f t="shared" si="5"/>
        <v>300</v>
      </c>
      <c r="G35" s="10">
        <v>34</v>
      </c>
      <c r="H35" s="11">
        <v>9.1</v>
      </c>
      <c r="I35" s="11"/>
      <c r="J35" s="10">
        <v>10.01</v>
      </c>
      <c r="K35" s="10">
        <f t="shared" si="1"/>
        <v>10.009999999999991</v>
      </c>
      <c r="L35" s="10">
        <f t="shared" si="2"/>
        <v>0</v>
      </c>
      <c r="M35" s="10">
        <f t="shared" si="3"/>
        <v>10.009999999999991</v>
      </c>
      <c r="N35" s="10">
        <f t="shared" si="4"/>
        <v>10.01</v>
      </c>
    </row>
    <row r="36" spans="1:14" x14ac:dyDescent="0.25">
      <c r="A36" s="30">
        <v>0</v>
      </c>
      <c r="B36" s="10">
        <v>12</v>
      </c>
      <c r="C36" s="10">
        <v>16</v>
      </c>
      <c r="D36" s="11">
        <v>173</v>
      </c>
      <c r="E36" s="10">
        <f t="shared" si="5"/>
        <v>432.5</v>
      </c>
      <c r="G36" s="10">
        <v>35</v>
      </c>
      <c r="H36" s="11">
        <v>41.3</v>
      </c>
      <c r="I36" s="11"/>
      <c r="J36" s="10">
        <v>45.43</v>
      </c>
      <c r="K36" s="10">
        <f t="shared" si="1"/>
        <v>2004.3100000000004</v>
      </c>
      <c r="L36" s="10">
        <f t="shared" si="2"/>
        <v>1958.88</v>
      </c>
      <c r="M36" s="10">
        <f t="shared" si="3"/>
        <v>2004.3100000000004</v>
      </c>
      <c r="N36" s="10">
        <f t="shared" si="4"/>
        <v>2004.3100000000002</v>
      </c>
    </row>
    <row r="37" spans="1:14" x14ac:dyDescent="0.25">
      <c r="A37" s="30">
        <v>0</v>
      </c>
      <c r="B37" s="10">
        <v>5</v>
      </c>
      <c r="C37" s="10">
        <v>9</v>
      </c>
      <c r="D37" s="11">
        <v>47</v>
      </c>
      <c r="E37" s="10">
        <f t="shared" si="5"/>
        <v>117.5</v>
      </c>
      <c r="G37" s="10">
        <v>36</v>
      </c>
      <c r="H37" s="11">
        <v>13.5</v>
      </c>
      <c r="I37" s="11"/>
      <c r="J37" s="10">
        <v>14.850000000000001</v>
      </c>
      <c r="K37" s="10">
        <f t="shared" si="1"/>
        <v>24.860000000000014</v>
      </c>
      <c r="L37" s="10">
        <f t="shared" si="2"/>
        <v>10.010000000000019</v>
      </c>
      <c r="M37" s="10">
        <f t="shared" si="3"/>
        <v>24.860000000000014</v>
      </c>
      <c r="N37" s="10">
        <f t="shared" si="4"/>
        <v>24.860000000000021</v>
      </c>
    </row>
    <row r="38" spans="1:14" x14ac:dyDescent="0.25">
      <c r="A38" s="30">
        <v>197.56000000000003</v>
      </c>
      <c r="B38" s="10">
        <v>42</v>
      </c>
      <c r="C38" s="10">
        <v>47</v>
      </c>
      <c r="D38" s="11">
        <v>191</v>
      </c>
      <c r="E38" s="10">
        <f t="shared" si="5"/>
        <v>477.5</v>
      </c>
      <c r="G38" s="10">
        <v>37</v>
      </c>
      <c r="H38" s="11">
        <v>2</v>
      </c>
      <c r="I38" s="11"/>
      <c r="J38" s="10">
        <v>2.2000000000000002</v>
      </c>
      <c r="K38" s="10">
        <f t="shared" si="1"/>
        <v>139.69999999999999</v>
      </c>
      <c r="L38" s="10">
        <f t="shared" si="2"/>
        <v>137.5</v>
      </c>
      <c r="M38" s="10">
        <f t="shared" si="3"/>
        <v>139.69999999999999</v>
      </c>
      <c r="N38" s="10">
        <f t="shared" si="4"/>
        <v>139.69999999999999</v>
      </c>
    </row>
    <row r="39" spans="1:14" x14ac:dyDescent="0.25">
      <c r="A39" s="30">
        <v>215.6</v>
      </c>
      <c r="B39" s="10">
        <v>41</v>
      </c>
      <c r="C39" s="10">
        <v>42</v>
      </c>
      <c r="D39" s="11">
        <v>56</v>
      </c>
      <c r="E39" s="10">
        <f t="shared" si="5"/>
        <v>140</v>
      </c>
      <c r="G39" s="10">
        <v>39</v>
      </c>
      <c r="H39" s="11">
        <v>3.5</v>
      </c>
      <c r="I39" s="11"/>
      <c r="J39" s="10">
        <v>3.8500000000000005</v>
      </c>
      <c r="K39" s="10">
        <f t="shared" si="1"/>
        <v>3.8500000000000005</v>
      </c>
      <c r="L39" s="10">
        <f t="shared" si="2"/>
        <v>0</v>
      </c>
      <c r="M39" s="10">
        <f t="shared" si="3"/>
        <v>3.8500000000000005</v>
      </c>
      <c r="N39" s="10">
        <f t="shared" si="4"/>
        <v>3.8500000000000005</v>
      </c>
    </row>
    <row r="40" spans="1:14" x14ac:dyDescent="0.25">
      <c r="A40" s="30">
        <v>0</v>
      </c>
      <c r="B40" s="10">
        <v>15</v>
      </c>
      <c r="C40" s="10">
        <v>20</v>
      </c>
      <c r="D40" s="11">
        <v>75</v>
      </c>
      <c r="E40" s="10">
        <f t="shared" si="5"/>
        <v>187.5</v>
      </c>
      <c r="G40" s="10">
        <v>40</v>
      </c>
      <c r="H40" s="11">
        <v>1.1000000000000001</v>
      </c>
      <c r="I40" s="11"/>
      <c r="J40" s="10">
        <v>1.2100000000000002</v>
      </c>
      <c r="K40" s="10">
        <f t="shared" si="1"/>
        <v>5.0600000000000005</v>
      </c>
      <c r="L40" s="10">
        <f t="shared" si="2"/>
        <v>3.8500000000000005</v>
      </c>
      <c r="M40" s="10">
        <f t="shared" si="3"/>
        <v>5.0600000000000005</v>
      </c>
      <c r="N40" s="10">
        <f t="shared" si="4"/>
        <v>5.0600000000000005</v>
      </c>
    </row>
    <row r="41" spans="1:14" x14ac:dyDescent="0.25">
      <c r="A41" s="30">
        <v>139.69999999999999</v>
      </c>
      <c r="B41" s="10">
        <v>31</v>
      </c>
      <c r="C41" s="10">
        <v>37</v>
      </c>
      <c r="D41" s="11">
        <v>72</v>
      </c>
      <c r="E41" s="10">
        <f t="shared" si="5"/>
        <v>180</v>
      </c>
      <c r="G41" s="10">
        <v>41</v>
      </c>
      <c r="H41" s="11">
        <v>1541.8</v>
      </c>
      <c r="I41" s="11"/>
      <c r="J41" s="10">
        <v>1695.98</v>
      </c>
      <c r="K41" s="10">
        <f t="shared" si="1"/>
        <v>1948.8700000000001</v>
      </c>
      <c r="L41" s="10">
        <f t="shared" si="2"/>
        <v>252.89</v>
      </c>
      <c r="M41" s="10">
        <f t="shared" si="3"/>
        <v>1948.8700000000001</v>
      </c>
      <c r="N41" s="10">
        <f t="shared" si="4"/>
        <v>1948.87</v>
      </c>
    </row>
    <row r="42" spans="1:14" x14ac:dyDescent="0.25">
      <c r="A42" s="30">
        <v>0</v>
      </c>
      <c r="B42" s="10">
        <v>34</v>
      </c>
      <c r="C42" s="10">
        <v>42</v>
      </c>
      <c r="D42" s="11">
        <v>84</v>
      </c>
      <c r="E42" s="10">
        <f t="shared" si="5"/>
        <v>210</v>
      </c>
      <c r="G42" s="10">
        <v>42</v>
      </c>
      <c r="H42" s="11">
        <v>16.399999999999999</v>
      </c>
      <c r="I42" s="11"/>
      <c r="J42" s="10">
        <v>18.04</v>
      </c>
      <c r="K42" s="10">
        <f t="shared" si="1"/>
        <v>215.6</v>
      </c>
      <c r="L42" s="10">
        <f t="shared" si="2"/>
        <v>197.56000000000003</v>
      </c>
      <c r="M42" s="10">
        <f t="shared" si="3"/>
        <v>215.6</v>
      </c>
      <c r="N42" s="10">
        <f t="shared" si="4"/>
        <v>215.60000000000002</v>
      </c>
    </row>
    <row r="43" spans="1:14" x14ac:dyDescent="0.25">
      <c r="A43" s="30">
        <v>0</v>
      </c>
      <c r="B43" s="10">
        <v>10</v>
      </c>
      <c r="C43" s="10">
        <v>15</v>
      </c>
      <c r="D43" s="11">
        <v>95</v>
      </c>
      <c r="E43" s="10">
        <f t="shared" si="5"/>
        <v>237.5</v>
      </c>
      <c r="G43" s="10">
        <v>43</v>
      </c>
      <c r="H43" s="11">
        <v>9.1</v>
      </c>
      <c r="I43" s="11"/>
      <c r="J43" s="10">
        <v>10.01</v>
      </c>
      <c r="K43" s="10">
        <f t="shared" si="1"/>
        <v>10.010000000000019</v>
      </c>
      <c r="L43" s="10">
        <f t="shared" si="2"/>
        <v>0</v>
      </c>
      <c r="M43" s="10">
        <f t="shared" si="3"/>
        <v>10.010000000000019</v>
      </c>
      <c r="N43" s="10">
        <f t="shared" si="4"/>
        <v>10.01</v>
      </c>
    </row>
    <row r="44" spans="1:14" x14ac:dyDescent="0.25">
      <c r="A44" s="30">
        <v>0</v>
      </c>
      <c r="B44" s="10">
        <v>19</v>
      </c>
      <c r="C44" s="10">
        <v>20</v>
      </c>
      <c r="D44" s="11">
        <v>50</v>
      </c>
      <c r="E44" s="10">
        <f t="shared" si="5"/>
        <v>125</v>
      </c>
      <c r="G44" s="10">
        <v>44</v>
      </c>
      <c r="H44" s="11">
        <v>17.8</v>
      </c>
      <c r="I44" s="11"/>
      <c r="J44" s="10">
        <v>19.580000000000002</v>
      </c>
      <c r="K44" s="10">
        <f t="shared" si="1"/>
        <v>137.5</v>
      </c>
      <c r="L44" s="10">
        <f t="shared" si="2"/>
        <v>117.92000000000002</v>
      </c>
      <c r="M44" s="10">
        <f t="shared" si="3"/>
        <v>137.5</v>
      </c>
      <c r="N44" s="10">
        <f t="shared" si="4"/>
        <v>137.50000000000003</v>
      </c>
    </row>
    <row r="45" spans="1:14" x14ac:dyDescent="0.25">
      <c r="A45" s="30">
        <v>0</v>
      </c>
      <c r="B45" s="10">
        <v>42</v>
      </c>
      <c r="C45" s="10">
        <v>43</v>
      </c>
      <c r="D45" s="11">
        <v>60</v>
      </c>
      <c r="E45" s="10">
        <f t="shared" si="5"/>
        <v>150</v>
      </c>
      <c r="G45" s="10">
        <v>45</v>
      </c>
      <c r="H45" s="11">
        <v>82</v>
      </c>
      <c r="I45" s="11"/>
      <c r="J45" s="10">
        <v>90.2</v>
      </c>
      <c r="K45" s="10">
        <f t="shared" si="1"/>
        <v>97.350000000000023</v>
      </c>
      <c r="L45" s="10">
        <f t="shared" si="2"/>
        <v>7.15</v>
      </c>
      <c r="M45" s="10">
        <f t="shared" si="3"/>
        <v>97.350000000000023</v>
      </c>
      <c r="N45" s="10">
        <f t="shared" si="4"/>
        <v>97.350000000000009</v>
      </c>
    </row>
    <row r="46" spans="1:14" x14ac:dyDescent="0.25">
      <c r="A46" s="30">
        <v>0</v>
      </c>
      <c r="B46" s="10">
        <v>6</v>
      </c>
      <c r="C46" s="10">
        <v>11</v>
      </c>
      <c r="D46" s="11">
        <v>72</v>
      </c>
      <c r="E46" s="10">
        <f t="shared" si="5"/>
        <v>180</v>
      </c>
      <c r="G46" s="10">
        <v>46</v>
      </c>
      <c r="H46" s="11">
        <v>18.7</v>
      </c>
      <c r="I46" s="11"/>
      <c r="J46" s="10">
        <v>20.57</v>
      </c>
      <c r="K46" s="10">
        <f t="shared" si="1"/>
        <v>20.57</v>
      </c>
      <c r="L46" s="10">
        <f t="shared" si="2"/>
        <v>0</v>
      </c>
      <c r="M46" s="10">
        <f t="shared" si="3"/>
        <v>20.57</v>
      </c>
      <c r="N46" s="10">
        <f t="shared" si="4"/>
        <v>20.57</v>
      </c>
    </row>
    <row r="47" spans="1:14" x14ac:dyDescent="0.25">
      <c r="A47" s="30">
        <v>0</v>
      </c>
      <c r="B47" s="10">
        <v>27</v>
      </c>
      <c r="C47" s="10">
        <v>28</v>
      </c>
      <c r="D47" s="11">
        <v>60</v>
      </c>
      <c r="E47" s="10">
        <f t="shared" si="5"/>
        <v>150</v>
      </c>
      <c r="G47" s="10">
        <v>47</v>
      </c>
      <c r="H47" s="11">
        <v>175.3</v>
      </c>
      <c r="I47" s="11"/>
      <c r="J47" s="10">
        <v>192.83000000000004</v>
      </c>
      <c r="K47" s="10">
        <f t="shared" si="1"/>
        <v>197.56000000000003</v>
      </c>
      <c r="L47" s="10">
        <f t="shared" si="2"/>
        <v>4.7300000000000004</v>
      </c>
      <c r="M47" s="10">
        <f t="shared" si="3"/>
        <v>197.56000000000003</v>
      </c>
      <c r="N47" s="10">
        <f t="shared" si="4"/>
        <v>197.56000000000003</v>
      </c>
    </row>
    <row r="48" spans="1:14" x14ac:dyDescent="0.25">
      <c r="A48" s="30">
        <v>0</v>
      </c>
      <c r="B48" s="10">
        <v>34</v>
      </c>
      <c r="C48" s="10">
        <v>35</v>
      </c>
      <c r="D48" s="11">
        <v>57</v>
      </c>
      <c r="E48" s="10">
        <f t="shared" si="5"/>
        <v>142.5</v>
      </c>
      <c r="G48" s="10">
        <v>48</v>
      </c>
      <c r="H48" s="11">
        <v>6.8</v>
      </c>
      <c r="I48" s="11"/>
      <c r="J48" s="10">
        <v>7.48</v>
      </c>
      <c r="K48" s="10">
        <f t="shared" si="1"/>
        <v>7.48</v>
      </c>
      <c r="L48" s="10">
        <f t="shared" si="2"/>
        <v>0</v>
      </c>
      <c r="M48" s="10">
        <f t="shared" si="3"/>
        <v>7.48</v>
      </c>
      <c r="N48" s="10">
        <f t="shared" si="4"/>
        <v>7.48</v>
      </c>
    </row>
    <row r="49" spans="1:14" x14ac:dyDescent="0.25">
      <c r="A49" s="30">
        <v>82.499999999999972</v>
      </c>
      <c r="B49" s="10">
        <v>17</v>
      </c>
      <c r="C49" s="10">
        <v>21</v>
      </c>
      <c r="D49" s="11">
        <v>124</v>
      </c>
      <c r="E49" s="10">
        <f t="shared" si="5"/>
        <v>310</v>
      </c>
      <c r="G49" s="10">
        <v>49</v>
      </c>
      <c r="H49" s="11">
        <v>16.100000000000001</v>
      </c>
      <c r="I49" s="11"/>
      <c r="J49" s="10">
        <v>17.710000000000004</v>
      </c>
      <c r="K49" s="10">
        <f t="shared" si="1"/>
        <v>37.290000000000006</v>
      </c>
      <c r="L49" s="10">
        <f t="shared" si="2"/>
        <v>19.580000000000002</v>
      </c>
      <c r="M49" s="10">
        <f t="shared" si="3"/>
        <v>37.290000000000006</v>
      </c>
      <c r="N49" s="10">
        <f t="shared" si="4"/>
        <v>37.290000000000006</v>
      </c>
    </row>
    <row r="50" spans="1:14" x14ac:dyDescent="0.25">
      <c r="A50" s="30">
        <v>0</v>
      </c>
      <c r="B50" s="10">
        <v>11</v>
      </c>
      <c r="C50" s="10">
        <v>13</v>
      </c>
      <c r="D50" s="11">
        <v>68</v>
      </c>
      <c r="E50" s="10">
        <f t="shared" si="5"/>
        <v>170</v>
      </c>
      <c r="G50" s="10">
        <v>50</v>
      </c>
      <c r="H50" s="11">
        <v>6.5</v>
      </c>
      <c r="I50" s="11"/>
      <c r="J50" s="10">
        <v>7.15</v>
      </c>
      <c r="K50" s="10">
        <f t="shared" si="1"/>
        <v>7.15</v>
      </c>
      <c r="L50" s="10">
        <f t="shared" si="2"/>
        <v>0</v>
      </c>
      <c r="M50" s="10">
        <f t="shared" si="3"/>
        <v>7.15</v>
      </c>
      <c r="N50" s="10">
        <f t="shared" si="4"/>
        <v>7.15</v>
      </c>
    </row>
    <row r="51" spans="1:14" x14ac:dyDescent="0.25">
      <c r="A51" s="30">
        <v>19.580000000000002</v>
      </c>
      <c r="B51" s="10">
        <v>6</v>
      </c>
      <c r="C51" s="10">
        <v>8</v>
      </c>
      <c r="D51" s="11">
        <v>43</v>
      </c>
      <c r="E51" s="10">
        <f t="shared" si="5"/>
        <v>107.5</v>
      </c>
      <c r="G51" s="10">
        <v>51</v>
      </c>
      <c r="H51" s="11">
        <v>4.3</v>
      </c>
      <c r="I51" s="11"/>
      <c r="J51" s="10">
        <v>4.7300000000000004</v>
      </c>
      <c r="K51" s="10">
        <f t="shared" si="1"/>
        <v>4.7300000000000004</v>
      </c>
      <c r="L51" s="10">
        <f t="shared" si="2"/>
        <v>0</v>
      </c>
      <c r="M51" s="10">
        <f t="shared" si="3"/>
        <v>4.7300000000000004</v>
      </c>
      <c r="N51" s="10">
        <f t="shared" si="4"/>
        <v>4.7300000000000004</v>
      </c>
    </row>
    <row r="52" spans="1:14" x14ac:dyDescent="0.25">
      <c r="A52" s="30">
        <v>0</v>
      </c>
      <c r="B52" s="10">
        <v>5</v>
      </c>
      <c r="C52" s="10">
        <v>6</v>
      </c>
      <c r="D52" s="11">
        <v>115</v>
      </c>
      <c r="E52" s="10">
        <f t="shared" si="5"/>
        <v>287.5</v>
      </c>
      <c r="G52" s="10">
        <v>52</v>
      </c>
      <c r="H52" s="11">
        <v>11</v>
      </c>
      <c r="I52" s="11"/>
      <c r="J52" s="10">
        <v>12.100000000000001</v>
      </c>
      <c r="K52" s="10">
        <f t="shared" si="1"/>
        <v>12.100000000000001</v>
      </c>
      <c r="L52" s="10">
        <f t="shared" si="2"/>
        <v>0</v>
      </c>
      <c r="M52" s="10">
        <f t="shared" si="3"/>
        <v>12.100000000000001</v>
      </c>
      <c r="N52" s="10">
        <f t="shared" si="4"/>
        <v>12.100000000000001</v>
      </c>
    </row>
    <row r="53" spans="1:14" x14ac:dyDescent="0.25">
      <c r="A53" s="30">
        <v>0</v>
      </c>
      <c r="B53" s="10">
        <v>18</v>
      </c>
      <c r="C53" s="10">
        <v>25</v>
      </c>
      <c r="D53" s="11">
        <v>113</v>
      </c>
      <c r="E53" s="10">
        <f t="shared" ref="E53:E116" si="6">D53*$U$11</f>
        <v>282.5</v>
      </c>
    </row>
    <row r="54" spans="1:14" x14ac:dyDescent="0.25">
      <c r="A54" s="30">
        <v>0</v>
      </c>
      <c r="B54" s="10">
        <v>4</v>
      </c>
      <c r="C54" s="10">
        <v>7</v>
      </c>
      <c r="D54" s="11">
        <v>170</v>
      </c>
      <c r="E54" s="10">
        <f t="shared" si="6"/>
        <v>425</v>
      </c>
    </row>
    <row r="55" spans="1:14" x14ac:dyDescent="0.25">
      <c r="A55" s="30">
        <v>0</v>
      </c>
      <c r="B55" s="10">
        <v>36</v>
      </c>
      <c r="C55" s="10">
        <v>37</v>
      </c>
      <c r="D55" s="11">
        <v>65</v>
      </c>
      <c r="E55" s="10">
        <f t="shared" si="6"/>
        <v>162.5</v>
      </c>
    </row>
    <row r="56" spans="1:14" x14ac:dyDescent="0.25">
      <c r="A56" s="30">
        <v>0</v>
      </c>
      <c r="B56" s="10">
        <v>7</v>
      </c>
      <c r="C56" s="10">
        <v>21</v>
      </c>
      <c r="D56" s="11">
        <v>325</v>
      </c>
      <c r="E56" s="10">
        <f t="shared" si="6"/>
        <v>812.5</v>
      </c>
    </row>
    <row r="57" spans="1:14" x14ac:dyDescent="0.25">
      <c r="A57" s="30">
        <v>0</v>
      </c>
      <c r="B57" s="10">
        <v>33</v>
      </c>
      <c r="C57" s="10">
        <v>41</v>
      </c>
      <c r="D57" s="11">
        <v>205</v>
      </c>
      <c r="E57" s="10">
        <f t="shared" si="6"/>
        <v>512.5</v>
      </c>
    </row>
    <row r="58" spans="1:14" x14ac:dyDescent="0.25">
      <c r="A58" s="30">
        <v>137.5</v>
      </c>
      <c r="B58" s="10">
        <v>37</v>
      </c>
      <c r="C58" s="10">
        <v>44</v>
      </c>
      <c r="D58" s="11">
        <v>112</v>
      </c>
      <c r="E58" s="10">
        <f t="shared" si="6"/>
        <v>280</v>
      </c>
    </row>
    <row r="59" spans="1:14" x14ac:dyDescent="0.25">
      <c r="A59" s="30">
        <v>4.7300000000000004</v>
      </c>
      <c r="B59" s="10">
        <v>47</v>
      </c>
      <c r="C59" s="10">
        <v>51</v>
      </c>
      <c r="D59" s="11">
        <v>103</v>
      </c>
      <c r="E59" s="10">
        <f t="shared" si="6"/>
        <v>257.5</v>
      </c>
    </row>
    <row r="60" spans="1:14" x14ac:dyDescent="0.25">
      <c r="A60" s="30">
        <v>0</v>
      </c>
      <c r="B60" s="10">
        <v>2</v>
      </c>
      <c r="C60" s="10">
        <v>8</v>
      </c>
      <c r="D60" s="11">
        <v>425</v>
      </c>
      <c r="E60" s="10">
        <f t="shared" si="6"/>
        <v>1062.5</v>
      </c>
    </row>
    <row r="61" spans="1:14" x14ac:dyDescent="0.25">
      <c r="A61" s="30">
        <v>2004.3100000000004</v>
      </c>
      <c r="B61" s="10">
        <v>26</v>
      </c>
      <c r="C61" s="10">
        <v>35</v>
      </c>
      <c r="D61" s="11">
        <v>106</v>
      </c>
      <c r="E61" s="10">
        <f t="shared" si="6"/>
        <v>265</v>
      </c>
    </row>
    <row r="62" spans="1:14" x14ac:dyDescent="0.25">
      <c r="A62" s="30">
        <v>56.540000000000077</v>
      </c>
      <c r="B62" s="10">
        <v>25</v>
      </c>
      <c r="C62" s="10">
        <v>29</v>
      </c>
      <c r="D62" s="11">
        <v>33</v>
      </c>
      <c r="E62" s="10">
        <f t="shared" si="6"/>
        <v>82.5</v>
      </c>
    </row>
    <row r="63" spans="1:14" x14ac:dyDescent="0.25">
      <c r="A63" s="30">
        <v>0</v>
      </c>
      <c r="B63" s="10">
        <v>16</v>
      </c>
      <c r="C63" s="10">
        <v>24</v>
      </c>
      <c r="D63" s="11">
        <v>153</v>
      </c>
      <c r="E63" s="10">
        <f t="shared" si="6"/>
        <v>382.5</v>
      </c>
    </row>
    <row r="64" spans="1:14" x14ac:dyDescent="0.25">
      <c r="A64" s="30">
        <v>0</v>
      </c>
      <c r="B64" s="10">
        <v>30</v>
      </c>
      <c r="C64" s="10">
        <v>31</v>
      </c>
      <c r="D64" s="11">
        <v>62</v>
      </c>
      <c r="E64" s="10">
        <f t="shared" si="6"/>
        <v>155</v>
      </c>
    </row>
    <row r="65" spans="1:5" x14ac:dyDescent="0.25">
      <c r="A65" s="30">
        <v>0</v>
      </c>
      <c r="B65" s="10">
        <v>14</v>
      </c>
      <c r="C65" s="10">
        <v>15</v>
      </c>
      <c r="D65" s="11">
        <v>82</v>
      </c>
      <c r="E65" s="10">
        <f t="shared" si="6"/>
        <v>205</v>
      </c>
    </row>
    <row r="66" spans="1:5" x14ac:dyDescent="0.25">
      <c r="A66" s="30">
        <v>0</v>
      </c>
      <c r="B66" s="10">
        <v>7</v>
      </c>
      <c r="C66" s="10">
        <v>9</v>
      </c>
      <c r="D66" s="11">
        <v>104</v>
      </c>
      <c r="E66" s="10">
        <f t="shared" si="6"/>
        <v>260</v>
      </c>
    </row>
    <row r="67" spans="1:5" x14ac:dyDescent="0.25">
      <c r="A67" s="30">
        <v>0</v>
      </c>
      <c r="B67" s="10">
        <v>43</v>
      </c>
      <c r="C67" s="10">
        <v>44</v>
      </c>
      <c r="D67" s="11">
        <v>56</v>
      </c>
      <c r="E67" s="10">
        <f t="shared" si="6"/>
        <v>140</v>
      </c>
    </row>
    <row r="68" spans="1:5" x14ac:dyDescent="0.25">
      <c r="A68" s="30">
        <v>156.86000000000001</v>
      </c>
      <c r="B68" s="10">
        <v>22</v>
      </c>
      <c r="C68" s="10">
        <v>27</v>
      </c>
      <c r="D68" s="11">
        <v>61</v>
      </c>
      <c r="E68" s="10">
        <f t="shared" si="6"/>
        <v>152.5</v>
      </c>
    </row>
    <row r="69" spans="1:5" x14ac:dyDescent="0.25">
      <c r="A69" s="30">
        <v>0</v>
      </c>
      <c r="B69" s="10">
        <v>18</v>
      </c>
      <c r="C69" s="10">
        <v>19</v>
      </c>
      <c r="D69" s="11">
        <v>51</v>
      </c>
      <c r="E69" s="10">
        <f t="shared" si="6"/>
        <v>127.5</v>
      </c>
    </row>
    <row r="70" spans="1:5" x14ac:dyDescent="0.25">
      <c r="A70" s="30">
        <v>0</v>
      </c>
      <c r="B70" s="10">
        <v>16</v>
      </c>
      <c r="C70" s="10">
        <v>22</v>
      </c>
      <c r="D70" s="11">
        <v>71</v>
      </c>
      <c r="E70" s="10">
        <f t="shared" si="6"/>
        <v>177.5</v>
      </c>
    </row>
    <row r="71" spans="1:5" x14ac:dyDescent="0.25">
      <c r="A71" s="30">
        <v>0</v>
      </c>
      <c r="B71" s="10">
        <v>14</v>
      </c>
      <c r="C71" s="10">
        <v>19</v>
      </c>
      <c r="D71" s="11">
        <v>73</v>
      </c>
      <c r="E71" s="10">
        <f t="shared" si="6"/>
        <v>182.5</v>
      </c>
    </row>
    <row r="72" spans="1:5" x14ac:dyDescent="0.25">
      <c r="A72" s="30">
        <v>15.620000000000001</v>
      </c>
      <c r="B72" s="10">
        <v>24</v>
      </c>
      <c r="C72" s="10">
        <v>32</v>
      </c>
      <c r="D72" s="11">
        <v>98</v>
      </c>
      <c r="E72" s="10">
        <f t="shared" si="6"/>
        <v>245</v>
      </c>
    </row>
    <row r="73" spans="1:5" x14ac:dyDescent="0.25">
      <c r="A73" s="30">
        <v>40.590000000000003</v>
      </c>
      <c r="B73" s="10">
        <v>28</v>
      </c>
      <c r="C73" s="10">
        <v>30</v>
      </c>
      <c r="D73" s="11">
        <v>29</v>
      </c>
      <c r="E73" s="10">
        <f t="shared" si="6"/>
        <v>72.5</v>
      </c>
    </row>
    <row r="74" spans="1:5" x14ac:dyDescent="0.25">
      <c r="A74" s="30">
        <v>219.56</v>
      </c>
      <c r="B74" s="10">
        <v>20</v>
      </c>
      <c r="C74" s="10">
        <v>22</v>
      </c>
      <c r="D74" s="11">
        <v>135</v>
      </c>
      <c r="E74" s="10">
        <f t="shared" si="6"/>
        <v>337.5</v>
      </c>
    </row>
    <row r="75" spans="1:5" x14ac:dyDescent="0.25">
      <c r="A75" s="30">
        <v>0</v>
      </c>
      <c r="B75" s="10">
        <v>4</v>
      </c>
      <c r="C75" s="10">
        <v>5</v>
      </c>
      <c r="D75" s="11">
        <v>111</v>
      </c>
      <c r="E75" s="10">
        <f t="shared" si="6"/>
        <v>277.5</v>
      </c>
    </row>
    <row r="76" spans="1:5" x14ac:dyDescent="0.25">
      <c r="A76" s="30">
        <v>24.860000000000014</v>
      </c>
      <c r="B76" s="10">
        <v>30</v>
      </c>
      <c r="C76" s="10">
        <v>36</v>
      </c>
      <c r="D76" s="11">
        <v>75</v>
      </c>
      <c r="E76" s="10">
        <f t="shared" si="6"/>
        <v>187.5</v>
      </c>
    </row>
    <row r="77" spans="1:5" x14ac:dyDescent="0.25">
      <c r="A77" s="30">
        <v>0</v>
      </c>
      <c r="B77" s="10">
        <v>50</v>
      </c>
      <c r="C77" s="10">
        <v>45</v>
      </c>
      <c r="D77" s="11">
        <v>85</v>
      </c>
      <c r="E77" s="10">
        <f t="shared" si="6"/>
        <v>212.5</v>
      </c>
    </row>
    <row r="78" spans="1:5" x14ac:dyDescent="0.25">
      <c r="A78" s="30">
        <v>0</v>
      </c>
      <c r="B78" s="10">
        <v>47</v>
      </c>
      <c r="C78" s="10">
        <v>46</v>
      </c>
      <c r="D78" s="11">
        <v>51</v>
      </c>
      <c r="E78" s="10">
        <f t="shared" si="6"/>
        <v>127.5</v>
      </c>
    </row>
    <row r="79" spans="1:5" x14ac:dyDescent="0.25">
      <c r="A79" s="30">
        <v>0</v>
      </c>
      <c r="B79" s="10">
        <v>40</v>
      </c>
      <c r="C79" s="10">
        <v>37</v>
      </c>
      <c r="D79" s="11">
        <v>99</v>
      </c>
      <c r="E79" s="10">
        <f t="shared" si="6"/>
        <v>247.5</v>
      </c>
    </row>
    <row r="80" spans="1:5" x14ac:dyDescent="0.25">
      <c r="A80" s="30">
        <v>0</v>
      </c>
      <c r="B80" s="10">
        <v>34</v>
      </c>
      <c r="C80" s="10">
        <v>30</v>
      </c>
      <c r="D80" s="11">
        <v>94</v>
      </c>
      <c r="E80" s="10">
        <f t="shared" si="6"/>
        <v>235</v>
      </c>
    </row>
    <row r="81" spans="1:5" x14ac:dyDescent="0.25">
      <c r="A81" s="30">
        <v>0</v>
      </c>
      <c r="B81" s="10">
        <v>36</v>
      </c>
      <c r="C81" s="10">
        <v>34</v>
      </c>
      <c r="D81" s="11">
        <v>39</v>
      </c>
      <c r="E81" s="10">
        <f t="shared" si="6"/>
        <v>97.5</v>
      </c>
    </row>
    <row r="82" spans="1:5" x14ac:dyDescent="0.25">
      <c r="A82" s="30">
        <v>0</v>
      </c>
      <c r="B82" s="10">
        <v>41</v>
      </c>
      <c r="C82" s="10">
        <v>35</v>
      </c>
      <c r="D82" s="11">
        <v>83</v>
      </c>
      <c r="E82" s="10">
        <f t="shared" si="6"/>
        <v>207.5</v>
      </c>
    </row>
    <row r="83" spans="1:5" x14ac:dyDescent="0.25">
      <c r="A83" s="30">
        <v>0</v>
      </c>
      <c r="B83" s="10">
        <v>43</v>
      </c>
      <c r="C83" s="10">
        <v>36</v>
      </c>
      <c r="D83" s="11">
        <v>94</v>
      </c>
      <c r="E83" s="10">
        <f t="shared" si="6"/>
        <v>235</v>
      </c>
    </row>
    <row r="84" spans="1:5" x14ac:dyDescent="0.25">
      <c r="A84" s="30">
        <v>0</v>
      </c>
      <c r="B84" s="10">
        <v>32</v>
      </c>
      <c r="C84" s="10">
        <v>31</v>
      </c>
      <c r="D84" s="11">
        <v>80</v>
      </c>
      <c r="E84" s="10">
        <f t="shared" si="6"/>
        <v>200</v>
      </c>
    </row>
    <row r="85" spans="1:5" x14ac:dyDescent="0.25">
      <c r="A85" s="30">
        <v>0</v>
      </c>
      <c r="B85" s="10">
        <v>45</v>
      </c>
      <c r="C85" s="10">
        <v>40</v>
      </c>
      <c r="D85" s="11">
        <v>185</v>
      </c>
      <c r="E85" s="10">
        <f t="shared" si="6"/>
        <v>462.5</v>
      </c>
    </row>
    <row r="86" spans="1:5" x14ac:dyDescent="0.25">
      <c r="A86" s="30">
        <v>33.99</v>
      </c>
      <c r="B86" s="10">
        <v>24</v>
      </c>
      <c r="C86" s="10">
        <v>23</v>
      </c>
      <c r="D86" s="11">
        <v>56</v>
      </c>
      <c r="E86" s="10">
        <f t="shared" si="6"/>
        <v>140</v>
      </c>
    </row>
    <row r="87" spans="1:5" x14ac:dyDescent="0.25">
      <c r="A87" s="30">
        <v>52.029999999999973</v>
      </c>
      <c r="B87" s="10">
        <v>14</v>
      </c>
      <c r="C87" s="10">
        <v>11</v>
      </c>
      <c r="D87" s="11">
        <v>96</v>
      </c>
      <c r="E87" s="10">
        <f t="shared" si="6"/>
        <v>240</v>
      </c>
    </row>
    <row r="88" spans="1:5" x14ac:dyDescent="0.25">
      <c r="A88" s="30">
        <v>0</v>
      </c>
      <c r="B88" s="10">
        <v>31</v>
      </c>
      <c r="C88" s="10">
        <v>27</v>
      </c>
      <c r="D88" s="11">
        <v>45</v>
      </c>
      <c r="E88" s="10">
        <f t="shared" si="6"/>
        <v>112.5</v>
      </c>
    </row>
    <row r="89" spans="1:5" x14ac:dyDescent="0.25">
      <c r="A89" s="30">
        <v>0</v>
      </c>
      <c r="B89" s="10">
        <v>33</v>
      </c>
      <c r="C89" s="10">
        <v>29</v>
      </c>
      <c r="D89" s="11">
        <v>170</v>
      </c>
      <c r="E89" s="10">
        <f t="shared" si="6"/>
        <v>425</v>
      </c>
    </row>
    <row r="90" spans="1:5" x14ac:dyDescent="0.25">
      <c r="A90" s="30">
        <v>3.8500000000000005</v>
      </c>
      <c r="B90" s="10">
        <v>4</v>
      </c>
      <c r="C90" s="10">
        <v>1</v>
      </c>
      <c r="D90" s="11">
        <v>313</v>
      </c>
      <c r="E90" s="10">
        <f t="shared" si="6"/>
        <v>782.5</v>
      </c>
    </row>
    <row r="91" spans="1:5" x14ac:dyDescent="0.25">
      <c r="A91" s="30">
        <v>0</v>
      </c>
      <c r="B91" s="10">
        <v>46</v>
      </c>
      <c r="C91" s="10">
        <v>45</v>
      </c>
      <c r="D91" s="11">
        <v>124</v>
      </c>
      <c r="E91" s="10">
        <f t="shared" si="6"/>
        <v>310</v>
      </c>
    </row>
    <row r="92" spans="1:5" x14ac:dyDescent="0.25">
      <c r="A92" s="30">
        <v>117.59000000000002</v>
      </c>
      <c r="B92" s="10">
        <v>10</v>
      </c>
      <c r="C92" s="10">
        <v>3</v>
      </c>
      <c r="D92" s="11">
        <v>315</v>
      </c>
      <c r="E92" s="10">
        <f t="shared" si="6"/>
        <v>787.5</v>
      </c>
    </row>
    <row r="93" spans="1:5" x14ac:dyDescent="0.25">
      <c r="A93" s="30">
        <v>0</v>
      </c>
      <c r="B93" s="10">
        <v>52</v>
      </c>
      <c r="C93" s="10">
        <v>49</v>
      </c>
      <c r="D93" s="11">
        <v>71</v>
      </c>
      <c r="E93" s="10">
        <f t="shared" si="6"/>
        <v>177.5</v>
      </c>
    </row>
    <row r="94" spans="1:5" x14ac:dyDescent="0.25">
      <c r="A94" s="30">
        <v>56.540000000000077</v>
      </c>
      <c r="B94" s="10">
        <v>26</v>
      </c>
      <c r="C94" s="10">
        <v>25</v>
      </c>
      <c r="D94" s="11">
        <v>85</v>
      </c>
      <c r="E94" s="10">
        <f t="shared" si="6"/>
        <v>212.5</v>
      </c>
    </row>
    <row r="95" spans="1:5" x14ac:dyDescent="0.25">
      <c r="A95" s="30">
        <v>0</v>
      </c>
      <c r="B95" s="10">
        <v>35</v>
      </c>
      <c r="C95" s="10">
        <v>29</v>
      </c>
      <c r="D95" s="11">
        <v>129</v>
      </c>
      <c r="E95" s="10">
        <f t="shared" si="6"/>
        <v>322.5</v>
      </c>
    </row>
    <row r="96" spans="1:5" x14ac:dyDescent="0.25">
      <c r="A96" s="30">
        <v>0</v>
      </c>
      <c r="B96" s="10">
        <v>10</v>
      </c>
      <c r="C96" s="10">
        <v>8</v>
      </c>
      <c r="D96" s="11">
        <v>168</v>
      </c>
      <c r="E96" s="10">
        <f t="shared" si="6"/>
        <v>420</v>
      </c>
    </row>
    <row r="97" spans="1:5" x14ac:dyDescent="0.25">
      <c r="A97" s="30">
        <v>7.48</v>
      </c>
      <c r="B97" s="10">
        <v>49</v>
      </c>
      <c r="C97" s="10">
        <v>48</v>
      </c>
      <c r="D97" s="11">
        <v>61</v>
      </c>
      <c r="E97" s="10">
        <f t="shared" si="6"/>
        <v>152.5</v>
      </c>
    </row>
    <row r="98" spans="1:5" x14ac:dyDescent="0.25">
      <c r="A98" s="30">
        <v>249.47999999999996</v>
      </c>
      <c r="B98" s="10">
        <v>18</v>
      </c>
      <c r="C98" s="10">
        <v>17</v>
      </c>
      <c r="D98" s="11">
        <v>66</v>
      </c>
      <c r="E98" s="10">
        <f t="shared" si="6"/>
        <v>165</v>
      </c>
    </row>
    <row r="99" spans="1:5" x14ac:dyDescent="0.25">
      <c r="A99" s="30">
        <v>118.36</v>
      </c>
      <c r="B99" s="10">
        <v>13</v>
      </c>
      <c r="C99" s="10">
        <v>9</v>
      </c>
      <c r="D99" s="11">
        <v>159</v>
      </c>
      <c r="E99" s="10">
        <f t="shared" si="6"/>
        <v>397.5</v>
      </c>
    </row>
    <row r="100" spans="1:5" x14ac:dyDescent="0.25">
      <c r="A100" s="30">
        <v>0</v>
      </c>
      <c r="B100" s="10">
        <v>49</v>
      </c>
      <c r="C100" s="10">
        <v>41</v>
      </c>
      <c r="D100" s="11">
        <v>210</v>
      </c>
      <c r="E100" s="10">
        <f t="shared" si="6"/>
        <v>525</v>
      </c>
    </row>
    <row r="101" spans="1:5" x14ac:dyDescent="0.25">
      <c r="A101" s="30">
        <v>0</v>
      </c>
      <c r="B101" s="10">
        <v>26</v>
      </c>
      <c r="C101" s="10">
        <v>20</v>
      </c>
      <c r="D101" s="11">
        <v>110</v>
      </c>
      <c r="E101" s="10">
        <f t="shared" si="6"/>
        <v>275</v>
      </c>
    </row>
    <row r="102" spans="1:5" x14ac:dyDescent="0.25">
      <c r="A102" s="30">
        <v>0</v>
      </c>
      <c r="B102" s="10">
        <v>40</v>
      </c>
      <c r="C102" s="10">
        <v>32</v>
      </c>
      <c r="D102" s="11">
        <v>86</v>
      </c>
      <c r="E102" s="10">
        <f t="shared" si="6"/>
        <v>215</v>
      </c>
    </row>
    <row r="103" spans="1:5" x14ac:dyDescent="0.25">
      <c r="A103" s="30">
        <v>0</v>
      </c>
      <c r="B103" s="10">
        <v>24</v>
      </c>
      <c r="C103" s="10">
        <v>22</v>
      </c>
      <c r="D103" s="11">
        <v>73</v>
      </c>
      <c r="E103" s="10">
        <f t="shared" si="6"/>
        <v>182.5</v>
      </c>
    </row>
    <row r="104" spans="1:5" x14ac:dyDescent="0.25">
      <c r="A104" s="30">
        <v>0</v>
      </c>
      <c r="B104" s="10">
        <v>28</v>
      </c>
      <c r="C104" s="10">
        <v>26</v>
      </c>
      <c r="D104" s="11">
        <v>67</v>
      </c>
      <c r="E104" s="10">
        <f t="shared" si="6"/>
        <v>167.5</v>
      </c>
    </row>
    <row r="105" spans="1:5" x14ac:dyDescent="0.25">
      <c r="A105" s="30">
        <v>0</v>
      </c>
      <c r="B105" s="10">
        <v>45</v>
      </c>
      <c r="C105" s="10">
        <v>44</v>
      </c>
      <c r="D105" s="11">
        <v>127</v>
      </c>
      <c r="E105" s="10">
        <f t="shared" si="6"/>
        <v>317.5</v>
      </c>
    </row>
    <row r="106" spans="1:5" x14ac:dyDescent="0.25">
      <c r="A106" s="30">
        <v>0</v>
      </c>
      <c r="B106" s="10">
        <v>49</v>
      </c>
      <c r="C106" s="10">
        <v>47</v>
      </c>
      <c r="D106" s="11">
        <v>97</v>
      </c>
      <c r="E106" s="10">
        <f t="shared" si="6"/>
        <v>242.5</v>
      </c>
    </row>
    <row r="107" spans="1:5" x14ac:dyDescent="0.25">
      <c r="A107" s="30">
        <v>3.8500000000000005</v>
      </c>
      <c r="B107" s="10">
        <v>40</v>
      </c>
      <c r="C107" s="10">
        <v>39</v>
      </c>
      <c r="D107" s="11">
        <v>68</v>
      </c>
      <c r="E107" s="10">
        <f t="shared" si="6"/>
        <v>170</v>
      </c>
    </row>
    <row r="108" spans="1:5" x14ac:dyDescent="0.25">
      <c r="A108" s="30">
        <v>0</v>
      </c>
      <c r="B108" s="10">
        <v>46</v>
      </c>
      <c r="C108" s="10">
        <v>44</v>
      </c>
      <c r="D108" s="11">
        <v>100</v>
      </c>
      <c r="E108" s="10">
        <f t="shared" si="6"/>
        <v>250</v>
      </c>
    </row>
    <row r="109" spans="1:5" x14ac:dyDescent="0.25">
      <c r="A109" s="30">
        <v>0</v>
      </c>
      <c r="B109" s="10">
        <v>33</v>
      </c>
      <c r="C109" s="10">
        <v>21</v>
      </c>
      <c r="D109" s="11">
        <v>214</v>
      </c>
      <c r="E109" s="10">
        <f t="shared" si="6"/>
        <v>535</v>
      </c>
    </row>
    <row r="110" spans="1:5" x14ac:dyDescent="0.25">
      <c r="A110" s="30">
        <v>134.53</v>
      </c>
      <c r="B110" s="10">
        <v>17</v>
      </c>
      <c r="C110" s="10">
        <v>13</v>
      </c>
      <c r="D110" s="11">
        <v>77</v>
      </c>
      <c r="E110" s="10">
        <f t="shared" si="6"/>
        <v>192.5</v>
      </c>
    </row>
    <row r="111" spans="1:5" x14ac:dyDescent="0.25">
      <c r="A111" s="30">
        <v>0</v>
      </c>
      <c r="B111" s="10">
        <v>16</v>
      </c>
      <c r="C111" s="10">
        <v>15</v>
      </c>
      <c r="D111" s="11">
        <v>120</v>
      </c>
      <c r="E111" s="10">
        <f t="shared" si="6"/>
        <v>300</v>
      </c>
    </row>
    <row r="112" spans="1:5" x14ac:dyDescent="0.25">
      <c r="A112" s="30">
        <v>21.78</v>
      </c>
      <c r="B112" s="10">
        <v>16</v>
      </c>
      <c r="C112" s="10">
        <v>12</v>
      </c>
      <c r="D112" s="11">
        <v>173</v>
      </c>
      <c r="E112" s="10">
        <f t="shared" si="6"/>
        <v>432.5</v>
      </c>
    </row>
    <row r="113" spans="1:5" x14ac:dyDescent="0.25">
      <c r="A113" s="30">
        <v>0</v>
      </c>
      <c r="B113" s="10">
        <v>9</v>
      </c>
      <c r="C113" s="10">
        <v>5</v>
      </c>
      <c r="D113" s="11">
        <v>47</v>
      </c>
      <c r="E113" s="10">
        <f t="shared" si="6"/>
        <v>117.5</v>
      </c>
    </row>
    <row r="114" spans="1:5" x14ac:dyDescent="0.25">
      <c r="A114" s="30">
        <v>0</v>
      </c>
      <c r="B114" s="10">
        <v>47</v>
      </c>
      <c r="C114" s="10">
        <v>42</v>
      </c>
      <c r="D114" s="11">
        <v>191</v>
      </c>
      <c r="E114" s="10">
        <f t="shared" si="6"/>
        <v>477.5</v>
      </c>
    </row>
    <row r="115" spans="1:5" x14ac:dyDescent="0.25">
      <c r="A115" s="30">
        <v>0</v>
      </c>
      <c r="B115" s="10">
        <v>42</v>
      </c>
      <c r="C115" s="10">
        <v>41</v>
      </c>
      <c r="D115" s="11">
        <v>56</v>
      </c>
      <c r="E115" s="10">
        <f t="shared" si="6"/>
        <v>140</v>
      </c>
    </row>
    <row r="116" spans="1:5" x14ac:dyDescent="0.25">
      <c r="A116" s="30">
        <v>184.24999999999997</v>
      </c>
      <c r="B116" s="10">
        <v>20</v>
      </c>
      <c r="C116" s="10">
        <v>15</v>
      </c>
      <c r="D116" s="11">
        <v>75</v>
      </c>
      <c r="E116" s="10">
        <f t="shared" si="6"/>
        <v>187.5</v>
      </c>
    </row>
    <row r="117" spans="1:5" x14ac:dyDescent="0.25">
      <c r="A117" s="30">
        <v>0</v>
      </c>
      <c r="B117" s="10">
        <v>37</v>
      </c>
      <c r="C117" s="10">
        <v>31</v>
      </c>
      <c r="D117" s="11">
        <v>72</v>
      </c>
      <c r="E117" s="10">
        <f t="shared" ref="E117:E153" si="7">D117*$U$11</f>
        <v>180</v>
      </c>
    </row>
    <row r="118" spans="1:5" x14ac:dyDescent="0.25">
      <c r="A118" s="30">
        <v>0</v>
      </c>
      <c r="B118" s="10">
        <v>42</v>
      </c>
      <c r="C118" s="10">
        <v>34</v>
      </c>
      <c r="D118" s="11">
        <v>84</v>
      </c>
      <c r="E118" s="10">
        <f t="shared" si="7"/>
        <v>210</v>
      </c>
    </row>
    <row r="119" spans="1:5" x14ac:dyDescent="0.25">
      <c r="A119" s="30">
        <v>136.84</v>
      </c>
      <c r="B119" s="10">
        <v>15</v>
      </c>
      <c r="C119" s="10">
        <v>10</v>
      </c>
      <c r="D119" s="11">
        <v>95</v>
      </c>
      <c r="E119" s="10">
        <f t="shared" si="7"/>
        <v>237.5</v>
      </c>
    </row>
    <row r="120" spans="1:5" x14ac:dyDescent="0.25">
      <c r="A120" s="30">
        <v>377.3</v>
      </c>
      <c r="B120" s="10">
        <v>20</v>
      </c>
      <c r="C120" s="10">
        <v>19</v>
      </c>
      <c r="D120" s="11">
        <v>50</v>
      </c>
      <c r="E120" s="10">
        <f t="shared" si="7"/>
        <v>125</v>
      </c>
    </row>
    <row r="121" spans="1:5" x14ac:dyDescent="0.25">
      <c r="A121" s="30">
        <v>0</v>
      </c>
      <c r="B121" s="10">
        <v>43</v>
      </c>
      <c r="C121" s="10">
        <v>42</v>
      </c>
      <c r="D121" s="11">
        <v>60</v>
      </c>
      <c r="E121" s="10">
        <f t="shared" si="7"/>
        <v>150</v>
      </c>
    </row>
    <row r="122" spans="1:5" x14ac:dyDescent="0.25">
      <c r="A122" s="30">
        <v>50.93</v>
      </c>
      <c r="B122" s="10">
        <v>11</v>
      </c>
      <c r="C122" s="10">
        <v>6</v>
      </c>
      <c r="D122" s="11">
        <v>72</v>
      </c>
      <c r="E122" s="10">
        <f t="shared" si="7"/>
        <v>180</v>
      </c>
    </row>
    <row r="123" spans="1:5" x14ac:dyDescent="0.25">
      <c r="A123" s="30">
        <v>0</v>
      </c>
      <c r="B123" s="10">
        <v>28</v>
      </c>
      <c r="C123" s="10">
        <v>27</v>
      </c>
      <c r="D123" s="11">
        <v>60</v>
      </c>
      <c r="E123" s="10">
        <f t="shared" si="7"/>
        <v>150</v>
      </c>
    </row>
    <row r="124" spans="1:5" x14ac:dyDescent="0.25">
      <c r="A124" s="30">
        <v>10.009999999999991</v>
      </c>
      <c r="B124" s="10">
        <v>35</v>
      </c>
      <c r="C124" s="10">
        <v>34</v>
      </c>
      <c r="D124" s="11">
        <v>57</v>
      </c>
      <c r="E124" s="10">
        <f t="shared" si="7"/>
        <v>142.5</v>
      </c>
    </row>
    <row r="125" spans="1:5" x14ac:dyDescent="0.25">
      <c r="A125" s="30">
        <v>0</v>
      </c>
      <c r="B125" s="10">
        <v>21</v>
      </c>
      <c r="C125" s="10">
        <v>17</v>
      </c>
      <c r="D125" s="11">
        <v>124</v>
      </c>
      <c r="E125" s="10">
        <f t="shared" si="7"/>
        <v>310</v>
      </c>
    </row>
    <row r="126" spans="1:5" x14ac:dyDescent="0.25">
      <c r="A126" s="30">
        <v>0</v>
      </c>
      <c r="B126" s="10">
        <v>13</v>
      </c>
      <c r="C126" s="10">
        <v>11</v>
      </c>
      <c r="D126" s="11">
        <v>68</v>
      </c>
      <c r="E126" s="10">
        <f t="shared" si="7"/>
        <v>170</v>
      </c>
    </row>
    <row r="127" spans="1:5" x14ac:dyDescent="0.25">
      <c r="A127" s="30">
        <v>0</v>
      </c>
      <c r="B127" s="10">
        <v>8</v>
      </c>
      <c r="C127" s="10">
        <v>6</v>
      </c>
      <c r="D127" s="11">
        <v>43</v>
      </c>
      <c r="E127" s="10">
        <f t="shared" si="7"/>
        <v>107.5</v>
      </c>
    </row>
    <row r="128" spans="1:5" x14ac:dyDescent="0.25">
      <c r="A128" s="30">
        <v>28.930000000000007</v>
      </c>
      <c r="B128" s="10">
        <v>6</v>
      </c>
      <c r="C128" s="10">
        <v>5</v>
      </c>
      <c r="D128" s="11">
        <v>115</v>
      </c>
      <c r="E128" s="10">
        <f t="shared" si="7"/>
        <v>287.5</v>
      </c>
    </row>
    <row r="129" spans="1:5" x14ac:dyDescent="0.25">
      <c r="A129" s="30">
        <v>0</v>
      </c>
      <c r="B129" s="10">
        <v>25</v>
      </c>
      <c r="C129" s="10">
        <v>18</v>
      </c>
      <c r="D129" s="11">
        <v>113</v>
      </c>
      <c r="E129" s="10">
        <f t="shared" si="7"/>
        <v>282.5</v>
      </c>
    </row>
    <row r="130" spans="1:5" x14ac:dyDescent="0.25">
      <c r="A130" s="30">
        <v>0</v>
      </c>
      <c r="B130" s="10">
        <v>7</v>
      </c>
      <c r="C130" s="10">
        <v>4</v>
      </c>
      <c r="D130" s="11">
        <v>170</v>
      </c>
      <c r="E130" s="10">
        <f t="shared" si="7"/>
        <v>425</v>
      </c>
    </row>
    <row r="131" spans="1:5" x14ac:dyDescent="0.25">
      <c r="A131" s="30">
        <v>0</v>
      </c>
      <c r="B131" s="10">
        <v>37</v>
      </c>
      <c r="C131" s="10">
        <v>36</v>
      </c>
      <c r="D131" s="11">
        <v>65</v>
      </c>
      <c r="E131" s="10">
        <f t="shared" si="7"/>
        <v>162.5</v>
      </c>
    </row>
    <row r="132" spans="1:5" x14ac:dyDescent="0.25">
      <c r="A132" s="30">
        <v>0</v>
      </c>
      <c r="B132" s="10">
        <v>21</v>
      </c>
      <c r="C132" s="10">
        <v>7</v>
      </c>
      <c r="D132" s="11">
        <v>325</v>
      </c>
      <c r="E132" s="10">
        <f t="shared" si="7"/>
        <v>812.5</v>
      </c>
    </row>
    <row r="133" spans="1:5" x14ac:dyDescent="0.25">
      <c r="A133" s="30">
        <v>0</v>
      </c>
      <c r="B133" s="10">
        <v>41</v>
      </c>
      <c r="C133" s="10">
        <v>33</v>
      </c>
      <c r="D133" s="11">
        <v>205</v>
      </c>
      <c r="E133" s="10">
        <f t="shared" si="7"/>
        <v>512.5</v>
      </c>
    </row>
    <row r="134" spans="1:5" x14ac:dyDescent="0.25">
      <c r="A134" s="30">
        <v>0</v>
      </c>
      <c r="B134" s="10">
        <v>44</v>
      </c>
      <c r="C134" s="10">
        <v>37</v>
      </c>
      <c r="D134" s="11">
        <v>112</v>
      </c>
      <c r="E134" s="10">
        <f t="shared" si="7"/>
        <v>280</v>
      </c>
    </row>
    <row r="135" spans="1:5" x14ac:dyDescent="0.25">
      <c r="A135" s="30">
        <v>0</v>
      </c>
      <c r="B135" s="10">
        <v>51</v>
      </c>
      <c r="C135" s="10">
        <v>47</v>
      </c>
      <c r="D135" s="11">
        <v>103</v>
      </c>
      <c r="E135" s="10">
        <f t="shared" si="7"/>
        <v>257.5</v>
      </c>
    </row>
    <row r="136" spans="1:5" x14ac:dyDescent="0.25">
      <c r="A136" s="30">
        <v>2.64</v>
      </c>
      <c r="B136" s="10">
        <v>8</v>
      </c>
      <c r="C136" s="10">
        <v>2</v>
      </c>
      <c r="D136" s="11">
        <v>425</v>
      </c>
      <c r="E136" s="10">
        <f t="shared" si="7"/>
        <v>1062.5</v>
      </c>
    </row>
    <row r="137" spans="1:5" x14ac:dyDescent="0.25">
      <c r="A137" s="30">
        <v>0</v>
      </c>
      <c r="B137" s="10">
        <v>35</v>
      </c>
      <c r="C137" s="10">
        <v>26</v>
      </c>
      <c r="D137" s="11">
        <v>106</v>
      </c>
      <c r="E137" s="10">
        <f t="shared" si="7"/>
        <v>265</v>
      </c>
    </row>
    <row r="138" spans="1:5" x14ac:dyDescent="0.25">
      <c r="A138" s="30">
        <v>0</v>
      </c>
      <c r="B138" s="10">
        <v>29</v>
      </c>
      <c r="C138" s="10">
        <v>25</v>
      </c>
      <c r="D138" s="11">
        <v>33</v>
      </c>
      <c r="E138" s="10">
        <f t="shared" si="7"/>
        <v>82.5</v>
      </c>
    </row>
    <row r="139" spans="1:5" x14ac:dyDescent="0.25">
      <c r="A139" s="30">
        <v>0</v>
      </c>
      <c r="B139" s="10">
        <v>24</v>
      </c>
      <c r="C139" s="10">
        <v>16</v>
      </c>
      <c r="D139" s="11">
        <v>153</v>
      </c>
      <c r="E139" s="10">
        <f t="shared" si="7"/>
        <v>382.5</v>
      </c>
    </row>
    <row r="140" spans="1:5" x14ac:dyDescent="0.25">
      <c r="A140" s="30">
        <v>0</v>
      </c>
      <c r="B140" s="10">
        <v>31</v>
      </c>
      <c r="C140" s="10">
        <v>30</v>
      </c>
      <c r="D140" s="11">
        <v>62</v>
      </c>
      <c r="E140" s="10">
        <f t="shared" si="7"/>
        <v>155</v>
      </c>
    </row>
    <row r="141" spans="1:5" x14ac:dyDescent="0.25">
      <c r="A141" s="30">
        <v>0</v>
      </c>
      <c r="B141" s="10">
        <v>15</v>
      </c>
      <c r="C141" s="10">
        <v>14</v>
      </c>
      <c r="D141" s="11">
        <v>82</v>
      </c>
      <c r="E141" s="10">
        <f t="shared" si="7"/>
        <v>205</v>
      </c>
    </row>
    <row r="142" spans="1:5" x14ac:dyDescent="0.25">
      <c r="A142" s="30">
        <v>112.31</v>
      </c>
      <c r="B142" s="10">
        <v>9</v>
      </c>
      <c r="C142" s="10">
        <v>7</v>
      </c>
      <c r="D142" s="11">
        <v>104</v>
      </c>
      <c r="E142" s="10">
        <f t="shared" si="7"/>
        <v>260</v>
      </c>
    </row>
    <row r="143" spans="1:5" x14ac:dyDescent="0.25">
      <c r="A143" s="30">
        <v>0</v>
      </c>
      <c r="B143" s="10">
        <v>44</v>
      </c>
      <c r="C143" s="10">
        <v>43</v>
      </c>
      <c r="D143" s="11">
        <v>56</v>
      </c>
      <c r="E143" s="10">
        <f t="shared" si="7"/>
        <v>140</v>
      </c>
    </row>
    <row r="144" spans="1:5" x14ac:dyDescent="0.25">
      <c r="A144" s="30">
        <v>0</v>
      </c>
      <c r="B144" s="10">
        <v>27</v>
      </c>
      <c r="C144" s="10">
        <v>22</v>
      </c>
      <c r="D144" s="11">
        <v>61</v>
      </c>
      <c r="E144" s="10">
        <f t="shared" si="7"/>
        <v>152.5</v>
      </c>
    </row>
    <row r="145" spans="1:5" x14ac:dyDescent="0.25">
      <c r="A145" s="30">
        <v>257.28999999999996</v>
      </c>
      <c r="B145" s="10">
        <v>19</v>
      </c>
      <c r="C145" s="10">
        <v>18</v>
      </c>
      <c r="D145" s="11">
        <v>51</v>
      </c>
      <c r="E145" s="10">
        <f t="shared" si="7"/>
        <v>127.5</v>
      </c>
    </row>
    <row r="146" spans="1:5" x14ac:dyDescent="0.25">
      <c r="A146" s="30">
        <v>0</v>
      </c>
      <c r="B146" s="10">
        <v>22</v>
      </c>
      <c r="C146" s="10">
        <v>16</v>
      </c>
      <c r="D146" s="11">
        <v>71</v>
      </c>
      <c r="E146" s="10">
        <f t="shared" si="7"/>
        <v>177.5</v>
      </c>
    </row>
    <row r="147" spans="1:5" x14ac:dyDescent="0.25">
      <c r="A147" s="30">
        <v>76.889999999999986</v>
      </c>
      <c r="B147" s="10">
        <v>19</v>
      </c>
      <c r="C147" s="10">
        <v>14</v>
      </c>
      <c r="D147" s="11">
        <v>73</v>
      </c>
      <c r="E147" s="10">
        <f t="shared" si="7"/>
        <v>182.5</v>
      </c>
    </row>
    <row r="148" spans="1:5" x14ac:dyDescent="0.25">
      <c r="A148" s="30">
        <v>0</v>
      </c>
      <c r="B148" s="10">
        <v>32</v>
      </c>
      <c r="C148" s="10">
        <v>24</v>
      </c>
      <c r="D148" s="11">
        <v>98</v>
      </c>
      <c r="E148" s="10">
        <f t="shared" si="7"/>
        <v>245</v>
      </c>
    </row>
    <row r="149" spans="1:5" x14ac:dyDescent="0.25">
      <c r="A149" s="30">
        <v>0</v>
      </c>
      <c r="B149" s="10">
        <v>30</v>
      </c>
      <c r="C149" s="10">
        <v>28</v>
      </c>
      <c r="D149" s="11">
        <v>29</v>
      </c>
      <c r="E149" s="10">
        <f t="shared" si="7"/>
        <v>72.5</v>
      </c>
    </row>
    <row r="150" spans="1:5" x14ac:dyDescent="0.25">
      <c r="A150" s="30">
        <v>0</v>
      </c>
      <c r="B150" s="10">
        <v>22</v>
      </c>
      <c r="C150" s="10">
        <v>20</v>
      </c>
      <c r="D150" s="11">
        <v>135</v>
      </c>
      <c r="E150" s="10">
        <f t="shared" si="7"/>
        <v>337.5</v>
      </c>
    </row>
    <row r="151" spans="1:5" x14ac:dyDescent="0.25">
      <c r="A151" s="30">
        <v>22.880000000000003</v>
      </c>
      <c r="B151" s="10">
        <v>5</v>
      </c>
      <c r="C151" s="10">
        <v>4</v>
      </c>
      <c r="D151" s="11">
        <v>111</v>
      </c>
      <c r="E151" s="10">
        <f t="shared" si="7"/>
        <v>277.5</v>
      </c>
    </row>
    <row r="152" spans="1:5" x14ac:dyDescent="0.25">
      <c r="A152" s="30">
        <v>0</v>
      </c>
      <c r="B152" s="10">
        <v>36</v>
      </c>
      <c r="C152" s="10">
        <v>30</v>
      </c>
      <c r="D152" s="11">
        <v>75</v>
      </c>
      <c r="E152" s="10">
        <f t="shared" si="7"/>
        <v>187.5</v>
      </c>
    </row>
    <row r="153" spans="1:5" x14ac:dyDescent="0.25">
      <c r="A153" s="30">
        <v>7.15</v>
      </c>
      <c r="B153" s="10">
        <v>45</v>
      </c>
      <c r="C153" s="10">
        <v>50</v>
      </c>
      <c r="D153" s="11">
        <v>85</v>
      </c>
      <c r="E153" s="10">
        <f t="shared" si="7"/>
        <v>212.5</v>
      </c>
    </row>
  </sheetData>
  <autoFilter ref="A1:E153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N194"/>
  <sheetViews>
    <sheetView tabSelected="1" topLeftCell="A11" workbookViewId="0">
      <selection activeCell="E17" sqref="E17"/>
    </sheetView>
  </sheetViews>
  <sheetFormatPr defaultColWidth="9.140625" defaultRowHeight="12.75" x14ac:dyDescent="0.2"/>
  <cols>
    <col min="1" max="1" width="9.140625" style="2"/>
    <col min="2" max="2" width="17.140625" style="4" customWidth="1"/>
    <col min="3" max="3" width="15.42578125" style="2" customWidth="1"/>
    <col min="4" max="4" width="18.7109375" style="2" bestFit="1" customWidth="1"/>
    <col min="5" max="5" width="15.7109375" style="2" bestFit="1" customWidth="1"/>
    <col min="6" max="6" width="20.42578125" style="2" customWidth="1"/>
    <col min="7" max="7" width="21" style="2" customWidth="1"/>
    <col min="8" max="12" width="9.140625" style="2"/>
    <col min="13" max="13" width="37.5703125" style="2" hidden="1" customWidth="1"/>
    <col min="14" max="14" width="0" style="2" hidden="1" customWidth="1"/>
    <col min="15" max="16384" width="9.140625" style="2"/>
  </cols>
  <sheetData>
    <row r="1" spans="2:14" x14ac:dyDescent="0.2">
      <c r="C1" s="5" t="s">
        <v>4</v>
      </c>
      <c r="M1" s="18" t="s">
        <v>3</v>
      </c>
      <c r="N1" s="17">
        <f>IF(ISERROR(C2),"",IF(ISBLANK(C2),"",C2))</f>
        <v>1724709</v>
      </c>
    </row>
    <row r="2" spans="2:14" x14ac:dyDescent="0.2">
      <c r="B2" s="4" t="s">
        <v>3</v>
      </c>
      <c r="C2" s="20">
        <v>1724709</v>
      </c>
      <c r="M2" s="18" t="s">
        <v>83</v>
      </c>
      <c r="N2" s="17">
        <f>IF(ISERROR(D5),"",IF(ISBLANK(D5),"",D5))</f>
        <v>2158260.2393777217</v>
      </c>
    </row>
    <row r="3" spans="2:14" x14ac:dyDescent="0.2">
      <c r="M3" s="18" t="s">
        <v>84</v>
      </c>
      <c r="N3" s="17">
        <f>IF(ISERROR(D6),"",IF(ISBLANK(D6),"",D6))</f>
        <v>279504.57496545662</v>
      </c>
    </row>
    <row r="4" spans="2:14" x14ac:dyDescent="0.2">
      <c r="B4" s="1" t="s">
        <v>0</v>
      </c>
      <c r="M4" s="18" t="s">
        <v>85</v>
      </c>
      <c r="N4" s="17">
        <f>IF(ISERROR(C9),"",IF(ISBLANK(C9),"",C9))</f>
        <v>1535.16</v>
      </c>
    </row>
    <row r="5" spans="2:14" x14ac:dyDescent="0.2">
      <c r="B5" s="2"/>
      <c r="C5" s="6" t="s">
        <v>5</v>
      </c>
      <c r="D5" s="23">
        <v>2158260.2393777217</v>
      </c>
      <c r="M5" s="18" t="s">
        <v>86</v>
      </c>
      <c r="N5" s="17">
        <f>IF(ISERROR(C11),"",IF(ISBLANK(C11),"",C11))</f>
        <v>4706.6799999999985</v>
      </c>
    </row>
    <row r="6" spans="2:14" x14ac:dyDescent="0.2">
      <c r="B6" s="2"/>
      <c r="C6" s="6" t="s">
        <v>6</v>
      </c>
      <c r="D6" s="23">
        <v>279504.57496545662</v>
      </c>
      <c r="M6" s="18" t="s">
        <v>87</v>
      </c>
      <c r="N6" s="17">
        <f>IF(ISERROR(C13),"",IF(ISBLANK(C13),"",C13))</f>
        <v>293.32000000000153</v>
      </c>
    </row>
    <row r="7" spans="2:14" x14ac:dyDescent="0.2">
      <c r="M7" s="18" t="s">
        <v>88</v>
      </c>
      <c r="N7" s="17">
        <f>IF(ISERROR(C16),"",IF(ISBLANK(C16),"",C16))</f>
        <v>29</v>
      </c>
    </row>
    <row r="8" spans="2:14" x14ac:dyDescent="0.2">
      <c r="M8" s="18" t="s">
        <v>89</v>
      </c>
      <c r="N8" s="17">
        <f t="shared" ref="N8" si="0">IF(ISERROR(C17),"",IF(ISBLANK(C17),"",C17))</f>
        <v>28</v>
      </c>
    </row>
    <row r="9" spans="2:14" x14ac:dyDescent="0.2">
      <c r="B9" s="1" t="s">
        <v>1</v>
      </c>
      <c r="C9" s="23">
        <v>1535.16</v>
      </c>
      <c r="M9" s="18" t="s">
        <v>90</v>
      </c>
      <c r="N9" s="17">
        <f>IF(ISERROR(C18),"",IF(ISBLANK(C18),"",C18))</f>
        <v>30</v>
      </c>
    </row>
    <row r="10" spans="2:14" x14ac:dyDescent="0.2">
      <c r="C10" s="24"/>
      <c r="M10" s="18" t="s">
        <v>91</v>
      </c>
      <c r="N10" s="17">
        <f>IF(ISERROR(C21),"",IF(ISBLANK(C21),"",C21))</f>
        <v>4</v>
      </c>
    </row>
    <row r="11" spans="2:14" x14ac:dyDescent="0.2">
      <c r="B11" s="1" t="s">
        <v>2</v>
      </c>
      <c r="C11" s="23">
        <v>4706.6799999999985</v>
      </c>
      <c r="M11" s="18" t="s">
        <v>92</v>
      </c>
      <c r="N11" s="17">
        <f>IF(ISERROR(B26),"",IF(ISBLANK(B26),"",B26))</f>
        <v>1948.8700000000001</v>
      </c>
    </row>
    <row r="12" spans="2:14" x14ac:dyDescent="0.2">
      <c r="C12" s="24"/>
      <c r="M12" s="18" t="s">
        <v>93</v>
      </c>
      <c r="N12" s="17">
        <f t="shared" ref="N12:N70" si="1">IF(ISERROR(B27),"",IF(ISBLANK(B27),"",B27))</f>
        <v>10.010000000000019</v>
      </c>
    </row>
    <row r="13" spans="2:14" x14ac:dyDescent="0.2">
      <c r="B13" s="1" t="s">
        <v>68</v>
      </c>
      <c r="C13" s="23">
        <v>293.32000000000153</v>
      </c>
      <c r="M13" s="18" t="s">
        <v>94</v>
      </c>
      <c r="N13" s="17">
        <f t="shared" si="1"/>
        <v>146.96</v>
      </c>
    </row>
    <row r="14" spans="2:14" x14ac:dyDescent="0.2">
      <c r="C14" s="24"/>
      <c r="M14" s="18" t="s">
        <v>95</v>
      </c>
      <c r="N14" s="17">
        <f t="shared" si="1"/>
        <v>4.9500000000000455</v>
      </c>
    </row>
    <row r="15" spans="2:14" x14ac:dyDescent="0.2">
      <c r="B15" s="1" t="s">
        <v>72</v>
      </c>
      <c r="C15" s="24"/>
      <c r="M15" s="18" t="s">
        <v>96</v>
      </c>
      <c r="N15" s="17">
        <f t="shared" si="1"/>
        <v>12.100000000000001</v>
      </c>
    </row>
    <row r="16" spans="2:14" x14ac:dyDescent="0.2">
      <c r="B16" s="6" t="s">
        <v>71</v>
      </c>
      <c r="C16" s="23">
        <v>29</v>
      </c>
      <c r="M16" s="18" t="s">
        <v>97</v>
      </c>
      <c r="N16" s="17">
        <f t="shared" si="1"/>
        <v>37.290000000000006</v>
      </c>
    </row>
    <row r="17" spans="2:14" x14ac:dyDescent="0.2">
      <c r="B17" s="6" t="s">
        <v>69</v>
      </c>
      <c r="C17" s="23">
        <v>28</v>
      </c>
      <c r="M17" s="18" t="s">
        <v>98</v>
      </c>
      <c r="N17" s="17">
        <f t="shared" si="1"/>
        <v>2390.4100000000003</v>
      </c>
    </row>
    <row r="18" spans="2:14" x14ac:dyDescent="0.2">
      <c r="B18" s="6" t="s">
        <v>70</v>
      </c>
      <c r="C18" s="23">
        <v>30</v>
      </c>
      <c r="M18" s="18" t="s">
        <v>99</v>
      </c>
      <c r="N18" s="17">
        <f t="shared" si="1"/>
        <v>5.0600000000000005</v>
      </c>
    </row>
    <row r="19" spans="2:14" x14ac:dyDescent="0.2">
      <c r="C19" s="24"/>
      <c r="M19" s="18" t="s">
        <v>100</v>
      </c>
      <c r="N19" s="17">
        <f t="shared" si="1"/>
        <v>60.39</v>
      </c>
    </row>
    <row r="20" spans="2:14" x14ac:dyDescent="0.2">
      <c r="B20" s="1" t="s">
        <v>73</v>
      </c>
      <c r="C20" s="24"/>
      <c r="M20" s="18" t="s">
        <v>101</v>
      </c>
      <c r="N20" s="17">
        <f t="shared" si="1"/>
        <v>91.080000000000013</v>
      </c>
    </row>
    <row r="21" spans="2:14" x14ac:dyDescent="0.2">
      <c r="B21" s="6" t="s">
        <v>74</v>
      </c>
      <c r="C21" s="23">
        <v>4</v>
      </c>
      <c r="M21" s="18" t="s">
        <v>102</v>
      </c>
      <c r="N21" s="17">
        <f t="shared" si="1"/>
        <v>97.350000000000023</v>
      </c>
    </row>
    <row r="22" spans="2:14" x14ac:dyDescent="0.2">
      <c r="M22" s="18" t="s">
        <v>103</v>
      </c>
      <c r="N22" s="17">
        <f t="shared" si="1"/>
        <v>20.57</v>
      </c>
    </row>
    <row r="23" spans="2:14" x14ac:dyDescent="0.2">
      <c r="M23" s="18" t="s">
        <v>104</v>
      </c>
      <c r="N23" s="17">
        <f t="shared" si="1"/>
        <v>35.42</v>
      </c>
    </row>
    <row r="24" spans="2:14" ht="15" x14ac:dyDescent="0.25">
      <c r="B24" s="16" t="s">
        <v>75</v>
      </c>
      <c r="C24" s="14"/>
      <c r="D24" s="14"/>
      <c r="M24" s="18" t="s">
        <v>105</v>
      </c>
      <c r="N24" s="17">
        <f t="shared" si="1"/>
        <v>197.56000000000003</v>
      </c>
    </row>
    <row r="25" spans="2:14" ht="15" x14ac:dyDescent="0.25">
      <c r="B25" s="15" t="s">
        <v>76</v>
      </c>
      <c r="C25" s="15" t="s">
        <v>77</v>
      </c>
      <c r="D25" s="15" t="s">
        <v>78</v>
      </c>
      <c r="M25" s="18" t="s">
        <v>106</v>
      </c>
      <c r="N25" s="17">
        <f t="shared" si="1"/>
        <v>215.6</v>
      </c>
    </row>
    <row r="26" spans="2:14" ht="15" x14ac:dyDescent="0.25">
      <c r="B26" s="22">
        <v>1948.8700000000001</v>
      </c>
      <c r="C26" s="22">
        <v>35</v>
      </c>
      <c r="D26" s="22">
        <v>41</v>
      </c>
      <c r="F26" s="6" t="s">
        <v>79</v>
      </c>
      <c r="G26" s="25">
        <v>2510863.3000000003</v>
      </c>
      <c r="M26" s="18" t="s">
        <v>107</v>
      </c>
      <c r="N26" s="17">
        <f t="shared" si="1"/>
        <v>139.69999999999999</v>
      </c>
    </row>
    <row r="27" spans="2:14" ht="15" x14ac:dyDescent="0.25">
      <c r="B27" s="22">
        <v>10.010000000000019</v>
      </c>
      <c r="C27" s="22">
        <v>36</v>
      </c>
      <c r="D27" s="22">
        <v>43</v>
      </c>
      <c r="F27" s="6" t="s">
        <v>80</v>
      </c>
      <c r="G27" s="25">
        <v>3530010</v>
      </c>
      <c r="M27" s="18" t="s">
        <v>108</v>
      </c>
      <c r="N27" s="17">
        <f t="shared" si="1"/>
        <v>82.499999999999972</v>
      </c>
    </row>
    <row r="28" spans="2:14" ht="15" x14ac:dyDescent="0.25">
      <c r="B28" s="22">
        <v>146.96</v>
      </c>
      <c r="C28" s="22">
        <v>27</v>
      </c>
      <c r="D28" s="22">
        <v>31</v>
      </c>
      <c r="F28" s="6" t="s">
        <v>81</v>
      </c>
      <c r="G28" s="25">
        <v>1000000</v>
      </c>
      <c r="M28" s="18" t="s">
        <v>109</v>
      </c>
      <c r="N28" s="17">
        <f t="shared" si="1"/>
        <v>19.580000000000002</v>
      </c>
    </row>
    <row r="29" spans="2:14" ht="15" x14ac:dyDescent="0.25">
      <c r="B29" s="22">
        <v>4.9500000000000455</v>
      </c>
      <c r="C29" s="22">
        <v>29</v>
      </c>
      <c r="D29" s="22">
        <v>33</v>
      </c>
      <c r="F29"/>
      <c r="G29"/>
      <c r="M29" s="18" t="s">
        <v>110</v>
      </c>
      <c r="N29" s="17">
        <f t="shared" si="1"/>
        <v>137.5</v>
      </c>
    </row>
    <row r="30" spans="2:14" ht="15" x14ac:dyDescent="0.25">
      <c r="B30" s="22">
        <v>12.100000000000001</v>
      </c>
      <c r="C30" s="22">
        <v>49</v>
      </c>
      <c r="D30" s="22">
        <v>52</v>
      </c>
      <c r="F30" s="6" t="s">
        <v>82</v>
      </c>
      <c r="G30" s="21">
        <v>4706.68</v>
      </c>
      <c r="M30" s="18" t="s">
        <v>111</v>
      </c>
      <c r="N30" s="17">
        <f t="shared" si="1"/>
        <v>4.7300000000000004</v>
      </c>
    </row>
    <row r="31" spans="2:14" ht="15" x14ac:dyDescent="0.25">
      <c r="B31" s="22">
        <v>37.290000000000006</v>
      </c>
      <c r="C31" s="22">
        <v>41</v>
      </c>
      <c r="D31" s="22">
        <v>49</v>
      </c>
      <c r="M31" s="18" t="s">
        <v>112</v>
      </c>
      <c r="N31" s="17">
        <f t="shared" si="1"/>
        <v>2004.3100000000004</v>
      </c>
    </row>
    <row r="32" spans="2:14" ht="15" x14ac:dyDescent="0.25">
      <c r="B32" s="22">
        <v>2390.4100000000003</v>
      </c>
      <c r="C32" s="22">
        <v>20</v>
      </c>
      <c r="D32" s="22">
        <v>26</v>
      </c>
      <c r="M32" s="18" t="s">
        <v>113</v>
      </c>
      <c r="N32" s="17">
        <f t="shared" si="1"/>
        <v>56.540000000000077</v>
      </c>
    </row>
    <row r="33" spans="2:14" ht="15" x14ac:dyDescent="0.25">
      <c r="B33" s="22">
        <v>5.0600000000000005</v>
      </c>
      <c r="C33" s="22">
        <v>32</v>
      </c>
      <c r="D33" s="22">
        <v>40</v>
      </c>
      <c r="M33" s="18" t="s">
        <v>114</v>
      </c>
      <c r="N33" s="17">
        <f t="shared" si="1"/>
        <v>156.86000000000001</v>
      </c>
    </row>
    <row r="34" spans="2:14" ht="15" x14ac:dyDescent="0.25">
      <c r="B34" s="22">
        <v>60.39</v>
      </c>
      <c r="C34" s="22">
        <v>22</v>
      </c>
      <c r="D34" s="22">
        <v>24</v>
      </c>
      <c r="M34" s="18" t="s">
        <v>115</v>
      </c>
      <c r="N34" s="17">
        <f t="shared" si="1"/>
        <v>15.620000000000001</v>
      </c>
    </row>
    <row r="35" spans="2:14" ht="15" x14ac:dyDescent="0.25">
      <c r="B35" s="22">
        <v>91.080000000000013</v>
      </c>
      <c r="C35" s="22">
        <v>26</v>
      </c>
      <c r="D35" s="22">
        <v>28</v>
      </c>
      <c r="M35" s="18" t="s">
        <v>116</v>
      </c>
      <c r="N35" s="17">
        <f t="shared" si="1"/>
        <v>40.590000000000003</v>
      </c>
    </row>
    <row r="36" spans="2:14" ht="15" x14ac:dyDescent="0.25">
      <c r="B36" s="22">
        <v>97.350000000000023</v>
      </c>
      <c r="C36" s="22">
        <v>44</v>
      </c>
      <c r="D36" s="22">
        <v>45</v>
      </c>
      <c r="M36" s="18" t="s">
        <v>117</v>
      </c>
      <c r="N36" s="17">
        <f t="shared" si="1"/>
        <v>219.56</v>
      </c>
    </row>
    <row r="37" spans="2:14" ht="15" x14ac:dyDescent="0.25">
      <c r="B37" s="22">
        <v>20.57</v>
      </c>
      <c r="C37" s="22">
        <v>44</v>
      </c>
      <c r="D37" s="22">
        <v>46</v>
      </c>
      <c r="M37" s="18" t="s">
        <v>118</v>
      </c>
      <c r="N37" s="17">
        <f t="shared" si="1"/>
        <v>24.860000000000014</v>
      </c>
    </row>
    <row r="38" spans="2:14" ht="15" x14ac:dyDescent="0.25">
      <c r="B38" s="22">
        <v>35.42</v>
      </c>
      <c r="C38" s="22">
        <v>15</v>
      </c>
      <c r="D38" s="22">
        <v>16</v>
      </c>
      <c r="M38" s="18" t="s">
        <v>119</v>
      </c>
      <c r="N38" s="17">
        <f t="shared" si="1"/>
        <v>33.99</v>
      </c>
    </row>
    <row r="39" spans="2:14" ht="15" x14ac:dyDescent="0.25">
      <c r="B39" s="22">
        <v>197.56000000000003</v>
      </c>
      <c r="C39" s="22">
        <v>42</v>
      </c>
      <c r="D39" s="22">
        <v>47</v>
      </c>
      <c r="M39" s="18" t="s">
        <v>120</v>
      </c>
      <c r="N39" s="17">
        <f t="shared" si="1"/>
        <v>52.029999999999973</v>
      </c>
    </row>
    <row r="40" spans="2:14" ht="15" x14ac:dyDescent="0.25">
      <c r="B40" s="22">
        <v>215.6</v>
      </c>
      <c r="C40" s="22">
        <v>41</v>
      </c>
      <c r="D40" s="22">
        <v>42</v>
      </c>
      <c r="M40" s="18" t="s">
        <v>121</v>
      </c>
      <c r="N40" s="17">
        <f t="shared" si="1"/>
        <v>3.8500000000000005</v>
      </c>
    </row>
    <row r="41" spans="2:14" ht="15" x14ac:dyDescent="0.25">
      <c r="B41" s="22">
        <v>139.69999999999999</v>
      </c>
      <c r="C41" s="22">
        <v>31</v>
      </c>
      <c r="D41" s="22">
        <v>37</v>
      </c>
      <c r="M41" s="18" t="s">
        <v>122</v>
      </c>
      <c r="N41" s="17">
        <f t="shared" si="1"/>
        <v>117.59000000000002</v>
      </c>
    </row>
    <row r="42" spans="2:14" ht="15" x14ac:dyDescent="0.25">
      <c r="B42" s="22">
        <v>82.499999999999972</v>
      </c>
      <c r="C42" s="22">
        <v>17</v>
      </c>
      <c r="D42" s="22">
        <v>21</v>
      </c>
      <c r="M42" s="18" t="s">
        <v>123</v>
      </c>
      <c r="N42" s="17">
        <f t="shared" si="1"/>
        <v>56.540000000000077</v>
      </c>
    </row>
    <row r="43" spans="2:14" ht="15" x14ac:dyDescent="0.25">
      <c r="B43" s="22">
        <v>19.580000000000002</v>
      </c>
      <c r="C43" s="22">
        <v>6</v>
      </c>
      <c r="D43" s="22">
        <v>8</v>
      </c>
      <c r="M43" s="18" t="s">
        <v>124</v>
      </c>
      <c r="N43" s="17">
        <f t="shared" si="1"/>
        <v>7.48</v>
      </c>
    </row>
    <row r="44" spans="2:14" ht="15" x14ac:dyDescent="0.25">
      <c r="B44" s="22">
        <v>137.5</v>
      </c>
      <c r="C44" s="22">
        <v>37</v>
      </c>
      <c r="D44" s="22">
        <v>44</v>
      </c>
      <c r="M44" s="18" t="s">
        <v>125</v>
      </c>
      <c r="N44" s="17">
        <f t="shared" si="1"/>
        <v>249.47999999999996</v>
      </c>
    </row>
    <row r="45" spans="2:14" ht="15" x14ac:dyDescent="0.25">
      <c r="B45" s="22">
        <v>4.7300000000000004</v>
      </c>
      <c r="C45" s="22">
        <v>47</v>
      </c>
      <c r="D45" s="22">
        <v>51</v>
      </c>
      <c r="M45" s="18" t="s">
        <v>126</v>
      </c>
      <c r="N45" s="17">
        <f t="shared" si="1"/>
        <v>118.36</v>
      </c>
    </row>
    <row r="46" spans="2:14" ht="15" x14ac:dyDescent="0.25">
      <c r="B46" s="22">
        <v>2004.3100000000004</v>
      </c>
      <c r="C46" s="22">
        <v>26</v>
      </c>
      <c r="D46" s="22">
        <v>35</v>
      </c>
      <c r="M46" s="18" t="s">
        <v>127</v>
      </c>
      <c r="N46" s="17">
        <f t="shared" si="1"/>
        <v>3.8500000000000005</v>
      </c>
    </row>
    <row r="47" spans="2:14" ht="15" x14ac:dyDescent="0.25">
      <c r="B47" s="22">
        <v>56.540000000000077</v>
      </c>
      <c r="C47" s="22">
        <v>25</v>
      </c>
      <c r="D47" s="22">
        <v>29</v>
      </c>
      <c r="M47" s="18" t="s">
        <v>128</v>
      </c>
      <c r="N47" s="17">
        <f t="shared" si="1"/>
        <v>134.53</v>
      </c>
    </row>
    <row r="48" spans="2:14" ht="15" x14ac:dyDescent="0.25">
      <c r="B48" s="22">
        <v>156.86000000000001</v>
      </c>
      <c r="C48" s="22">
        <v>22</v>
      </c>
      <c r="D48" s="22">
        <v>27</v>
      </c>
      <c r="M48" s="18" t="s">
        <v>129</v>
      </c>
      <c r="N48" s="17">
        <f t="shared" si="1"/>
        <v>21.78</v>
      </c>
    </row>
    <row r="49" spans="2:14" ht="15" x14ac:dyDescent="0.25">
      <c r="B49" s="22">
        <v>15.620000000000001</v>
      </c>
      <c r="C49" s="22">
        <v>24</v>
      </c>
      <c r="D49" s="22">
        <v>32</v>
      </c>
      <c r="M49" s="18" t="s">
        <v>130</v>
      </c>
      <c r="N49" s="17">
        <f t="shared" si="1"/>
        <v>184.24999999999997</v>
      </c>
    </row>
    <row r="50" spans="2:14" ht="15" x14ac:dyDescent="0.25">
      <c r="B50" s="22">
        <v>40.590000000000003</v>
      </c>
      <c r="C50" s="22">
        <v>28</v>
      </c>
      <c r="D50" s="22">
        <v>30</v>
      </c>
      <c r="M50" s="18" t="s">
        <v>131</v>
      </c>
      <c r="N50" s="17">
        <f t="shared" si="1"/>
        <v>136.84</v>
      </c>
    </row>
    <row r="51" spans="2:14" ht="15" x14ac:dyDescent="0.25">
      <c r="B51" s="22">
        <v>219.56</v>
      </c>
      <c r="C51" s="22">
        <v>20</v>
      </c>
      <c r="D51" s="22">
        <v>22</v>
      </c>
      <c r="M51" s="18" t="s">
        <v>132</v>
      </c>
      <c r="N51" s="17">
        <f t="shared" si="1"/>
        <v>377.3</v>
      </c>
    </row>
    <row r="52" spans="2:14" ht="15" x14ac:dyDescent="0.25">
      <c r="B52" s="22">
        <v>24.860000000000014</v>
      </c>
      <c r="C52" s="22">
        <v>30</v>
      </c>
      <c r="D52" s="22">
        <v>36</v>
      </c>
      <c r="M52" s="18" t="s">
        <v>133</v>
      </c>
      <c r="N52" s="17">
        <f t="shared" si="1"/>
        <v>50.93</v>
      </c>
    </row>
    <row r="53" spans="2:14" ht="15" x14ac:dyDescent="0.25">
      <c r="B53" s="22">
        <v>33.99</v>
      </c>
      <c r="C53" s="22">
        <v>24</v>
      </c>
      <c r="D53" s="22">
        <v>23</v>
      </c>
      <c r="M53" s="18" t="s">
        <v>134</v>
      </c>
      <c r="N53" s="17">
        <f t="shared" si="1"/>
        <v>10.009999999999991</v>
      </c>
    </row>
    <row r="54" spans="2:14" ht="15" x14ac:dyDescent="0.25">
      <c r="B54" s="22">
        <v>52.029999999999973</v>
      </c>
      <c r="C54" s="22">
        <v>14</v>
      </c>
      <c r="D54" s="22">
        <v>11</v>
      </c>
      <c r="M54" s="18" t="s">
        <v>135</v>
      </c>
      <c r="N54" s="17">
        <f t="shared" si="1"/>
        <v>28.930000000000007</v>
      </c>
    </row>
    <row r="55" spans="2:14" ht="15" x14ac:dyDescent="0.25">
      <c r="B55" s="22">
        <v>3.8500000000000005</v>
      </c>
      <c r="C55" s="22">
        <v>4</v>
      </c>
      <c r="D55" s="22">
        <v>1</v>
      </c>
      <c r="M55" s="18" t="s">
        <v>136</v>
      </c>
      <c r="N55" s="17">
        <f t="shared" si="1"/>
        <v>2.64</v>
      </c>
    </row>
    <row r="56" spans="2:14" ht="15" x14ac:dyDescent="0.25">
      <c r="B56" s="22">
        <v>117.59000000000002</v>
      </c>
      <c r="C56" s="22">
        <v>10</v>
      </c>
      <c r="D56" s="22">
        <v>3</v>
      </c>
      <c r="M56" s="18" t="s">
        <v>137</v>
      </c>
      <c r="N56" s="17">
        <f t="shared" si="1"/>
        <v>112.31</v>
      </c>
    </row>
    <row r="57" spans="2:14" ht="15" x14ac:dyDescent="0.25">
      <c r="B57" s="22">
        <v>56.540000000000077</v>
      </c>
      <c r="C57" s="22">
        <v>26</v>
      </c>
      <c r="D57" s="22">
        <v>25</v>
      </c>
      <c r="M57" s="18" t="s">
        <v>138</v>
      </c>
      <c r="N57" s="17">
        <f t="shared" si="1"/>
        <v>257.28999999999996</v>
      </c>
    </row>
    <row r="58" spans="2:14" ht="15" x14ac:dyDescent="0.25">
      <c r="B58" s="22">
        <v>7.48</v>
      </c>
      <c r="C58" s="22">
        <v>49</v>
      </c>
      <c r="D58" s="22">
        <v>48</v>
      </c>
      <c r="M58" s="18" t="s">
        <v>139</v>
      </c>
      <c r="N58" s="17">
        <f t="shared" si="1"/>
        <v>76.889999999999986</v>
      </c>
    </row>
    <row r="59" spans="2:14" ht="15" x14ac:dyDescent="0.25">
      <c r="B59" s="22">
        <v>249.47999999999996</v>
      </c>
      <c r="C59" s="22">
        <v>18</v>
      </c>
      <c r="D59" s="22">
        <v>17</v>
      </c>
      <c r="M59" s="18" t="s">
        <v>140</v>
      </c>
      <c r="N59" s="17">
        <f t="shared" si="1"/>
        <v>22.880000000000003</v>
      </c>
    </row>
    <row r="60" spans="2:14" ht="15" x14ac:dyDescent="0.25">
      <c r="B60" s="22">
        <v>118.36</v>
      </c>
      <c r="C60" s="22">
        <v>13</v>
      </c>
      <c r="D60" s="22">
        <v>9</v>
      </c>
      <c r="M60" s="18" t="s">
        <v>141</v>
      </c>
      <c r="N60" s="17">
        <f t="shared" si="1"/>
        <v>7.15</v>
      </c>
    </row>
    <row r="61" spans="2:14" ht="15" x14ac:dyDescent="0.25">
      <c r="B61" s="22">
        <v>3.8500000000000005</v>
      </c>
      <c r="C61" s="22">
        <v>40</v>
      </c>
      <c r="D61" s="22">
        <v>39</v>
      </c>
      <c r="M61" s="18" t="s">
        <v>142</v>
      </c>
      <c r="N61" s="17" t="str">
        <f t="shared" si="1"/>
        <v/>
      </c>
    </row>
    <row r="62" spans="2:14" ht="15" x14ac:dyDescent="0.25">
      <c r="B62" s="22">
        <v>134.53</v>
      </c>
      <c r="C62" s="22">
        <v>17</v>
      </c>
      <c r="D62" s="22">
        <v>13</v>
      </c>
      <c r="M62" s="18" t="s">
        <v>143</v>
      </c>
      <c r="N62" s="17" t="str">
        <f t="shared" si="1"/>
        <v/>
      </c>
    </row>
    <row r="63" spans="2:14" ht="15" x14ac:dyDescent="0.25">
      <c r="B63" s="22">
        <v>21.78</v>
      </c>
      <c r="C63" s="22">
        <v>16</v>
      </c>
      <c r="D63" s="22">
        <v>12</v>
      </c>
      <c r="M63" s="18" t="s">
        <v>144</v>
      </c>
      <c r="N63" s="17" t="str">
        <f t="shared" si="1"/>
        <v/>
      </c>
    </row>
    <row r="64" spans="2:14" ht="15" x14ac:dyDescent="0.25">
      <c r="B64" s="22">
        <v>184.24999999999997</v>
      </c>
      <c r="C64" s="22">
        <v>20</v>
      </c>
      <c r="D64" s="22">
        <v>15</v>
      </c>
      <c r="M64" s="18" t="s">
        <v>145</v>
      </c>
      <c r="N64" s="17" t="str">
        <f t="shared" si="1"/>
        <v/>
      </c>
    </row>
    <row r="65" spans="2:14" ht="15" x14ac:dyDescent="0.25">
      <c r="B65" s="22">
        <v>136.84</v>
      </c>
      <c r="C65" s="22">
        <v>15</v>
      </c>
      <c r="D65" s="22">
        <v>10</v>
      </c>
      <c r="M65" s="18" t="s">
        <v>146</v>
      </c>
      <c r="N65" s="17" t="str">
        <f t="shared" si="1"/>
        <v/>
      </c>
    </row>
    <row r="66" spans="2:14" ht="15" x14ac:dyDescent="0.25">
      <c r="B66" s="22">
        <v>377.3</v>
      </c>
      <c r="C66" s="22">
        <v>20</v>
      </c>
      <c r="D66" s="22">
        <v>19</v>
      </c>
      <c r="M66" s="18" t="s">
        <v>147</v>
      </c>
      <c r="N66" s="17" t="str">
        <f t="shared" si="1"/>
        <v/>
      </c>
    </row>
    <row r="67" spans="2:14" ht="15" x14ac:dyDescent="0.25">
      <c r="B67" s="22">
        <v>50.93</v>
      </c>
      <c r="C67" s="22">
        <v>11</v>
      </c>
      <c r="D67" s="22">
        <v>6</v>
      </c>
      <c r="M67" s="18" t="s">
        <v>148</v>
      </c>
      <c r="N67" s="17" t="str">
        <f t="shared" si="1"/>
        <v/>
      </c>
    </row>
    <row r="68" spans="2:14" ht="15" x14ac:dyDescent="0.25">
      <c r="B68" s="22">
        <v>10.009999999999991</v>
      </c>
      <c r="C68" s="22">
        <v>35</v>
      </c>
      <c r="D68" s="22">
        <v>34</v>
      </c>
      <c r="M68" s="18" t="s">
        <v>149</v>
      </c>
      <c r="N68" s="17" t="str">
        <f t="shared" si="1"/>
        <v/>
      </c>
    </row>
    <row r="69" spans="2:14" ht="15" x14ac:dyDescent="0.25">
      <c r="B69" s="22">
        <v>28.930000000000007</v>
      </c>
      <c r="C69" s="22">
        <v>6</v>
      </c>
      <c r="D69" s="22">
        <v>5</v>
      </c>
      <c r="M69" s="18" t="s">
        <v>150</v>
      </c>
      <c r="N69" s="17" t="str">
        <f t="shared" si="1"/>
        <v/>
      </c>
    </row>
    <row r="70" spans="2:14" ht="15" x14ac:dyDescent="0.25">
      <c r="B70" s="22">
        <v>2.64</v>
      </c>
      <c r="C70" s="22">
        <v>8</v>
      </c>
      <c r="D70" s="22">
        <v>2</v>
      </c>
      <c r="M70" s="18" t="s">
        <v>151</v>
      </c>
      <c r="N70" s="17" t="str">
        <f t="shared" si="1"/>
        <v/>
      </c>
    </row>
    <row r="71" spans="2:14" ht="15" x14ac:dyDescent="0.25">
      <c r="B71" s="22">
        <v>112.31</v>
      </c>
      <c r="C71" s="22">
        <v>9</v>
      </c>
      <c r="D71" s="22">
        <v>7</v>
      </c>
      <c r="M71" s="18" t="s">
        <v>152</v>
      </c>
      <c r="N71" s="17">
        <f>IF(ISERROR(C26),"",IF(ISBLANK(C26),"",C26))</f>
        <v>35</v>
      </c>
    </row>
    <row r="72" spans="2:14" ht="15" x14ac:dyDescent="0.25">
      <c r="B72" s="22">
        <v>257.28999999999996</v>
      </c>
      <c r="C72" s="22">
        <v>19</v>
      </c>
      <c r="D72" s="22">
        <v>18</v>
      </c>
      <c r="M72" s="18" t="s">
        <v>153</v>
      </c>
      <c r="N72" s="17">
        <f t="shared" ref="N72:N129" si="2">IF(ISERROR(C27),"",IF(ISBLANK(C27),"",C27))</f>
        <v>36</v>
      </c>
    </row>
    <row r="73" spans="2:14" ht="15" x14ac:dyDescent="0.25">
      <c r="B73" s="22">
        <v>76.889999999999986</v>
      </c>
      <c r="C73" s="22">
        <v>19</v>
      </c>
      <c r="D73" s="22">
        <v>14</v>
      </c>
      <c r="M73" s="18" t="s">
        <v>154</v>
      </c>
      <c r="N73" s="17">
        <f t="shared" si="2"/>
        <v>27</v>
      </c>
    </row>
    <row r="74" spans="2:14" ht="15" x14ac:dyDescent="0.25">
      <c r="B74" s="22">
        <v>22.880000000000003</v>
      </c>
      <c r="C74" s="22">
        <v>5</v>
      </c>
      <c r="D74" s="22">
        <v>4</v>
      </c>
      <c r="M74" s="18" t="s">
        <v>155</v>
      </c>
      <c r="N74" s="17">
        <f t="shared" si="2"/>
        <v>29</v>
      </c>
    </row>
    <row r="75" spans="2:14" ht="15" x14ac:dyDescent="0.25">
      <c r="B75" s="22">
        <v>7.15</v>
      </c>
      <c r="C75" s="22">
        <v>45</v>
      </c>
      <c r="D75" s="22">
        <v>50</v>
      </c>
      <c r="M75" s="18" t="s">
        <v>156</v>
      </c>
      <c r="N75" s="17">
        <f t="shared" si="2"/>
        <v>49</v>
      </c>
    </row>
    <row r="76" spans="2:14" ht="15" x14ac:dyDescent="0.25">
      <c r="B76" s="22"/>
      <c r="C76" s="22"/>
      <c r="D76" s="22"/>
      <c r="M76" s="18" t="s">
        <v>157</v>
      </c>
      <c r="N76" s="17">
        <f t="shared" si="2"/>
        <v>41</v>
      </c>
    </row>
    <row r="77" spans="2:14" ht="15" x14ac:dyDescent="0.25">
      <c r="B77" s="22"/>
      <c r="C77" s="22"/>
      <c r="D77" s="22"/>
      <c r="M77" s="18" t="s">
        <v>158</v>
      </c>
      <c r="N77" s="17">
        <f t="shared" si="2"/>
        <v>20</v>
      </c>
    </row>
    <row r="78" spans="2:14" ht="15" x14ac:dyDescent="0.25">
      <c r="B78" s="22"/>
      <c r="C78" s="22"/>
      <c r="D78" s="22"/>
      <c r="M78" s="18" t="s">
        <v>159</v>
      </c>
      <c r="N78" s="17">
        <f t="shared" si="2"/>
        <v>32</v>
      </c>
    </row>
    <row r="79" spans="2:14" ht="15" x14ac:dyDescent="0.25">
      <c r="B79" s="22"/>
      <c r="C79" s="22"/>
      <c r="D79" s="22"/>
      <c r="M79" s="18" t="s">
        <v>160</v>
      </c>
      <c r="N79" s="17">
        <f t="shared" si="2"/>
        <v>22</v>
      </c>
    </row>
    <row r="80" spans="2:14" ht="15" x14ac:dyDescent="0.25">
      <c r="B80" s="22"/>
      <c r="C80" s="22"/>
      <c r="D80" s="22"/>
      <c r="M80" s="18" t="s">
        <v>161</v>
      </c>
      <c r="N80" s="17">
        <f t="shared" si="2"/>
        <v>26</v>
      </c>
    </row>
    <row r="81" spans="2:14" ht="15" x14ac:dyDescent="0.25">
      <c r="B81" s="22"/>
      <c r="C81" s="22"/>
      <c r="D81" s="22"/>
      <c r="M81" s="18" t="s">
        <v>162</v>
      </c>
      <c r="N81" s="17">
        <f t="shared" si="2"/>
        <v>44</v>
      </c>
    </row>
    <row r="82" spans="2:14" ht="15" x14ac:dyDescent="0.25">
      <c r="B82" s="22"/>
      <c r="C82" s="22"/>
      <c r="D82" s="22"/>
      <c r="M82" s="18" t="s">
        <v>163</v>
      </c>
      <c r="N82" s="17">
        <f t="shared" si="2"/>
        <v>44</v>
      </c>
    </row>
    <row r="83" spans="2:14" ht="15" x14ac:dyDescent="0.25">
      <c r="B83" s="22"/>
      <c r="C83" s="22"/>
      <c r="D83" s="22"/>
      <c r="M83" s="18" t="s">
        <v>164</v>
      </c>
      <c r="N83" s="17">
        <f t="shared" si="2"/>
        <v>15</v>
      </c>
    </row>
    <row r="84" spans="2:14" ht="15" x14ac:dyDescent="0.25">
      <c r="B84" s="22"/>
      <c r="C84" s="22"/>
      <c r="D84" s="22"/>
      <c r="M84" s="18" t="s">
        <v>165</v>
      </c>
      <c r="N84" s="17">
        <f t="shared" si="2"/>
        <v>42</v>
      </c>
    </row>
    <row r="85" spans="2:14" ht="15" x14ac:dyDescent="0.25">
      <c r="B85" s="22"/>
      <c r="C85" s="22"/>
      <c r="D85" s="22"/>
      <c r="M85" s="18" t="s">
        <v>166</v>
      </c>
      <c r="N85" s="17">
        <f t="shared" si="2"/>
        <v>41</v>
      </c>
    </row>
    <row r="86" spans="2:14" ht="15" x14ac:dyDescent="0.25">
      <c r="B86" s="14"/>
      <c r="C86" s="14"/>
      <c r="D86" s="14"/>
      <c r="M86" s="18" t="s">
        <v>167</v>
      </c>
      <c r="N86" s="17">
        <f t="shared" si="2"/>
        <v>31</v>
      </c>
    </row>
    <row r="87" spans="2:14" x14ac:dyDescent="0.2">
      <c r="M87" s="18" t="s">
        <v>168</v>
      </c>
      <c r="N87" s="17">
        <f t="shared" si="2"/>
        <v>17</v>
      </c>
    </row>
    <row r="88" spans="2:14" x14ac:dyDescent="0.2">
      <c r="M88" s="18" t="s">
        <v>169</v>
      </c>
      <c r="N88" s="17">
        <f t="shared" si="2"/>
        <v>6</v>
      </c>
    </row>
    <row r="89" spans="2:14" x14ac:dyDescent="0.2">
      <c r="M89" s="18" t="s">
        <v>170</v>
      </c>
      <c r="N89" s="17">
        <f t="shared" si="2"/>
        <v>37</v>
      </c>
    </row>
    <row r="90" spans="2:14" x14ac:dyDescent="0.2">
      <c r="M90" s="18" t="s">
        <v>171</v>
      </c>
      <c r="N90" s="17">
        <f t="shared" si="2"/>
        <v>47</v>
      </c>
    </row>
    <row r="91" spans="2:14" x14ac:dyDescent="0.2">
      <c r="M91" s="18" t="s">
        <v>172</v>
      </c>
      <c r="N91" s="17">
        <f t="shared" si="2"/>
        <v>26</v>
      </c>
    </row>
    <row r="92" spans="2:14" x14ac:dyDescent="0.2">
      <c r="M92" s="18" t="s">
        <v>173</v>
      </c>
      <c r="N92" s="17">
        <f t="shared" si="2"/>
        <v>25</v>
      </c>
    </row>
    <row r="93" spans="2:14" x14ac:dyDescent="0.2">
      <c r="M93" s="18" t="s">
        <v>174</v>
      </c>
      <c r="N93" s="17">
        <f t="shared" si="2"/>
        <v>22</v>
      </c>
    </row>
    <row r="94" spans="2:14" x14ac:dyDescent="0.2">
      <c r="M94" s="18" t="s">
        <v>175</v>
      </c>
      <c r="N94" s="17">
        <f t="shared" si="2"/>
        <v>24</v>
      </c>
    </row>
    <row r="95" spans="2:14" x14ac:dyDescent="0.2">
      <c r="M95" s="18" t="s">
        <v>176</v>
      </c>
      <c r="N95" s="17">
        <f t="shared" si="2"/>
        <v>28</v>
      </c>
    </row>
    <row r="96" spans="2:14" x14ac:dyDescent="0.2">
      <c r="M96" s="18" t="s">
        <v>177</v>
      </c>
      <c r="N96" s="17">
        <f t="shared" si="2"/>
        <v>20</v>
      </c>
    </row>
    <row r="97" spans="13:14" x14ac:dyDescent="0.2">
      <c r="M97" s="18" t="s">
        <v>178</v>
      </c>
      <c r="N97" s="17">
        <f t="shared" si="2"/>
        <v>30</v>
      </c>
    </row>
    <row r="98" spans="13:14" x14ac:dyDescent="0.2">
      <c r="M98" s="18" t="s">
        <v>179</v>
      </c>
      <c r="N98" s="17">
        <f t="shared" si="2"/>
        <v>24</v>
      </c>
    </row>
    <row r="99" spans="13:14" x14ac:dyDescent="0.2">
      <c r="M99" s="18" t="s">
        <v>180</v>
      </c>
      <c r="N99" s="17">
        <f t="shared" si="2"/>
        <v>14</v>
      </c>
    </row>
    <row r="100" spans="13:14" x14ac:dyDescent="0.2">
      <c r="M100" s="18" t="s">
        <v>181</v>
      </c>
      <c r="N100" s="17">
        <f t="shared" si="2"/>
        <v>4</v>
      </c>
    </row>
    <row r="101" spans="13:14" x14ac:dyDescent="0.2">
      <c r="M101" s="18" t="s">
        <v>182</v>
      </c>
      <c r="N101" s="17">
        <f t="shared" si="2"/>
        <v>10</v>
      </c>
    </row>
    <row r="102" spans="13:14" x14ac:dyDescent="0.2">
      <c r="M102" s="18" t="s">
        <v>183</v>
      </c>
      <c r="N102" s="17">
        <f t="shared" si="2"/>
        <v>26</v>
      </c>
    </row>
    <row r="103" spans="13:14" x14ac:dyDescent="0.2">
      <c r="M103" s="18" t="s">
        <v>184</v>
      </c>
      <c r="N103" s="17">
        <f t="shared" si="2"/>
        <v>49</v>
      </c>
    </row>
    <row r="104" spans="13:14" x14ac:dyDescent="0.2">
      <c r="M104" s="18" t="s">
        <v>185</v>
      </c>
      <c r="N104" s="17">
        <f t="shared" si="2"/>
        <v>18</v>
      </c>
    </row>
    <row r="105" spans="13:14" x14ac:dyDescent="0.2">
      <c r="M105" s="18" t="s">
        <v>186</v>
      </c>
      <c r="N105" s="17">
        <f t="shared" si="2"/>
        <v>13</v>
      </c>
    </row>
    <row r="106" spans="13:14" x14ac:dyDescent="0.2">
      <c r="M106" s="18" t="s">
        <v>187</v>
      </c>
      <c r="N106" s="17">
        <f t="shared" si="2"/>
        <v>40</v>
      </c>
    </row>
    <row r="107" spans="13:14" x14ac:dyDescent="0.2">
      <c r="M107" s="18" t="s">
        <v>188</v>
      </c>
      <c r="N107" s="17">
        <f t="shared" si="2"/>
        <v>17</v>
      </c>
    </row>
    <row r="108" spans="13:14" x14ac:dyDescent="0.2">
      <c r="M108" s="18" t="s">
        <v>189</v>
      </c>
      <c r="N108" s="17">
        <f t="shared" si="2"/>
        <v>16</v>
      </c>
    </row>
    <row r="109" spans="13:14" x14ac:dyDescent="0.2">
      <c r="M109" s="18" t="s">
        <v>190</v>
      </c>
      <c r="N109" s="17">
        <f t="shared" si="2"/>
        <v>20</v>
      </c>
    </row>
    <row r="110" spans="13:14" x14ac:dyDescent="0.2">
      <c r="M110" s="18" t="s">
        <v>191</v>
      </c>
      <c r="N110" s="17">
        <f t="shared" si="2"/>
        <v>15</v>
      </c>
    </row>
    <row r="111" spans="13:14" x14ac:dyDescent="0.2">
      <c r="M111" s="18" t="s">
        <v>192</v>
      </c>
      <c r="N111" s="17">
        <f t="shared" si="2"/>
        <v>20</v>
      </c>
    </row>
    <row r="112" spans="13:14" x14ac:dyDescent="0.2">
      <c r="M112" s="18" t="s">
        <v>193</v>
      </c>
      <c r="N112" s="17">
        <f t="shared" si="2"/>
        <v>11</v>
      </c>
    </row>
    <row r="113" spans="13:14" x14ac:dyDescent="0.2">
      <c r="M113" s="18" t="s">
        <v>194</v>
      </c>
      <c r="N113" s="17">
        <f t="shared" si="2"/>
        <v>35</v>
      </c>
    </row>
    <row r="114" spans="13:14" x14ac:dyDescent="0.2">
      <c r="M114" s="18" t="s">
        <v>195</v>
      </c>
      <c r="N114" s="17">
        <f t="shared" si="2"/>
        <v>6</v>
      </c>
    </row>
    <row r="115" spans="13:14" x14ac:dyDescent="0.2">
      <c r="M115" s="18" t="s">
        <v>196</v>
      </c>
      <c r="N115" s="17">
        <f t="shared" si="2"/>
        <v>8</v>
      </c>
    </row>
    <row r="116" spans="13:14" x14ac:dyDescent="0.2">
      <c r="M116" s="18" t="s">
        <v>197</v>
      </c>
      <c r="N116" s="17">
        <f t="shared" si="2"/>
        <v>9</v>
      </c>
    </row>
    <row r="117" spans="13:14" x14ac:dyDescent="0.2">
      <c r="M117" s="18" t="s">
        <v>198</v>
      </c>
      <c r="N117" s="17">
        <f t="shared" si="2"/>
        <v>19</v>
      </c>
    </row>
    <row r="118" spans="13:14" x14ac:dyDescent="0.2">
      <c r="M118" s="18" t="s">
        <v>199</v>
      </c>
      <c r="N118" s="17">
        <f t="shared" si="2"/>
        <v>19</v>
      </c>
    </row>
    <row r="119" spans="13:14" x14ac:dyDescent="0.2">
      <c r="M119" s="18" t="s">
        <v>200</v>
      </c>
      <c r="N119" s="17">
        <f t="shared" si="2"/>
        <v>5</v>
      </c>
    </row>
    <row r="120" spans="13:14" x14ac:dyDescent="0.2">
      <c r="M120" s="18" t="s">
        <v>201</v>
      </c>
      <c r="N120" s="17">
        <f t="shared" si="2"/>
        <v>45</v>
      </c>
    </row>
    <row r="121" spans="13:14" x14ac:dyDescent="0.2">
      <c r="M121" s="18" t="s">
        <v>202</v>
      </c>
      <c r="N121" s="17" t="str">
        <f t="shared" si="2"/>
        <v/>
      </c>
    </row>
    <row r="122" spans="13:14" x14ac:dyDescent="0.2">
      <c r="M122" s="18" t="s">
        <v>203</v>
      </c>
      <c r="N122" s="17" t="str">
        <f t="shared" si="2"/>
        <v/>
      </c>
    </row>
    <row r="123" spans="13:14" x14ac:dyDescent="0.2">
      <c r="M123" s="18" t="s">
        <v>204</v>
      </c>
      <c r="N123" s="17" t="str">
        <f t="shared" si="2"/>
        <v/>
      </c>
    </row>
    <row r="124" spans="13:14" x14ac:dyDescent="0.2">
      <c r="M124" s="18" t="s">
        <v>205</v>
      </c>
      <c r="N124" s="17" t="str">
        <f t="shared" si="2"/>
        <v/>
      </c>
    </row>
    <row r="125" spans="13:14" x14ac:dyDescent="0.2">
      <c r="M125" s="18" t="s">
        <v>206</v>
      </c>
      <c r="N125" s="17" t="str">
        <f t="shared" si="2"/>
        <v/>
      </c>
    </row>
    <row r="126" spans="13:14" x14ac:dyDescent="0.2">
      <c r="M126" s="18" t="s">
        <v>207</v>
      </c>
      <c r="N126" s="17" t="str">
        <f t="shared" si="2"/>
        <v/>
      </c>
    </row>
    <row r="127" spans="13:14" x14ac:dyDescent="0.2">
      <c r="M127" s="18" t="s">
        <v>208</v>
      </c>
      <c r="N127" s="17" t="str">
        <f t="shared" si="2"/>
        <v/>
      </c>
    </row>
    <row r="128" spans="13:14" x14ac:dyDescent="0.2">
      <c r="M128" s="18" t="s">
        <v>209</v>
      </c>
      <c r="N128" s="17" t="str">
        <f t="shared" si="2"/>
        <v/>
      </c>
    </row>
    <row r="129" spans="13:14" x14ac:dyDescent="0.2">
      <c r="M129" s="18" t="s">
        <v>210</v>
      </c>
      <c r="N129" s="17" t="str">
        <f t="shared" si="2"/>
        <v/>
      </c>
    </row>
    <row r="130" spans="13:14" x14ac:dyDescent="0.2">
      <c r="M130" s="18" t="s">
        <v>211</v>
      </c>
      <c r="N130" s="17" t="str">
        <f>IF(ISERROR(C85),"",IF(ISBLANK(C85),"",C85))</f>
        <v/>
      </c>
    </row>
    <row r="131" spans="13:14" x14ac:dyDescent="0.2">
      <c r="M131" s="18" t="s">
        <v>212</v>
      </c>
      <c r="N131" s="17">
        <f>IF(ISERROR(D26),"",IF(ISBLANK(D26),"",D26))</f>
        <v>41</v>
      </c>
    </row>
    <row r="132" spans="13:14" x14ac:dyDescent="0.2">
      <c r="M132" s="18" t="s">
        <v>213</v>
      </c>
      <c r="N132" s="17">
        <f t="shared" ref="N132:N189" si="3">IF(ISERROR(D27),"",IF(ISBLANK(D27),"",D27))</f>
        <v>43</v>
      </c>
    </row>
    <row r="133" spans="13:14" x14ac:dyDescent="0.2">
      <c r="M133" s="18" t="s">
        <v>214</v>
      </c>
      <c r="N133" s="17">
        <f t="shared" si="3"/>
        <v>31</v>
      </c>
    </row>
    <row r="134" spans="13:14" x14ac:dyDescent="0.2">
      <c r="M134" s="18" t="s">
        <v>215</v>
      </c>
      <c r="N134" s="17">
        <f t="shared" si="3"/>
        <v>33</v>
      </c>
    </row>
    <row r="135" spans="13:14" x14ac:dyDescent="0.2">
      <c r="M135" s="18" t="s">
        <v>216</v>
      </c>
      <c r="N135" s="17">
        <f t="shared" si="3"/>
        <v>52</v>
      </c>
    </row>
    <row r="136" spans="13:14" x14ac:dyDescent="0.2">
      <c r="M136" s="18" t="s">
        <v>217</v>
      </c>
      <c r="N136" s="17">
        <f t="shared" si="3"/>
        <v>49</v>
      </c>
    </row>
    <row r="137" spans="13:14" x14ac:dyDescent="0.2">
      <c r="M137" s="18" t="s">
        <v>218</v>
      </c>
      <c r="N137" s="17">
        <f t="shared" si="3"/>
        <v>26</v>
      </c>
    </row>
    <row r="138" spans="13:14" x14ac:dyDescent="0.2">
      <c r="M138" s="18" t="s">
        <v>219</v>
      </c>
      <c r="N138" s="17">
        <f t="shared" si="3"/>
        <v>40</v>
      </c>
    </row>
    <row r="139" spans="13:14" x14ac:dyDescent="0.2">
      <c r="M139" s="18" t="s">
        <v>220</v>
      </c>
      <c r="N139" s="17">
        <f t="shared" si="3"/>
        <v>24</v>
      </c>
    </row>
    <row r="140" spans="13:14" x14ac:dyDescent="0.2">
      <c r="M140" s="18" t="s">
        <v>221</v>
      </c>
      <c r="N140" s="17">
        <f t="shared" si="3"/>
        <v>28</v>
      </c>
    </row>
    <row r="141" spans="13:14" x14ac:dyDescent="0.2">
      <c r="M141" s="18" t="s">
        <v>222</v>
      </c>
      <c r="N141" s="17">
        <f t="shared" si="3"/>
        <v>45</v>
      </c>
    </row>
    <row r="142" spans="13:14" x14ac:dyDescent="0.2">
      <c r="M142" s="18" t="s">
        <v>223</v>
      </c>
      <c r="N142" s="17">
        <f t="shared" si="3"/>
        <v>46</v>
      </c>
    </row>
    <row r="143" spans="13:14" x14ac:dyDescent="0.2">
      <c r="M143" s="18" t="s">
        <v>224</v>
      </c>
      <c r="N143" s="17">
        <f t="shared" si="3"/>
        <v>16</v>
      </c>
    </row>
    <row r="144" spans="13:14" x14ac:dyDescent="0.2">
      <c r="M144" s="18" t="s">
        <v>225</v>
      </c>
      <c r="N144" s="17">
        <f t="shared" si="3"/>
        <v>47</v>
      </c>
    </row>
    <row r="145" spans="13:14" x14ac:dyDescent="0.2">
      <c r="M145" s="18" t="s">
        <v>226</v>
      </c>
      <c r="N145" s="17">
        <f t="shared" si="3"/>
        <v>42</v>
      </c>
    </row>
    <row r="146" spans="13:14" x14ac:dyDescent="0.2">
      <c r="M146" s="18" t="s">
        <v>227</v>
      </c>
      <c r="N146" s="17">
        <f t="shared" si="3"/>
        <v>37</v>
      </c>
    </row>
    <row r="147" spans="13:14" x14ac:dyDescent="0.2">
      <c r="M147" s="18" t="s">
        <v>228</v>
      </c>
      <c r="N147" s="17">
        <f t="shared" si="3"/>
        <v>21</v>
      </c>
    </row>
    <row r="148" spans="13:14" x14ac:dyDescent="0.2">
      <c r="M148" s="18" t="s">
        <v>229</v>
      </c>
      <c r="N148" s="17">
        <f t="shared" si="3"/>
        <v>8</v>
      </c>
    </row>
    <row r="149" spans="13:14" x14ac:dyDescent="0.2">
      <c r="M149" s="18" t="s">
        <v>230</v>
      </c>
      <c r="N149" s="17">
        <f t="shared" si="3"/>
        <v>44</v>
      </c>
    </row>
    <row r="150" spans="13:14" x14ac:dyDescent="0.2">
      <c r="M150" s="18" t="s">
        <v>231</v>
      </c>
      <c r="N150" s="17">
        <f t="shared" si="3"/>
        <v>51</v>
      </c>
    </row>
    <row r="151" spans="13:14" x14ac:dyDescent="0.2">
      <c r="M151" s="18" t="s">
        <v>232</v>
      </c>
      <c r="N151" s="17">
        <f t="shared" si="3"/>
        <v>35</v>
      </c>
    </row>
    <row r="152" spans="13:14" x14ac:dyDescent="0.2">
      <c r="M152" s="18" t="s">
        <v>233</v>
      </c>
      <c r="N152" s="17">
        <f t="shared" si="3"/>
        <v>29</v>
      </c>
    </row>
    <row r="153" spans="13:14" x14ac:dyDescent="0.2">
      <c r="M153" s="18" t="s">
        <v>234</v>
      </c>
      <c r="N153" s="17">
        <f t="shared" si="3"/>
        <v>27</v>
      </c>
    </row>
    <row r="154" spans="13:14" x14ac:dyDescent="0.2">
      <c r="M154" s="18" t="s">
        <v>235</v>
      </c>
      <c r="N154" s="17">
        <f t="shared" si="3"/>
        <v>32</v>
      </c>
    </row>
    <row r="155" spans="13:14" x14ac:dyDescent="0.2">
      <c r="M155" s="18" t="s">
        <v>236</v>
      </c>
      <c r="N155" s="17">
        <f t="shared" si="3"/>
        <v>30</v>
      </c>
    </row>
    <row r="156" spans="13:14" x14ac:dyDescent="0.2">
      <c r="M156" s="18" t="s">
        <v>237</v>
      </c>
      <c r="N156" s="17">
        <f t="shared" si="3"/>
        <v>22</v>
      </c>
    </row>
    <row r="157" spans="13:14" x14ac:dyDescent="0.2">
      <c r="M157" s="18" t="s">
        <v>238</v>
      </c>
      <c r="N157" s="17">
        <f t="shared" si="3"/>
        <v>36</v>
      </c>
    </row>
    <row r="158" spans="13:14" x14ac:dyDescent="0.2">
      <c r="M158" s="18" t="s">
        <v>239</v>
      </c>
      <c r="N158" s="17">
        <f t="shared" si="3"/>
        <v>23</v>
      </c>
    </row>
    <row r="159" spans="13:14" x14ac:dyDescent="0.2">
      <c r="M159" s="18" t="s">
        <v>240</v>
      </c>
      <c r="N159" s="17">
        <f t="shared" si="3"/>
        <v>11</v>
      </c>
    </row>
    <row r="160" spans="13:14" x14ac:dyDescent="0.2">
      <c r="M160" s="18" t="s">
        <v>241</v>
      </c>
      <c r="N160" s="17">
        <f t="shared" si="3"/>
        <v>1</v>
      </c>
    </row>
    <row r="161" spans="13:14" x14ac:dyDescent="0.2">
      <c r="M161" s="18" t="s">
        <v>242</v>
      </c>
      <c r="N161" s="17">
        <f t="shared" si="3"/>
        <v>3</v>
      </c>
    </row>
    <row r="162" spans="13:14" x14ac:dyDescent="0.2">
      <c r="M162" s="18" t="s">
        <v>243</v>
      </c>
      <c r="N162" s="17">
        <f t="shared" si="3"/>
        <v>25</v>
      </c>
    </row>
    <row r="163" spans="13:14" x14ac:dyDescent="0.2">
      <c r="M163" s="18" t="s">
        <v>244</v>
      </c>
      <c r="N163" s="17">
        <f t="shared" si="3"/>
        <v>48</v>
      </c>
    </row>
    <row r="164" spans="13:14" x14ac:dyDescent="0.2">
      <c r="M164" s="18" t="s">
        <v>245</v>
      </c>
      <c r="N164" s="17">
        <f t="shared" si="3"/>
        <v>17</v>
      </c>
    </row>
    <row r="165" spans="13:14" x14ac:dyDescent="0.2">
      <c r="M165" s="18" t="s">
        <v>246</v>
      </c>
      <c r="N165" s="17">
        <f t="shared" si="3"/>
        <v>9</v>
      </c>
    </row>
    <row r="166" spans="13:14" x14ac:dyDescent="0.2">
      <c r="M166" s="18" t="s">
        <v>247</v>
      </c>
      <c r="N166" s="17">
        <f t="shared" si="3"/>
        <v>39</v>
      </c>
    </row>
    <row r="167" spans="13:14" x14ac:dyDescent="0.2">
      <c r="M167" s="18" t="s">
        <v>248</v>
      </c>
      <c r="N167" s="17">
        <f t="shared" si="3"/>
        <v>13</v>
      </c>
    </row>
    <row r="168" spans="13:14" x14ac:dyDescent="0.2">
      <c r="M168" s="18" t="s">
        <v>249</v>
      </c>
      <c r="N168" s="17">
        <f t="shared" si="3"/>
        <v>12</v>
      </c>
    </row>
    <row r="169" spans="13:14" x14ac:dyDescent="0.2">
      <c r="M169" s="18" t="s">
        <v>250</v>
      </c>
      <c r="N169" s="17">
        <f t="shared" si="3"/>
        <v>15</v>
      </c>
    </row>
    <row r="170" spans="13:14" x14ac:dyDescent="0.2">
      <c r="M170" s="18" t="s">
        <v>251</v>
      </c>
      <c r="N170" s="17">
        <f t="shared" si="3"/>
        <v>10</v>
      </c>
    </row>
    <row r="171" spans="13:14" x14ac:dyDescent="0.2">
      <c r="M171" s="18" t="s">
        <v>252</v>
      </c>
      <c r="N171" s="17">
        <f t="shared" si="3"/>
        <v>19</v>
      </c>
    </row>
    <row r="172" spans="13:14" x14ac:dyDescent="0.2">
      <c r="M172" s="18" t="s">
        <v>253</v>
      </c>
      <c r="N172" s="17">
        <f t="shared" si="3"/>
        <v>6</v>
      </c>
    </row>
    <row r="173" spans="13:14" x14ac:dyDescent="0.2">
      <c r="M173" s="18" t="s">
        <v>254</v>
      </c>
      <c r="N173" s="17">
        <f t="shared" si="3"/>
        <v>34</v>
      </c>
    </row>
    <row r="174" spans="13:14" x14ac:dyDescent="0.2">
      <c r="M174" s="18" t="s">
        <v>255</v>
      </c>
      <c r="N174" s="17">
        <f t="shared" si="3"/>
        <v>5</v>
      </c>
    </row>
    <row r="175" spans="13:14" x14ac:dyDescent="0.2">
      <c r="M175" s="18" t="s">
        <v>256</v>
      </c>
      <c r="N175" s="17">
        <f t="shared" si="3"/>
        <v>2</v>
      </c>
    </row>
    <row r="176" spans="13:14" x14ac:dyDescent="0.2">
      <c r="M176" s="18" t="s">
        <v>257</v>
      </c>
      <c r="N176" s="17">
        <f t="shared" si="3"/>
        <v>7</v>
      </c>
    </row>
    <row r="177" spans="13:14" x14ac:dyDescent="0.2">
      <c r="M177" s="18" t="s">
        <v>258</v>
      </c>
      <c r="N177" s="17">
        <f t="shared" si="3"/>
        <v>18</v>
      </c>
    </row>
    <row r="178" spans="13:14" x14ac:dyDescent="0.2">
      <c r="M178" s="18" t="s">
        <v>259</v>
      </c>
      <c r="N178" s="17">
        <f t="shared" si="3"/>
        <v>14</v>
      </c>
    </row>
    <row r="179" spans="13:14" x14ac:dyDescent="0.2">
      <c r="M179" s="18" t="s">
        <v>260</v>
      </c>
      <c r="N179" s="17">
        <f t="shared" si="3"/>
        <v>4</v>
      </c>
    </row>
    <row r="180" spans="13:14" x14ac:dyDescent="0.2">
      <c r="M180" s="18" t="s">
        <v>261</v>
      </c>
      <c r="N180" s="17">
        <f t="shared" si="3"/>
        <v>50</v>
      </c>
    </row>
    <row r="181" spans="13:14" x14ac:dyDescent="0.2">
      <c r="M181" s="18" t="s">
        <v>262</v>
      </c>
      <c r="N181" s="17" t="str">
        <f t="shared" si="3"/>
        <v/>
      </c>
    </row>
    <row r="182" spans="13:14" x14ac:dyDescent="0.2">
      <c r="M182" s="18" t="s">
        <v>263</v>
      </c>
      <c r="N182" s="17" t="str">
        <f t="shared" si="3"/>
        <v/>
      </c>
    </row>
    <row r="183" spans="13:14" x14ac:dyDescent="0.2">
      <c r="M183" s="18" t="s">
        <v>264</v>
      </c>
      <c r="N183" s="17" t="str">
        <f t="shared" si="3"/>
        <v/>
      </c>
    </row>
    <row r="184" spans="13:14" x14ac:dyDescent="0.2">
      <c r="M184" s="18" t="s">
        <v>265</v>
      </c>
      <c r="N184" s="17" t="str">
        <f t="shared" si="3"/>
        <v/>
      </c>
    </row>
    <row r="185" spans="13:14" x14ac:dyDescent="0.2">
      <c r="M185" s="18" t="s">
        <v>266</v>
      </c>
      <c r="N185" s="17" t="str">
        <f t="shared" si="3"/>
        <v/>
      </c>
    </row>
    <row r="186" spans="13:14" x14ac:dyDescent="0.2">
      <c r="M186" s="18" t="s">
        <v>267</v>
      </c>
      <c r="N186" s="17" t="str">
        <f t="shared" si="3"/>
        <v/>
      </c>
    </row>
    <row r="187" spans="13:14" x14ac:dyDescent="0.2">
      <c r="M187" s="18" t="s">
        <v>268</v>
      </c>
      <c r="N187" s="17" t="str">
        <f t="shared" si="3"/>
        <v/>
      </c>
    </row>
    <row r="188" spans="13:14" x14ac:dyDescent="0.2">
      <c r="M188" s="18" t="s">
        <v>269</v>
      </c>
      <c r="N188" s="17" t="str">
        <f t="shared" si="3"/>
        <v/>
      </c>
    </row>
    <row r="189" spans="13:14" x14ac:dyDescent="0.2">
      <c r="M189" s="18" t="s">
        <v>270</v>
      </c>
      <c r="N189" s="17" t="str">
        <f t="shared" si="3"/>
        <v/>
      </c>
    </row>
    <row r="190" spans="13:14" x14ac:dyDescent="0.2">
      <c r="M190" s="18" t="s">
        <v>271</v>
      </c>
      <c r="N190" s="17" t="str">
        <f>IF(ISERROR(D85),"",IF(ISBLANK(D85),"",D85))</f>
        <v/>
      </c>
    </row>
    <row r="191" spans="13:14" x14ac:dyDescent="0.2">
      <c r="M191" s="19" t="s">
        <v>273</v>
      </c>
      <c r="N191" s="17">
        <f>IF(ISERROR(G26),"",IF(ISBLANK(G26),"",G26))</f>
        <v>2510863.3000000003</v>
      </c>
    </row>
    <row r="192" spans="13:14" x14ac:dyDescent="0.2">
      <c r="M192" s="19" t="s">
        <v>274</v>
      </c>
      <c r="N192" s="17">
        <f t="shared" ref="N192:N193" si="4">IF(ISERROR(G27),"",IF(ISBLANK(G27),"",G27))</f>
        <v>3530010</v>
      </c>
    </row>
    <row r="193" spans="13:14" x14ac:dyDescent="0.2">
      <c r="M193" s="19" t="s">
        <v>275</v>
      </c>
      <c r="N193" s="17">
        <f t="shared" si="4"/>
        <v>1000000</v>
      </c>
    </row>
    <row r="194" spans="13:14" x14ac:dyDescent="0.2">
      <c r="M194" s="19" t="s">
        <v>272</v>
      </c>
      <c r="N194" s="17">
        <f>IF(ISERROR(G30),"",IF(ISBLANK(G30),"",G30))</f>
        <v>4706.68</v>
      </c>
    </row>
  </sheetData>
  <sheetProtection algorithmName="SHA-512" hashValue="sInwMs9danG77EVp+paM4x7Z6KNoLDTD7UVhIICLbXaf90G3rachcpKdThwXCDBxGiDKLlUD9zN8mkMpIh7UOQ==" saltValue="VbGTlGVqb9F7YCCwIb1Uvw==" spinCount="100000" sheet="1" objects="1" scenarios="1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Annualized</vt:lpstr>
      <vt:lpstr>Nodes</vt:lpstr>
      <vt:lpstr>Arcs</vt:lpstr>
      <vt:lpstr>Red Dog</vt:lpstr>
      <vt:lpstr>Answers</vt:lpstr>
    </vt:vector>
  </TitlesOfParts>
  <Company>Information Services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Saied</dc:creator>
  <cp:lastModifiedBy>Mohammad Shahriar Hossain</cp:lastModifiedBy>
  <dcterms:created xsi:type="dcterms:W3CDTF">2021-10-10T16:25:13Z</dcterms:created>
  <dcterms:modified xsi:type="dcterms:W3CDTF">2023-11-07T17:30:53Z</dcterms:modified>
</cp:coreProperties>
</file>