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hasan\Downloads\"/>
    </mc:Choice>
  </mc:AlternateContent>
  <xr:revisionPtr revIDLastSave="0" documentId="13_ncr:1_{8C09F097-F0AE-49C8-85C8-41AB20EE9AD8}" xr6:coauthVersionLast="47" xr6:coauthVersionMax="47" xr10:uidLastSave="{00000000-0000-0000-0000-000000000000}"/>
  <bookViews>
    <workbookView xWindow="-98" yWindow="-98" windowWidth="21795" windowHeight="12975" activeTab="6" xr2:uid="{00000000-000D-0000-FFFF-FFFF00000000}"/>
  </bookViews>
  <sheets>
    <sheet name="Training" sheetId="11" r:id="rId1"/>
    <sheet name="Q2" sheetId="13" r:id="rId2"/>
    <sheet name="Q3" sheetId="15" r:id="rId3"/>
    <sheet name="Test" sheetId="12" r:id="rId4"/>
    <sheet name="Q3-1" sheetId="16" r:id="rId5"/>
    <sheet name="Q2-1" sheetId="14" r:id="rId6"/>
    <sheet name="Answers" sheetId="10" r:id="rId7"/>
  </sheets>
  <definedNames>
    <definedName name="solver_adj" localSheetId="1" hidden="1">'Q2'!$B$2:$D$2,'Q2'!$E$5:$E$16,'Q2'!$E$18:$E$45</definedName>
    <definedName name="solver_adj" localSheetId="2" hidden="1">'Q3'!$B$2:$D$2,'Q3'!$E$5:$E$16,'Q3'!$E$18:$E$45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'Q2'!$B$2:$C$2</definedName>
    <definedName name="solver_lhs1" localSheetId="2" hidden="1">'Q3'!$B$2:$C$2</definedName>
    <definedName name="solver_lhs2" localSheetId="1" hidden="1">'Q2'!$B$2:$C$2</definedName>
    <definedName name="solver_lhs2" localSheetId="2" hidden="1">'Q3'!$B$2:$C$2</definedName>
    <definedName name="solver_lhs3" localSheetId="1" hidden="1">'Q2'!$E$18:$E$45</definedName>
    <definedName name="solver_lhs3" localSheetId="2" hidden="1">'Q3'!$E$18:$E$45</definedName>
    <definedName name="solver_lhs4" localSheetId="1" hidden="1">'Q2'!$E$5:$E$16</definedName>
    <definedName name="solver_lhs4" localSheetId="2" hidden="1">'Q3'!$E$5:$E$16</definedName>
    <definedName name="solver_lhs5" localSheetId="1" hidden="1">'Q2'!$F$18:$F$45</definedName>
    <definedName name="solver_lhs5" localSheetId="2" hidden="1">'Q3'!$F$18:$F$45</definedName>
    <definedName name="solver_lhs6" localSheetId="1" hidden="1">'Q2'!$F$5:$F$16</definedName>
    <definedName name="solver_lhs6" localSheetId="2" hidden="1">'Q3'!$F$5:$F$16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2</definedName>
    <definedName name="solver_neg" localSheetId="2" hidden="1">2</definedName>
    <definedName name="solver_nod" localSheetId="1" hidden="1">2147483647</definedName>
    <definedName name="solver_nod" localSheetId="2" hidden="1">2147483647</definedName>
    <definedName name="solver_num" localSheetId="1" hidden="1">6</definedName>
    <definedName name="solver_num" localSheetId="2" hidden="1">6</definedName>
    <definedName name="solver_nwt" localSheetId="1" hidden="1">1</definedName>
    <definedName name="solver_nwt" localSheetId="2" hidden="1">1</definedName>
    <definedName name="solver_opt" localSheetId="1" hidden="1">'Q2'!$J$4</definedName>
    <definedName name="solver_opt" localSheetId="2" hidden="1">'Q3'!$H$46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1" hidden="1">3</definedName>
    <definedName name="solver_rel2" localSheetId="2" hidden="1">3</definedName>
    <definedName name="solver_rel3" localSheetId="1" hidden="1">5</definedName>
    <definedName name="solver_rel3" localSheetId="2" hidden="1">5</definedName>
    <definedName name="solver_rel4" localSheetId="1" hidden="1">5</definedName>
    <definedName name="solver_rel4" localSheetId="2" hidden="1">5</definedName>
    <definedName name="solver_rel5" localSheetId="1" hidden="1">1</definedName>
    <definedName name="solver_rel5" localSheetId="2" hidden="1">1</definedName>
    <definedName name="solver_rel6" localSheetId="1" hidden="1">3</definedName>
    <definedName name="solver_rel6" localSheetId="2" hidden="1">3</definedName>
    <definedName name="solver_rhs1" localSheetId="1" hidden="1">1</definedName>
    <definedName name="solver_rhs1" localSheetId="2" hidden="1">1</definedName>
    <definedName name="solver_rhs2" localSheetId="1" hidden="1">-1</definedName>
    <definedName name="solver_rhs2" localSheetId="2" hidden="1">-1</definedName>
    <definedName name="solver_rhs3" localSheetId="1" hidden="1">"binary"</definedName>
    <definedName name="solver_rhs3" localSheetId="2" hidden="1">"binary"</definedName>
    <definedName name="solver_rhs4" localSheetId="1" hidden="1">"binary"</definedName>
    <definedName name="solver_rhs4" localSheetId="2" hidden="1">"binary"</definedName>
    <definedName name="solver_rhs5" localSheetId="1" hidden="1">'Q2'!$G$18:$G$45</definedName>
    <definedName name="solver_rhs5" localSheetId="2" hidden="1">'Q3'!$G$18:$G$45</definedName>
    <definedName name="solver_rhs6" localSheetId="1" hidden="1">'Q2'!$G$5:$G$16</definedName>
    <definedName name="solver_rhs6" localSheetId="2" hidden="1">'Q3'!$G$5:$G$16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</definedName>
    <definedName name="solver_tol" localSheetId="2" hidden="1">0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2" i="11"/>
  <c r="F2" i="11"/>
  <c r="H18" i="15"/>
  <c r="H5" i="15"/>
  <c r="K153" i="10"/>
  <c r="K141" i="10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2" i="16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6" i="15"/>
  <c r="H7" i="15"/>
  <c r="H8" i="15"/>
  <c r="H9" i="15"/>
  <c r="H10" i="15"/>
  <c r="H11" i="15"/>
  <c r="H12" i="15"/>
  <c r="H13" i="15"/>
  <c r="H14" i="15"/>
  <c r="H15" i="15"/>
  <c r="H16" i="15"/>
  <c r="G45" i="15"/>
  <c r="F45" i="15"/>
  <c r="G44" i="15"/>
  <c r="F44" i="15"/>
  <c r="G43" i="15"/>
  <c r="F43" i="15"/>
  <c r="G42" i="15"/>
  <c r="F42" i="15"/>
  <c r="G41" i="15"/>
  <c r="F41" i="15"/>
  <c r="G40" i="15"/>
  <c r="F40" i="15"/>
  <c r="G39" i="15"/>
  <c r="F39" i="15"/>
  <c r="G38" i="15"/>
  <c r="F38" i="15"/>
  <c r="G37" i="15"/>
  <c r="F37" i="15"/>
  <c r="G36" i="15"/>
  <c r="F36" i="15"/>
  <c r="G35" i="15"/>
  <c r="F35" i="15"/>
  <c r="G34" i="15"/>
  <c r="F34" i="15"/>
  <c r="G33" i="15"/>
  <c r="F33" i="15"/>
  <c r="G32" i="15"/>
  <c r="F32" i="15"/>
  <c r="G31" i="15"/>
  <c r="F31" i="15"/>
  <c r="G30" i="15"/>
  <c r="F30" i="15"/>
  <c r="G29" i="15"/>
  <c r="F29" i="15"/>
  <c r="G28" i="15"/>
  <c r="F28" i="15"/>
  <c r="G27" i="15"/>
  <c r="F27" i="15"/>
  <c r="G26" i="15"/>
  <c r="F26" i="15"/>
  <c r="G25" i="15"/>
  <c r="F25" i="15"/>
  <c r="G24" i="15"/>
  <c r="F24" i="15"/>
  <c r="G23" i="15"/>
  <c r="F23" i="15"/>
  <c r="G22" i="15"/>
  <c r="F22" i="15"/>
  <c r="G21" i="15"/>
  <c r="F21" i="15"/>
  <c r="G20" i="15"/>
  <c r="F20" i="15"/>
  <c r="G19" i="15"/>
  <c r="F19" i="15"/>
  <c r="G18" i="15"/>
  <c r="F18" i="15"/>
  <c r="G16" i="15"/>
  <c r="F16" i="15"/>
  <c r="G15" i="15"/>
  <c r="F15" i="15"/>
  <c r="G14" i="15"/>
  <c r="F14" i="15"/>
  <c r="G13" i="15"/>
  <c r="F13" i="15"/>
  <c r="G12" i="15"/>
  <c r="F12" i="15"/>
  <c r="G11" i="15"/>
  <c r="F11" i="15"/>
  <c r="G10" i="15"/>
  <c r="F10" i="15"/>
  <c r="G9" i="15"/>
  <c r="F9" i="15"/>
  <c r="G8" i="15"/>
  <c r="F8" i="15"/>
  <c r="G7" i="15"/>
  <c r="F7" i="15"/>
  <c r="G6" i="15"/>
  <c r="F6" i="15"/>
  <c r="G5" i="15"/>
  <c r="F5" i="15"/>
  <c r="K77" i="10"/>
  <c r="K76" i="10"/>
  <c r="K74" i="10"/>
  <c r="K65" i="10"/>
  <c r="K64" i="10"/>
  <c r="K62" i="10"/>
  <c r="K53" i="10"/>
  <c r="K52" i="10"/>
  <c r="K50" i="10"/>
  <c r="E3" i="14"/>
  <c r="E5" i="14"/>
  <c r="E7" i="14"/>
  <c r="E10" i="14"/>
  <c r="E14" i="14"/>
  <c r="E15" i="14"/>
  <c r="E17" i="14"/>
  <c r="E19" i="14"/>
  <c r="E22" i="14"/>
  <c r="E26" i="14"/>
  <c r="E27" i="14"/>
  <c r="E29" i="14"/>
  <c r="E31" i="14"/>
  <c r="E34" i="14"/>
  <c r="D3" i="14"/>
  <c r="D4" i="14"/>
  <c r="E4" i="14" s="1"/>
  <c r="D5" i="14"/>
  <c r="D6" i="14"/>
  <c r="E6" i="14" s="1"/>
  <c r="D7" i="14"/>
  <c r="D8" i="14"/>
  <c r="E8" i="14" s="1"/>
  <c r="D9" i="14"/>
  <c r="E9" i="14" s="1"/>
  <c r="D10" i="14"/>
  <c r="D11" i="14"/>
  <c r="E11" i="14" s="1"/>
  <c r="D12" i="14"/>
  <c r="E12" i="14" s="1"/>
  <c r="D13" i="14"/>
  <c r="E13" i="14" s="1"/>
  <c r="D14" i="14"/>
  <c r="D15" i="14"/>
  <c r="D16" i="14"/>
  <c r="E16" i="14" s="1"/>
  <c r="D17" i="14"/>
  <c r="D18" i="14"/>
  <c r="E18" i="14" s="1"/>
  <c r="D19" i="14"/>
  <c r="D20" i="14"/>
  <c r="E20" i="14" s="1"/>
  <c r="D21" i="14"/>
  <c r="E21" i="14" s="1"/>
  <c r="D22" i="14"/>
  <c r="D23" i="14"/>
  <c r="E23" i="14" s="1"/>
  <c r="D24" i="14"/>
  <c r="E24" i="14" s="1"/>
  <c r="D25" i="14"/>
  <c r="E25" i="14" s="1"/>
  <c r="D26" i="14"/>
  <c r="D27" i="14"/>
  <c r="D28" i="14"/>
  <c r="E28" i="14" s="1"/>
  <c r="D29" i="14"/>
  <c r="D30" i="14"/>
  <c r="E30" i="14" s="1"/>
  <c r="D31" i="14"/>
  <c r="D32" i="14"/>
  <c r="E32" i="14" s="1"/>
  <c r="D33" i="14"/>
  <c r="E33" i="14" s="1"/>
  <c r="D34" i="14"/>
  <c r="D35" i="14"/>
  <c r="E35" i="14" s="1"/>
  <c r="D36" i="14"/>
  <c r="E36" i="14" s="1"/>
  <c r="D2" i="14"/>
  <c r="E2" i="14" s="1"/>
  <c r="K49" i="10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18" i="13"/>
  <c r="G6" i="13"/>
  <c r="G7" i="13"/>
  <c r="G8" i="13"/>
  <c r="G9" i="13"/>
  <c r="G10" i="13"/>
  <c r="G11" i="13"/>
  <c r="G12" i="13"/>
  <c r="G13" i="13"/>
  <c r="G14" i="13"/>
  <c r="G15" i="13"/>
  <c r="G16" i="13"/>
  <c r="G5" i="13"/>
  <c r="F6" i="13"/>
  <c r="F7" i="13"/>
  <c r="F8" i="13"/>
  <c r="F9" i="13"/>
  <c r="F10" i="13"/>
  <c r="F11" i="13"/>
  <c r="F12" i="13"/>
  <c r="F13" i="13"/>
  <c r="F14" i="13"/>
  <c r="F15" i="13"/>
  <c r="F16" i="13"/>
  <c r="F5" i="13"/>
  <c r="J4" i="13"/>
  <c r="K4" i="13" s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K163" i="10"/>
  <c r="K130" i="10"/>
  <c r="K131" i="10"/>
  <c r="K132" i="10"/>
  <c r="K133" i="10"/>
  <c r="K134" i="10"/>
  <c r="K135" i="10"/>
  <c r="K136" i="10"/>
  <c r="K137" i="10"/>
  <c r="K138" i="10"/>
  <c r="K139" i="10"/>
  <c r="K140" i="10"/>
  <c r="K142" i="10"/>
  <c r="K143" i="10"/>
  <c r="K144" i="10"/>
  <c r="K145" i="10"/>
  <c r="K146" i="10"/>
  <c r="K147" i="10"/>
  <c r="K148" i="10"/>
  <c r="K149" i="10"/>
  <c r="K150" i="10"/>
  <c r="K151" i="10"/>
  <c r="K152" i="10"/>
  <c r="K154" i="10"/>
  <c r="K155" i="10"/>
  <c r="K156" i="10"/>
  <c r="K157" i="10"/>
  <c r="K158" i="10"/>
  <c r="K159" i="10"/>
  <c r="K160" i="10"/>
  <c r="K161" i="10"/>
  <c r="K162" i="10"/>
  <c r="K129" i="10"/>
  <c r="K128" i="10"/>
  <c r="K127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88" i="10"/>
  <c r="K87" i="10"/>
  <c r="K86" i="10"/>
  <c r="K85" i="10"/>
  <c r="K84" i="10"/>
  <c r="K51" i="10"/>
  <c r="K54" i="10"/>
  <c r="K55" i="10"/>
  <c r="K56" i="10"/>
  <c r="K57" i="10"/>
  <c r="K58" i="10"/>
  <c r="K59" i="10"/>
  <c r="K60" i="10"/>
  <c r="K61" i="10"/>
  <c r="K63" i="10"/>
  <c r="K66" i="10"/>
  <c r="K67" i="10"/>
  <c r="K68" i="10"/>
  <c r="K69" i="10"/>
  <c r="K70" i="10"/>
  <c r="K71" i="10"/>
  <c r="K72" i="10"/>
  <c r="K73" i="10"/>
  <c r="K75" i="10"/>
  <c r="K78" i="10"/>
  <c r="K79" i="10"/>
  <c r="K80" i="10"/>
  <c r="K81" i="10"/>
  <c r="K82" i="10"/>
  <c r="K83" i="10"/>
  <c r="K48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9" i="10"/>
  <c r="K8" i="10"/>
  <c r="K7" i="10"/>
  <c r="K6" i="10"/>
  <c r="K5" i="10"/>
  <c r="K3" i="10"/>
  <c r="K4" i="10"/>
  <c r="K2" i="10"/>
  <c r="K1" i="10"/>
  <c r="H42" i="11" l="1"/>
  <c r="G42" i="11"/>
  <c r="H46" i="15"/>
  <c r="F42" i="11"/>
  <c r="E4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00000000-0006-0000-0200-000001000000}">
      <text>
        <r>
          <rPr>
            <b/>
            <sz val="12"/>
            <color indexed="81"/>
            <rFont val="Tahoma"/>
            <family val="2"/>
          </rPr>
          <t>Don't forget to enter your ID number</t>
        </r>
      </text>
    </comment>
  </commentList>
</comments>
</file>

<file path=xl/sharedStrings.xml><?xml version="1.0" encoding="utf-8"?>
<sst xmlns="http://schemas.openxmlformats.org/spreadsheetml/2006/main" count="389" uniqueCount="211">
  <si>
    <t>Claim number</t>
  </si>
  <si>
    <t>Amount claimed</t>
  </si>
  <si>
    <t>Hectares</t>
  </si>
  <si>
    <t>Fraud?</t>
  </si>
  <si>
    <t>Fraud</t>
  </si>
  <si>
    <t>No Fraud</t>
  </si>
  <si>
    <t>Question 1</t>
  </si>
  <si>
    <t>Total net cost in training set</t>
  </si>
  <si>
    <t>Inspect no claims</t>
  </si>
  <si>
    <t>&lt; Enter only a number</t>
  </si>
  <si>
    <t>Inspect all claims</t>
  </si>
  <si>
    <t>Question 2</t>
  </si>
  <si>
    <t>c1</t>
  </si>
  <si>
    <t>c2</t>
  </si>
  <si>
    <t>b</t>
  </si>
  <si>
    <t>Claim number in training set</t>
  </si>
  <si>
    <t>Misclassified?</t>
  </si>
  <si>
    <t>&lt; Enter 0 or 1</t>
  </si>
  <si>
    <t>Claim number in test set</t>
  </si>
  <si>
    <t>Inspect?</t>
  </si>
  <si>
    <t>Student ID:</t>
  </si>
  <si>
    <t>Student ID</t>
  </si>
  <si>
    <t>Q2-c1</t>
  </si>
  <si>
    <t>Q2-c2</t>
  </si>
  <si>
    <t>Q2-b</t>
  </si>
  <si>
    <t>Q2-training set-2</t>
  </si>
  <si>
    <t>Q2-training set-3</t>
  </si>
  <si>
    <t>Q2-training set-4</t>
  </si>
  <si>
    <t>Q2-training set-5</t>
  </si>
  <si>
    <t>Q2-training set-6</t>
  </si>
  <si>
    <t>Q2-training set-7</t>
  </si>
  <si>
    <t>Q2-training set-8</t>
  </si>
  <si>
    <t>Q2-training set-9</t>
  </si>
  <si>
    <t>Q2-training set-10</t>
  </si>
  <si>
    <t>Q2-training set-11</t>
  </si>
  <si>
    <t>Q2-training set-12</t>
  </si>
  <si>
    <t>Q2-training set-13</t>
  </si>
  <si>
    <t>Q2-training set-14</t>
  </si>
  <si>
    <t>Q2-training set-15</t>
  </si>
  <si>
    <t>Q2-training set-16</t>
  </si>
  <si>
    <t>Q2-training set-17</t>
  </si>
  <si>
    <t>Q2-training set-18</t>
  </si>
  <si>
    <t>Q2-training set-19</t>
  </si>
  <si>
    <t>Q2-training set-20</t>
  </si>
  <si>
    <t>Q2-training set-21</t>
  </si>
  <si>
    <t>Q2-training set-22</t>
  </si>
  <si>
    <t>Q2-training set-23</t>
  </si>
  <si>
    <t>Q2-training set-24</t>
  </si>
  <si>
    <t>Q2-training set-25</t>
  </si>
  <si>
    <t>Q2-training set-26</t>
  </si>
  <si>
    <t>Q2-training set-27</t>
  </si>
  <si>
    <t>Q2-training set-28</t>
  </si>
  <si>
    <t>Q2-training set-29</t>
  </si>
  <si>
    <t>Q2-training set-30</t>
  </si>
  <si>
    <t>Q2-training set-31</t>
  </si>
  <si>
    <t>Q2-training set-32</t>
  </si>
  <si>
    <t>Q2-training set-33</t>
  </si>
  <si>
    <t>Q2-training set-34</t>
  </si>
  <si>
    <t>Q2-training set-35</t>
  </si>
  <si>
    <t>Q2-training set-36</t>
  </si>
  <si>
    <t>Q2-training set-37</t>
  </si>
  <si>
    <t>Q2-training set-38</t>
  </si>
  <si>
    <t>Q2-training set-39</t>
  </si>
  <si>
    <t>Q2-training set-40</t>
  </si>
  <si>
    <t>Q2-training set-1</t>
  </si>
  <si>
    <t>Q2-test set-1</t>
  </si>
  <si>
    <t>Q2-test set-2</t>
  </si>
  <si>
    <t>Q2-test set-3</t>
  </si>
  <si>
    <t>Q2-test set-4</t>
  </si>
  <si>
    <t>Q2-test set-5</t>
  </si>
  <si>
    <t>Q2-test set-6</t>
  </si>
  <si>
    <t>Q2-test set-7</t>
  </si>
  <si>
    <t>Q2-test set-8</t>
  </si>
  <si>
    <t>Q2-test set-9</t>
  </si>
  <si>
    <t>Q2-test set-10</t>
  </si>
  <si>
    <t>Q2-test set-11</t>
  </si>
  <si>
    <t>Q2-test set-12</t>
  </si>
  <si>
    <t>Q2-test set-13</t>
  </si>
  <si>
    <t>Q2-test set-14</t>
  </si>
  <si>
    <t>Q2-test set-15</t>
  </si>
  <si>
    <t>Q2-test set-16</t>
  </si>
  <si>
    <t>Q2-test set-17</t>
  </si>
  <si>
    <t>Q2-test set-18</t>
  </si>
  <si>
    <t>Q2-test set-19</t>
  </si>
  <si>
    <t>Q2-test set-20</t>
  </si>
  <si>
    <t>Q2-test set-21</t>
  </si>
  <si>
    <t>Q2-test set-22</t>
  </si>
  <si>
    <t>Q2-test set-23</t>
  </si>
  <si>
    <t>Q2-test set-24</t>
  </si>
  <si>
    <t>Q2-test set-25</t>
  </si>
  <si>
    <t>Q2-test set-26</t>
  </si>
  <si>
    <t>Q2-test set-27</t>
  </si>
  <si>
    <t>Q2-test set-28</t>
  </si>
  <si>
    <t>Q2-test set-29</t>
  </si>
  <si>
    <t>Q2-test set-30</t>
  </si>
  <si>
    <t>Q2-test set-31</t>
  </si>
  <si>
    <t>Q2-test set-32</t>
  </si>
  <si>
    <t>Q2-test set-33</t>
  </si>
  <si>
    <t>Q2-test set-34</t>
  </si>
  <si>
    <t>Q2-test set-35</t>
  </si>
  <si>
    <t>OM 352 HW 9</t>
  </si>
  <si>
    <t>&lt; Enter 0 or 1, 1 indicates we send an inspector, 0 indicates we don't send an inspector</t>
  </si>
  <si>
    <t xml:space="preserve">Total number of misclassfication errors </t>
  </si>
  <si>
    <t>in the training set</t>
  </si>
  <si>
    <t>Inspect claims with Hectares &gt; 150</t>
  </si>
  <si>
    <t>Inspect claims with Amount &gt; $10,000</t>
  </si>
  <si>
    <t>Question 3</t>
  </si>
  <si>
    <t>Q1 - Inspect claims with hectares &gt; 150</t>
  </si>
  <si>
    <t>Q1 - Inspect claims with amount &gt; 10000</t>
  </si>
  <si>
    <t>Q1- Inspect no claims</t>
  </si>
  <si>
    <t>Q1- Inspect all claims</t>
  </si>
  <si>
    <t>Q2- Num misclassifications in training</t>
  </si>
  <si>
    <t>Q3-c1</t>
  </si>
  <si>
    <t>Q3-c2</t>
  </si>
  <si>
    <t>Q3-b</t>
  </si>
  <si>
    <t>Q3-training set-1</t>
  </si>
  <si>
    <t>Q3-training set-2</t>
  </si>
  <si>
    <t>Q3-training set-3</t>
  </si>
  <si>
    <t>Q3-training set-4</t>
  </si>
  <si>
    <t>Q3-training set-5</t>
  </si>
  <si>
    <t>Q3-training set-6</t>
  </si>
  <si>
    <t>Q3-training set-7</t>
  </si>
  <si>
    <t>Q3-training set-8</t>
  </si>
  <si>
    <t>Q3-training set-9</t>
  </si>
  <si>
    <t>Q3-training set-10</t>
  </si>
  <si>
    <t>Q3-training set-11</t>
  </si>
  <si>
    <t>Q3-training set-12</t>
  </si>
  <si>
    <t>Q3-training set-13</t>
  </si>
  <si>
    <t>Q3-training set-14</t>
  </si>
  <si>
    <t>Q3-training set-15</t>
  </si>
  <si>
    <t>Q3-training set-16</t>
  </si>
  <si>
    <t>Q3-training set-17</t>
  </si>
  <si>
    <t>Q3-training set-18</t>
  </si>
  <si>
    <t>Q3-training set-19</t>
  </si>
  <si>
    <t>Q3-training set-20</t>
  </si>
  <si>
    <t>Q3-training set-21</t>
  </si>
  <si>
    <t>Q3-training set-22</t>
  </si>
  <si>
    <t>Q3-training set-23</t>
  </si>
  <si>
    <t>Q3-training set-24</t>
  </si>
  <si>
    <t>Q3-training set-25</t>
  </si>
  <si>
    <t>Q3-training set-26</t>
  </si>
  <si>
    <t>Q3-training set-27</t>
  </si>
  <si>
    <t>Q3-training set-28</t>
  </si>
  <si>
    <t>Q3-training set-29</t>
  </si>
  <si>
    <t>Q3-training set-30</t>
  </si>
  <si>
    <t>Q3-training set-31</t>
  </si>
  <si>
    <t>Q3-training set-32</t>
  </si>
  <si>
    <t>Q3-training set-33</t>
  </si>
  <si>
    <t>Q3-training set-34</t>
  </si>
  <si>
    <t>Q3-training set-35</t>
  </si>
  <si>
    <t>Q3-training set-36</t>
  </si>
  <si>
    <t>Q3-training set-37</t>
  </si>
  <si>
    <t>Q3-training set-38</t>
  </si>
  <si>
    <t>Q3-training set-39</t>
  </si>
  <si>
    <t>Q3-training set-40</t>
  </si>
  <si>
    <t>Q3- Total net cost in training</t>
  </si>
  <si>
    <t>Q3-test set-1</t>
  </si>
  <si>
    <t>Q3-test set-2</t>
  </si>
  <si>
    <t>Q3-test set-3</t>
  </si>
  <si>
    <t>Q3-test set-4</t>
  </si>
  <si>
    <t>Q3-test set-5</t>
  </si>
  <si>
    <t>Q3-test set-6</t>
  </si>
  <si>
    <t>Q3-test set-7</t>
  </si>
  <si>
    <t>Q3-test set-8</t>
  </si>
  <si>
    <t>Q3-test set-9</t>
  </si>
  <si>
    <t>Q3-test set-10</t>
  </si>
  <si>
    <t>Q3-test set-11</t>
  </si>
  <si>
    <t>Q3-test set-12</t>
  </si>
  <si>
    <t>Q3-test set-13</t>
  </si>
  <si>
    <t>Q3-test set-14</t>
  </si>
  <si>
    <t>Q3-test set-15</t>
  </si>
  <si>
    <t>Q3-test set-16</t>
  </si>
  <si>
    <t>Q3-test set-17</t>
  </si>
  <si>
    <t>Q3-test set-18</t>
  </si>
  <si>
    <t>Q3-test set-19</t>
  </si>
  <si>
    <t>Q3-test set-20</t>
  </si>
  <si>
    <t>Q3-test set-21</t>
  </si>
  <si>
    <t>Q3-test set-22</t>
  </si>
  <si>
    <t>Q3-test set-23</t>
  </si>
  <si>
    <t>Q3-test set-24</t>
  </si>
  <si>
    <t>Q3-test set-25</t>
  </si>
  <si>
    <t>Q3-test set-26</t>
  </si>
  <si>
    <t>Q3-test set-27</t>
  </si>
  <si>
    <t>Q3-test set-28</t>
  </si>
  <si>
    <t>Q3-test set-29</t>
  </si>
  <si>
    <t>Q3-test set-30</t>
  </si>
  <si>
    <t>Q3-test set-31</t>
  </si>
  <si>
    <t>Q3-test set-32</t>
  </si>
  <si>
    <t>Q3-test set-33</t>
  </si>
  <si>
    <t>Q3-test set-34</t>
  </si>
  <si>
    <t>Q3-test set-35</t>
  </si>
  <si>
    <t>Inspector Cost</t>
  </si>
  <si>
    <t>Fraudulent Cost</t>
  </si>
  <si>
    <t>Cost of sending inspector to all farm</t>
  </si>
  <si>
    <t>Cost without sending any inspector</t>
  </si>
  <si>
    <t>Cost of sending inspector involving more than 150 hectares</t>
  </si>
  <si>
    <t>Cost of sending inspector claiming above $10,000</t>
  </si>
  <si>
    <t>1724709</t>
  </si>
  <si>
    <t>Misclassified</t>
  </si>
  <si>
    <t>b - e</t>
  </si>
  <si>
    <t>M</t>
  </si>
  <si>
    <t>e</t>
  </si>
  <si>
    <t>c1*Amount Claimed + c2*Hectares - M*misclassified</t>
  </si>
  <si>
    <t>c1*Amount Claimed + c2*Hectares + M*misclassified</t>
  </si>
  <si>
    <t>b + e</t>
  </si>
  <si>
    <t>Total</t>
  </si>
  <si>
    <t>Error %</t>
  </si>
  <si>
    <t>Errors in Training set</t>
  </si>
  <si>
    <t>Errors in Test set</t>
  </si>
  <si>
    <t>Q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</si>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</sst>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2" fillId="0" borderId="0" xfId="0" applyFont="1"/>
    <xf numFmtId="0" fontId="0" fillId="2" borderId="0" xfId="0" applyFill="1" applyAlignment="1" applyProtection="1">
      <alignment horizontal="right"/>
      <protection locked="0"/>
    </xf>
    <xf numFmtId="0" fontId="7" fillId="0" borderId="0" xfId="0" applyFont="1"/>
    <xf numFmtId="49" fontId="6" fillId="3" borderId="0" xfId="2" applyNumberFormat="1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5" fillId="0" borderId="0" xfId="2" applyFont="1" applyAlignment="1">
      <alignment horizontal="center"/>
    </xf>
    <xf numFmtId="0" fontId="6" fillId="0" borderId="0" xfId="2" applyFont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44" fontId="0" fillId="0" borderId="0" xfId="0" applyNumberFormat="1"/>
    <xf numFmtId="44" fontId="0" fillId="0" borderId="0" xfId="1" applyFont="1" applyAlignment="1">
      <alignment wrapText="1"/>
    </xf>
    <xf numFmtId="164" fontId="0" fillId="0" borderId="0" xfId="0" applyNumberFormat="1"/>
    <xf numFmtId="44" fontId="2" fillId="0" borderId="0" xfId="1" applyFont="1" applyAlignment="1">
      <alignment horizontal="center" wrapText="1"/>
    </xf>
    <xf numFmtId="0" fontId="2" fillId="4" borderId="0" xfId="0" applyFont="1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7" fillId="0" borderId="4" xfId="0" applyFont="1" applyBorder="1"/>
    <xf numFmtId="164" fontId="3" fillId="0" borderId="0" xfId="1" applyNumberFormat="1" applyFont="1" applyBorder="1"/>
    <xf numFmtId="44" fontId="0" fillId="0" borderId="0" xfId="1" applyFont="1" applyBorder="1"/>
    <xf numFmtId="0" fontId="7" fillId="0" borderId="6" xfId="0" applyFont="1" applyBorder="1"/>
    <xf numFmtId="164" fontId="3" fillId="0" borderId="7" xfId="1" applyNumberFormat="1" applyFont="1" applyBorder="1"/>
    <xf numFmtId="0" fontId="3" fillId="0" borderId="7" xfId="0" applyFont="1" applyBorder="1"/>
    <xf numFmtId="0" fontId="3" fillId="0" borderId="0" xfId="0" applyFont="1" applyAlignment="1">
      <alignment horizontal="center"/>
    </xf>
    <xf numFmtId="2" fontId="0" fillId="0" borderId="0" xfId="1" applyNumberFormat="1" applyFont="1" applyBorder="1" applyAlignment="1">
      <alignment wrapText="1"/>
    </xf>
    <xf numFmtId="2" fontId="0" fillId="0" borderId="0" xfId="1" applyNumberFormat="1" applyFont="1" applyBorder="1"/>
    <xf numFmtId="2" fontId="0" fillId="0" borderId="5" xfId="1" applyNumberFormat="1" applyFont="1" applyBorder="1"/>
    <xf numFmtId="44" fontId="0" fillId="5" borderId="0" xfId="1" applyFont="1" applyFill="1"/>
    <xf numFmtId="0" fontId="2" fillId="0" borderId="0" xfId="0" applyFont="1" applyAlignment="1">
      <alignment horizontal="right"/>
    </xf>
    <xf numFmtId="44" fontId="2" fillId="0" borderId="0" xfId="1" applyFont="1" applyFill="1" applyAlignment="1">
      <alignment horizontal="right"/>
    </xf>
    <xf numFmtId="0" fontId="2" fillId="5" borderId="0" xfId="0" applyFont="1" applyFill="1" applyAlignment="1">
      <alignment wrapText="1"/>
    </xf>
    <xf numFmtId="165" fontId="0" fillId="0" borderId="0" xfId="3" applyNumberFormat="1" applyFont="1"/>
    <xf numFmtId="0" fontId="0" fillId="4" borderId="0" xfId="0" applyFill="1"/>
    <xf numFmtId="0" fontId="0" fillId="4" borderId="7" xfId="0" applyFill="1" applyBorder="1"/>
    <xf numFmtId="44" fontId="2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44" fontId="2" fillId="0" borderId="0" xfId="1" applyFont="1" applyBorder="1" applyAlignment="1">
      <alignment horizontal="center" wrapText="1"/>
    </xf>
  </cellXfs>
  <cellStyles count="4">
    <cellStyle name="Currency" xfId="1" builtinId="4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Fraud</c:v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Training!$B$2:$B$13</c:f>
              <c:numCache>
                <c:formatCode>_("$"* #,##0_);_("$"* \(#,##0\);_("$"* "-"??_);_(@_)</c:formatCode>
                <c:ptCount val="12"/>
                <c:pt idx="0">
                  <c:v>13200</c:v>
                </c:pt>
                <c:pt idx="1">
                  <c:v>16500</c:v>
                </c:pt>
                <c:pt idx="2">
                  <c:v>12850</c:v>
                </c:pt>
                <c:pt idx="3">
                  <c:v>13555</c:v>
                </c:pt>
                <c:pt idx="4">
                  <c:v>14683</c:v>
                </c:pt>
                <c:pt idx="5">
                  <c:v>13577</c:v>
                </c:pt>
                <c:pt idx="6">
                  <c:v>17982</c:v>
                </c:pt>
                <c:pt idx="7">
                  <c:v>18350</c:v>
                </c:pt>
                <c:pt idx="8">
                  <c:v>12578</c:v>
                </c:pt>
                <c:pt idx="9">
                  <c:v>10555</c:v>
                </c:pt>
                <c:pt idx="10">
                  <c:v>6893</c:v>
                </c:pt>
                <c:pt idx="11">
                  <c:v>3682</c:v>
                </c:pt>
              </c:numCache>
            </c:numRef>
          </c:xVal>
          <c:yVal>
            <c:numRef>
              <c:f>Training!$C$2:$C$13</c:f>
              <c:numCache>
                <c:formatCode>General</c:formatCode>
                <c:ptCount val="12"/>
                <c:pt idx="0">
                  <c:v>184</c:v>
                </c:pt>
                <c:pt idx="1">
                  <c:v>176</c:v>
                </c:pt>
                <c:pt idx="2">
                  <c:v>215</c:v>
                </c:pt>
                <c:pt idx="3">
                  <c:v>186</c:v>
                </c:pt>
                <c:pt idx="4">
                  <c:v>311</c:v>
                </c:pt>
                <c:pt idx="5">
                  <c:v>342</c:v>
                </c:pt>
                <c:pt idx="6">
                  <c:v>198</c:v>
                </c:pt>
                <c:pt idx="7">
                  <c:v>350</c:v>
                </c:pt>
                <c:pt idx="8">
                  <c:v>388</c:v>
                </c:pt>
                <c:pt idx="9">
                  <c:v>198</c:v>
                </c:pt>
                <c:pt idx="10">
                  <c:v>250</c:v>
                </c:pt>
                <c:pt idx="1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7-4437-97EB-1F78563B729C}"/>
            </c:ext>
          </c:extLst>
        </c:ser>
        <c:ser>
          <c:idx val="1"/>
          <c:order val="1"/>
          <c:tx>
            <c:strRef>
              <c:f>Training!$D$14</c:f>
              <c:strCache>
                <c:ptCount val="1"/>
                <c:pt idx="0">
                  <c:v>No Fraud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Training!$B$14:$B$41</c:f>
              <c:numCache>
                <c:formatCode>_("$"* #,##0_);_("$"* \(#,##0\);_("$"* "-"??_);_(@_)</c:formatCode>
                <c:ptCount val="28"/>
                <c:pt idx="0">
                  <c:v>14988</c:v>
                </c:pt>
                <c:pt idx="1">
                  <c:v>20148</c:v>
                </c:pt>
                <c:pt idx="2">
                  <c:v>9852</c:v>
                </c:pt>
                <c:pt idx="3">
                  <c:v>12879</c:v>
                </c:pt>
                <c:pt idx="4">
                  <c:v>6203</c:v>
                </c:pt>
                <c:pt idx="5">
                  <c:v>1389</c:v>
                </c:pt>
                <c:pt idx="6">
                  <c:v>7509</c:v>
                </c:pt>
                <c:pt idx="7">
                  <c:v>6557</c:v>
                </c:pt>
                <c:pt idx="8">
                  <c:v>11048</c:v>
                </c:pt>
                <c:pt idx="9">
                  <c:v>14713</c:v>
                </c:pt>
                <c:pt idx="10">
                  <c:v>18880</c:v>
                </c:pt>
                <c:pt idx="11">
                  <c:v>8200</c:v>
                </c:pt>
                <c:pt idx="12">
                  <c:v>9800</c:v>
                </c:pt>
                <c:pt idx="13">
                  <c:v>14980</c:v>
                </c:pt>
                <c:pt idx="14">
                  <c:v>3500</c:v>
                </c:pt>
                <c:pt idx="15">
                  <c:v>15000</c:v>
                </c:pt>
                <c:pt idx="16">
                  <c:v>12882</c:v>
                </c:pt>
                <c:pt idx="17">
                  <c:v>10614</c:v>
                </c:pt>
                <c:pt idx="18">
                  <c:v>8067</c:v>
                </c:pt>
                <c:pt idx="19">
                  <c:v>4280</c:v>
                </c:pt>
                <c:pt idx="20">
                  <c:v>13809</c:v>
                </c:pt>
                <c:pt idx="21">
                  <c:v>6500</c:v>
                </c:pt>
                <c:pt idx="22">
                  <c:v>6500</c:v>
                </c:pt>
                <c:pt idx="23">
                  <c:v>7842</c:v>
                </c:pt>
                <c:pt idx="24">
                  <c:v>12750</c:v>
                </c:pt>
                <c:pt idx="25">
                  <c:v>1180</c:v>
                </c:pt>
                <c:pt idx="26">
                  <c:v>2600</c:v>
                </c:pt>
                <c:pt idx="27">
                  <c:v>10000</c:v>
                </c:pt>
              </c:numCache>
            </c:numRef>
          </c:xVal>
          <c:yVal>
            <c:numRef>
              <c:f>Training!$C$14:$C$41</c:f>
              <c:numCache>
                <c:formatCode>General</c:formatCode>
                <c:ptCount val="28"/>
                <c:pt idx="0">
                  <c:v>356</c:v>
                </c:pt>
                <c:pt idx="1">
                  <c:v>125</c:v>
                </c:pt>
                <c:pt idx="2">
                  <c:v>258</c:v>
                </c:pt>
                <c:pt idx="3">
                  <c:v>168</c:v>
                </c:pt>
                <c:pt idx="4">
                  <c:v>258</c:v>
                </c:pt>
                <c:pt idx="5">
                  <c:v>189</c:v>
                </c:pt>
                <c:pt idx="6">
                  <c:v>143</c:v>
                </c:pt>
                <c:pt idx="7">
                  <c:v>358</c:v>
                </c:pt>
                <c:pt idx="8">
                  <c:v>165</c:v>
                </c:pt>
                <c:pt idx="9">
                  <c:v>105</c:v>
                </c:pt>
                <c:pt idx="10">
                  <c:v>456</c:v>
                </c:pt>
                <c:pt idx="11">
                  <c:v>100</c:v>
                </c:pt>
                <c:pt idx="12">
                  <c:v>160</c:v>
                </c:pt>
                <c:pt idx="13">
                  <c:v>285</c:v>
                </c:pt>
                <c:pt idx="14">
                  <c:v>30</c:v>
                </c:pt>
                <c:pt idx="15">
                  <c:v>90</c:v>
                </c:pt>
                <c:pt idx="16">
                  <c:v>158</c:v>
                </c:pt>
                <c:pt idx="17">
                  <c:v>255</c:v>
                </c:pt>
                <c:pt idx="18">
                  <c:v>60</c:v>
                </c:pt>
                <c:pt idx="19">
                  <c:v>280</c:v>
                </c:pt>
                <c:pt idx="20">
                  <c:v>228</c:v>
                </c:pt>
                <c:pt idx="21">
                  <c:v>141</c:v>
                </c:pt>
                <c:pt idx="22">
                  <c:v>115</c:v>
                </c:pt>
                <c:pt idx="23">
                  <c:v>104</c:v>
                </c:pt>
                <c:pt idx="24">
                  <c:v>105</c:v>
                </c:pt>
                <c:pt idx="25">
                  <c:v>75</c:v>
                </c:pt>
                <c:pt idx="26">
                  <c:v>205</c:v>
                </c:pt>
                <c:pt idx="27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17-4437-97EB-1F78563B7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0416"/>
        <c:axId val="26378240"/>
      </c:scatterChart>
      <c:valAx>
        <c:axId val="2574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claimed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6378240"/>
        <c:crosses val="autoZero"/>
        <c:crossBetween val="midCat"/>
      </c:valAx>
      <c:valAx>
        <c:axId val="26378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Hectares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40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957020997375331"/>
          <c:y val="4.078089419788123E-2"/>
          <c:w val="0.20668596359916344"/>
          <c:h val="0.12573949351162028"/>
        </c:manualLayout>
      </c:layout>
      <c:overlay val="1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Fraud</c:v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'Q2'!$B$5:$B$16</c:f>
              <c:numCache>
                <c:formatCode>_("$"* #,##0_);_("$"* \(#,##0\);_("$"* "-"??_);_(@_)</c:formatCode>
                <c:ptCount val="12"/>
                <c:pt idx="0">
                  <c:v>13200</c:v>
                </c:pt>
                <c:pt idx="1">
                  <c:v>16500</c:v>
                </c:pt>
                <c:pt idx="2">
                  <c:v>12850</c:v>
                </c:pt>
                <c:pt idx="3">
                  <c:v>13555</c:v>
                </c:pt>
                <c:pt idx="4">
                  <c:v>14683</c:v>
                </c:pt>
                <c:pt idx="5">
                  <c:v>13577</c:v>
                </c:pt>
                <c:pt idx="6">
                  <c:v>17982</c:v>
                </c:pt>
                <c:pt idx="7">
                  <c:v>18350</c:v>
                </c:pt>
                <c:pt idx="8">
                  <c:v>12578</c:v>
                </c:pt>
                <c:pt idx="9">
                  <c:v>10555</c:v>
                </c:pt>
                <c:pt idx="10">
                  <c:v>6893</c:v>
                </c:pt>
                <c:pt idx="11">
                  <c:v>3682</c:v>
                </c:pt>
              </c:numCache>
            </c:numRef>
          </c:xVal>
          <c:yVal>
            <c:numRef>
              <c:f>'Q2'!$C$5:$C$16</c:f>
              <c:numCache>
                <c:formatCode>General</c:formatCode>
                <c:ptCount val="12"/>
                <c:pt idx="0">
                  <c:v>184</c:v>
                </c:pt>
                <c:pt idx="1">
                  <c:v>176</c:v>
                </c:pt>
                <c:pt idx="2">
                  <c:v>215</c:v>
                </c:pt>
                <c:pt idx="3">
                  <c:v>186</c:v>
                </c:pt>
                <c:pt idx="4">
                  <c:v>311</c:v>
                </c:pt>
                <c:pt idx="5">
                  <c:v>342</c:v>
                </c:pt>
                <c:pt idx="6">
                  <c:v>198</c:v>
                </c:pt>
                <c:pt idx="7">
                  <c:v>350</c:v>
                </c:pt>
                <c:pt idx="8">
                  <c:v>388</c:v>
                </c:pt>
                <c:pt idx="9">
                  <c:v>198</c:v>
                </c:pt>
                <c:pt idx="10">
                  <c:v>250</c:v>
                </c:pt>
                <c:pt idx="1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B-4374-BC23-FF1C319BADF9}"/>
            </c:ext>
          </c:extLst>
        </c:ser>
        <c:ser>
          <c:idx val="1"/>
          <c:order val="1"/>
          <c:tx>
            <c:strRef>
              <c:f>'Q2'!$D$18</c:f>
              <c:strCache>
                <c:ptCount val="1"/>
                <c:pt idx="0">
                  <c:v>No Fraud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'Q2'!$B$18:$B$45</c:f>
              <c:numCache>
                <c:formatCode>_("$"* #,##0_);_("$"* \(#,##0\);_("$"* "-"??_);_(@_)</c:formatCode>
                <c:ptCount val="28"/>
                <c:pt idx="0">
                  <c:v>14988</c:v>
                </c:pt>
                <c:pt idx="1">
                  <c:v>20148</c:v>
                </c:pt>
                <c:pt idx="2">
                  <c:v>9852</c:v>
                </c:pt>
                <c:pt idx="3">
                  <c:v>12879</c:v>
                </c:pt>
                <c:pt idx="4">
                  <c:v>6203</c:v>
                </c:pt>
                <c:pt idx="5">
                  <c:v>1389</c:v>
                </c:pt>
                <c:pt idx="6">
                  <c:v>7509</c:v>
                </c:pt>
                <c:pt idx="7">
                  <c:v>6557</c:v>
                </c:pt>
                <c:pt idx="8">
                  <c:v>11048</c:v>
                </c:pt>
                <c:pt idx="9">
                  <c:v>14713</c:v>
                </c:pt>
                <c:pt idx="10">
                  <c:v>18880</c:v>
                </c:pt>
                <c:pt idx="11">
                  <c:v>8200</c:v>
                </c:pt>
                <c:pt idx="12">
                  <c:v>9800</c:v>
                </c:pt>
                <c:pt idx="13">
                  <c:v>14980</c:v>
                </c:pt>
                <c:pt idx="14">
                  <c:v>3500</c:v>
                </c:pt>
                <c:pt idx="15">
                  <c:v>15000</c:v>
                </c:pt>
                <c:pt idx="16">
                  <c:v>12882</c:v>
                </c:pt>
                <c:pt idx="17">
                  <c:v>10614</c:v>
                </c:pt>
                <c:pt idx="18">
                  <c:v>8067</c:v>
                </c:pt>
                <c:pt idx="19">
                  <c:v>4280</c:v>
                </c:pt>
                <c:pt idx="20">
                  <c:v>13809</c:v>
                </c:pt>
                <c:pt idx="21">
                  <c:v>6500</c:v>
                </c:pt>
                <c:pt idx="22">
                  <c:v>6500</c:v>
                </c:pt>
                <c:pt idx="23">
                  <c:v>7842</c:v>
                </c:pt>
                <c:pt idx="24">
                  <c:v>12750</c:v>
                </c:pt>
                <c:pt idx="25">
                  <c:v>1180</c:v>
                </c:pt>
                <c:pt idx="26">
                  <c:v>2600</c:v>
                </c:pt>
                <c:pt idx="27">
                  <c:v>10000</c:v>
                </c:pt>
              </c:numCache>
            </c:numRef>
          </c:xVal>
          <c:yVal>
            <c:numRef>
              <c:f>'Q2'!$C$18:$C$45</c:f>
              <c:numCache>
                <c:formatCode>General</c:formatCode>
                <c:ptCount val="28"/>
                <c:pt idx="0">
                  <c:v>356</c:v>
                </c:pt>
                <c:pt idx="1">
                  <c:v>125</c:v>
                </c:pt>
                <c:pt idx="2">
                  <c:v>258</c:v>
                </c:pt>
                <c:pt idx="3">
                  <c:v>168</c:v>
                </c:pt>
                <c:pt idx="4">
                  <c:v>258</c:v>
                </c:pt>
                <c:pt idx="5">
                  <c:v>189</c:v>
                </c:pt>
                <c:pt idx="6">
                  <c:v>143</c:v>
                </c:pt>
                <c:pt idx="7">
                  <c:v>358</c:v>
                </c:pt>
                <c:pt idx="8">
                  <c:v>165</c:v>
                </c:pt>
                <c:pt idx="9">
                  <c:v>105</c:v>
                </c:pt>
                <c:pt idx="10">
                  <c:v>456</c:v>
                </c:pt>
                <c:pt idx="11">
                  <c:v>100</c:v>
                </c:pt>
                <c:pt idx="12">
                  <c:v>160</c:v>
                </c:pt>
                <c:pt idx="13">
                  <c:v>285</c:v>
                </c:pt>
                <c:pt idx="14">
                  <c:v>30</c:v>
                </c:pt>
                <c:pt idx="15">
                  <c:v>90</c:v>
                </c:pt>
                <c:pt idx="16">
                  <c:v>158</c:v>
                </c:pt>
                <c:pt idx="17">
                  <c:v>255</c:v>
                </c:pt>
                <c:pt idx="18">
                  <c:v>60</c:v>
                </c:pt>
                <c:pt idx="19">
                  <c:v>280</c:v>
                </c:pt>
                <c:pt idx="20">
                  <c:v>228</c:v>
                </c:pt>
                <c:pt idx="21">
                  <c:v>141</c:v>
                </c:pt>
                <c:pt idx="22">
                  <c:v>115</c:v>
                </c:pt>
                <c:pt idx="23">
                  <c:v>104</c:v>
                </c:pt>
                <c:pt idx="24">
                  <c:v>105</c:v>
                </c:pt>
                <c:pt idx="25">
                  <c:v>75</c:v>
                </c:pt>
                <c:pt idx="26">
                  <c:v>205</c:v>
                </c:pt>
                <c:pt idx="27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B-4374-BC23-FF1C319BA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0416"/>
        <c:axId val="26378240"/>
      </c:scatterChart>
      <c:valAx>
        <c:axId val="2574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claimed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6378240"/>
        <c:crosses val="autoZero"/>
        <c:crossBetween val="midCat"/>
      </c:valAx>
      <c:valAx>
        <c:axId val="26378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Hectares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40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957020997375331"/>
          <c:y val="4.078089419788123E-2"/>
          <c:w val="0.20668596359916344"/>
          <c:h val="0.12573949351162028"/>
        </c:manualLayout>
      </c:layout>
      <c:overlay val="1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Fraud</c:v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'Q3'!$B$5:$B$16</c:f>
              <c:numCache>
                <c:formatCode>_("$"* #,##0_);_("$"* \(#,##0\);_("$"* "-"??_);_(@_)</c:formatCode>
                <c:ptCount val="12"/>
                <c:pt idx="0">
                  <c:v>13200</c:v>
                </c:pt>
                <c:pt idx="1">
                  <c:v>16500</c:v>
                </c:pt>
                <c:pt idx="2">
                  <c:v>12850</c:v>
                </c:pt>
                <c:pt idx="3">
                  <c:v>13555</c:v>
                </c:pt>
                <c:pt idx="4">
                  <c:v>14683</c:v>
                </c:pt>
                <c:pt idx="5">
                  <c:v>13577</c:v>
                </c:pt>
                <c:pt idx="6">
                  <c:v>17982</c:v>
                </c:pt>
                <c:pt idx="7">
                  <c:v>18350</c:v>
                </c:pt>
                <c:pt idx="8">
                  <c:v>12578</c:v>
                </c:pt>
                <c:pt idx="9">
                  <c:v>10555</c:v>
                </c:pt>
                <c:pt idx="10">
                  <c:v>6893</c:v>
                </c:pt>
                <c:pt idx="11">
                  <c:v>3682</c:v>
                </c:pt>
              </c:numCache>
            </c:numRef>
          </c:xVal>
          <c:yVal>
            <c:numRef>
              <c:f>'Q3'!$C$5:$C$16</c:f>
              <c:numCache>
                <c:formatCode>General</c:formatCode>
                <c:ptCount val="12"/>
                <c:pt idx="0">
                  <c:v>184</c:v>
                </c:pt>
                <c:pt idx="1">
                  <c:v>176</c:v>
                </c:pt>
                <c:pt idx="2">
                  <c:v>215</c:v>
                </c:pt>
                <c:pt idx="3">
                  <c:v>186</c:v>
                </c:pt>
                <c:pt idx="4">
                  <c:v>311</c:v>
                </c:pt>
                <c:pt idx="5">
                  <c:v>342</c:v>
                </c:pt>
                <c:pt idx="6">
                  <c:v>198</c:v>
                </c:pt>
                <c:pt idx="7">
                  <c:v>350</c:v>
                </c:pt>
                <c:pt idx="8">
                  <c:v>388</c:v>
                </c:pt>
                <c:pt idx="9">
                  <c:v>198</c:v>
                </c:pt>
                <c:pt idx="10">
                  <c:v>250</c:v>
                </c:pt>
                <c:pt idx="1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2-48C8-86E7-AAA970D8BCFE}"/>
            </c:ext>
          </c:extLst>
        </c:ser>
        <c:ser>
          <c:idx val="1"/>
          <c:order val="1"/>
          <c:tx>
            <c:strRef>
              <c:f>'Q3'!$D$18</c:f>
              <c:strCache>
                <c:ptCount val="1"/>
                <c:pt idx="0">
                  <c:v>No Fraud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'Q3'!$B$18:$B$45</c:f>
              <c:numCache>
                <c:formatCode>_("$"* #,##0_);_("$"* \(#,##0\);_("$"* "-"??_);_(@_)</c:formatCode>
                <c:ptCount val="28"/>
                <c:pt idx="0">
                  <c:v>14988</c:v>
                </c:pt>
                <c:pt idx="1">
                  <c:v>20148</c:v>
                </c:pt>
                <c:pt idx="2">
                  <c:v>9852</c:v>
                </c:pt>
                <c:pt idx="3">
                  <c:v>12879</c:v>
                </c:pt>
                <c:pt idx="4">
                  <c:v>6203</c:v>
                </c:pt>
                <c:pt idx="5">
                  <c:v>1389</c:v>
                </c:pt>
                <c:pt idx="6">
                  <c:v>7509</c:v>
                </c:pt>
                <c:pt idx="7">
                  <c:v>6557</c:v>
                </c:pt>
                <c:pt idx="8">
                  <c:v>11048</c:v>
                </c:pt>
                <c:pt idx="9">
                  <c:v>14713</c:v>
                </c:pt>
                <c:pt idx="10">
                  <c:v>18880</c:v>
                </c:pt>
                <c:pt idx="11">
                  <c:v>8200</c:v>
                </c:pt>
                <c:pt idx="12">
                  <c:v>9800</c:v>
                </c:pt>
                <c:pt idx="13">
                  <c:v>14980</c:v>
                </c:pt>
                <c:pt idx="14">
                  <c:v>3500</c:v>
                </c:pt>
                <c:pt idx="15">
                  <c:v>15000</c:v>
                </c:pt>
                <c:pt idx="16">
                  <c:v>12882</c:v>
                </c:pt>
                <c:pt idx="17">
                  <c:v>10614</c:v>
                </c:pt>
                <c:pt idx="18">
                  <c:v>8067</c:v>
                </c:pt>
                <c:pt idx="19">
                  <c:v>4280</c:v>
                </c:pt>
                <c:pt idx="20">
                  <c:v>13809</c:v>
                </c:pt>
                <c:pt idx="21">
                  <c:v>6500</c:v>
                </c:pt>
                <c:pt idx="22">
                  <c:v>6500</c:v>
                </c:pt>
                <c:pt idx="23">
                  <c:v>7842</c:v>
                </c:pt>
                <c:pt idx="24">
                  <c:v>12750</c:v>
                </c:pt>
                <c:pt idx="25">
                  <c:v>1180</c:v>
                </c:pt>
                <c:pt idx="26">
                  <c:v>2600</c:v>
                </c:pt>
                <c:pt idx="27">
                  <c:v>10000</c:v>
                </c:pt>
              </c:numCache>
            </c:numRef>
          </c:xVal>
          <c:yVal>
            <c:numRef>
              <c:f>'Q3'!$C$18:$C$45</c:f>
              <c:numCache>
                <c:formatCode>General</c:formatCode>
                <c:ptCount val="28"/>
                <c:pt idx="0">
                  <c:v>356</c:v>
                </c:pt>
                <c:pt idx="1">
                  <c:v>125</c:v>
                </c:pt>
                <c:pt idx="2">
                  <c:v>258</c:v>
                </c:pt>
                <c:pt idx="3">
                  <c:v>168</c:v>
                </c:pt>
                <c:pt idx="4">
                  <c:v>258</c:v>
                </c:pt>
                <c:pt idx="5">
                  <c:v>189</c:v>
                </c:pt>
                <c:pt idx="6">
                  <c:v>143</c:v>
                </c:pt>
                <c:pt idx="7">
                  <c:v>358</c:v>
                </c:pt>
                <c:pt idx="8">
                  <c:v>165</c:v>
                </c:pt>
                <c:pt idx="9">
                  <c:v>105</c:v>
                </c:pt>
                <c:pt idx="10">
                  <c:v>456</c:v>
                </c:pt>
                <c:pt idx="11">
                  <c:v>100</c:v>
                </c:pt>
                <c:pt idx="12">
                  <c:v>160</c:v>
                </c:pt>
                <c:pt idx="13">
                  <c:v>285</c:v>
                </c:pt>
                <c:pt idx="14">
                  <c:v>30</c:v>
                </c:pt>
                <c:pt idx="15">
                  <c:v>90</c:v>
                </c:pt>
                <c:pt idx="16">
                  <c:v>158</c:v>
                </c:pt>
                <c:pt idx="17">
                  <c:v>255</c:v>
                </c:pt>
                <c:pt idx="18">
                  <c:v>60</c:v>
                </c:pt>
                <c:pt idx="19">
                  <c:v>280</c:v>
                </c:pt>
                <c:pt idx="20">
                  <c:v>228</c:v>
                </c:pt>
                <c:pt idx="21">
                  <c:v>141</c:v>
                </c:pt>
                <c:pt idx="22">
                  <c:v>115</c:v>
                </c:pt>
                <c:pt idx="23">
                  <c:v>104</c:v>
                </c:pt>
                <c:pt idx="24">
                  <c:v>105</c:v>
                </c:pt>
                <c:pt idx="25">
                  <c:v>75</c:v>
                </c:pt>
                <c:pt idx="26">
                  <c:v>205</c:v>
                </c:pt>
                <c:pt idx="27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2-48C8-86E7-AAA970D8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0416"/>
        <c:axId val="26378240"/>
      </c:scatterChart>
      <c:valAx>
        <c:axId val="2574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claimed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6378240"/>
        <c:crosses val="autoZero"/>
        <c:crossBetween val="midCat"/>
      </c:valAx>
      <c:valAx>
        <c:axId val="26378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Hectares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40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957020997375331"/>
          <c:y val="4.078089419788123E-2"/>
          <c:w val="0.20668596359916344"/>
          <c:h val="0.12573949351162028"/>
        </c:manualLayout>
      </c:layout>
      <c:overlay val="1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All claims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Test!$B$2:$B$36</c:f>
              <c:numCache>
                <c:formatCode>_("$"* #,##0_);_("$"* \(#,##0\);_("$"* "-"??_);_(@_)</c:formatCode>
                <c:ptCount val="35"/>
                <c:pt idx="0">
                  <c:v>7034</c:v>
                </c:pt>
                <c:pt idx="1">
                  <c:v>7528</c:v>
                </c:pt>
                <c:pt idx="2">
                  <c:v>19516</c:v>
                </c:pt>
                <c:pt idx="3">
                  <c:v>10842</c:v>
                </c:pt>
                <c:pt idx="4">
                  <c:v>715</c:v>
                </c:pt>
                <c:pt idx="5">
                  <c:v>7688</c:v>
                </c:pt>
                <c:pt idx="6">
                  <c:v>4420</c:v>
                </c:pt>
                <c:pt idx="7">
                  <c:v>6169</c:v>
                </c:pt>
                <c:pt idx="8">
                  <c:v>9634</c:v>
                </c:pt>
                <c:pt idx="9">
                  <c:v>4573</c:v>
                </c:pt>
                <c:pt idx="10">
                  <c:v>6128</c:v>
                </c:pt>
                <c:pt idx="11">
                  <c:v>18585</c:v>
                </c:pt>
                <c:pt idx="12">
                  <c:v>6916</c:v>
                </c:pt>
                <c:pt idx="13">
                  <c:v>8605</c:v>
                </c:pt>
                <c:pt idx="14">
                  <c:v>15208</c:v>
                </c:pt>
                <c:pt idx="15">
                  <c:v>9053</c:v>
                </c:pt>
                <c:pt idx="16">
                  <c:v>10524</c:v>
                </c:pt>
                <c:pt idx="17">
                  <c:v>11439</c:v>
                </c:pt>
                <c:pt idx="18">
                  <c:v>14369</c:v>
                </c:pt>
                <c:pt idx="19">
                  <c:v>11635</c:v>
                </c:pt>
                <c:pt idx="20">
                  <c:v>12782</c:v>
                </c:pt>
                <c:pt idx="21">
                  <c:v>11741</c:v>
                </c:pt>
                <c:pt idx="22">
                  <c:v>2649</c:v>
                </c:pt>
                <c:pt idx="23">
                  <c:v>8510</c:v>
                </c:pt>
                <c:pt idx="24">
                  <c:v>6812</c:v>
                </c:pt>
                <c:pt idx="25">
                  <c:v>5413</c:v>
                </c:pt>
                <c:pt idx="26">
                  <c:v>3921</c:v>
                </c:pt>
                <c:pt idx="27">
                  <c:v>1930</c:v>
                </c:pt>
                <c:pt idx="28">
                  <c:v>9767</c:v>
                </c:pt>
                <c:pt idx="29">
                  <c:v>5513</c:v>
                </c:pt>
                <c:pt idx="30">
                  <c:v>5799</c:v>
                </c:pt>
                <c:pt idx="31">
                  <c:v>7727</c:v>
                </c:pt>
                <c:pt idx="32">
                  <c:v>13019</c:v>
                </c:pt>
                <c:pt idx="33">
                  <c:v>5176</c:v>
                </c:pt>
                <c:pt idx="34">
                  <c:v>12501</c:v>
                </c:pt>
              </c:numCache>
            </c:numRef>
          </c:xVal>
          <c:yVal>
            <c:numRef>
              <c:f>Test!$C$2:$C$36</c:f>
              <c:numCache>
                <c:formatCode>General</c:formatCode>
                <c:ptCount val="35"/>
                <c:pt idx="0">
                  <c:v>62</c:v>
                </c:pt>
                <c:pt idx="1">
                  <c:v>133</c:v>
                </c:pt>
                <c:pt idx="2">
                  <c:v>184</c:v>
                </c:pt>
                <c:pt idx="3">
                  <c:v>93</c:v>
                </c:pt>
                <c:pt idx="4">
                  <c:v>127</c:v>
                </c:pt>
                <c:pt idx="5">
                  <c:v>131</c:v>
                </c:pt>
                <c:pt idx="6">
                  <c:v>92</c:v>
                </c:pt>
                <c:pt idx="7">
                  <c:v>175</c:v>
                </c:pt>
                <c:pt idx="8">
                  <c:v>150</c:v>
                </c:pt>
                <c:pt idx="9">
                  <c:v>191</c:v>
                </c:pt>
                <c:pt idx="10">
                  <c:v>155</c:v>
                </c:pt>
                <c:pt idx="11">
                  <c:v>234</c:v>
                </c:pt>
                <c:pt idx="12">
                  <c:v>226</c:v>
                </c:pt>
                <c:pt idx="13">
                  <c:v>52</c:v>
                </c:pt>
                <c:pt idx="14">
                  <c:v>103</c:v>
                </c:pt>
                <c:pt idx="15">
                  <c:v>124</c:v>
                </c:pt>
                <c:pt idx="16">
                  <c:v>167</c:v>
                </c:pt>
                <c:pt idx="17">
                  <c:v>132</c:v>
                </c:pt>
                <c:pt idx="18">
                  <c:v>223</c:v>
                </c:pt>
                <c:pt idx="19">
                  <c:v>201</c:v>
                </c:pt>
                <c:pt idx="20">
                  <c:v>207</c:v>
                </c:pt>
                <c:pt idx="21">
                  <c:v>142</c:v>
                </c:pt>
                <c:pt idx="22">
                  <c:v>137</c:v>
                </c:pt>
                <c:pt idx="23">
                  <c:v>67</c:v>
                </c:pt>
                <c:pt idx="24">
                  <c:v>79</c:v>
                </c:pt>
                <c:pt idx="25">
                  <c:v>176</c:v>
                </c:pt>
                <c:pt idx="26">
                  <c:v>40</c:v>
                </c:pt>
                <c:pt idx="27">
                  <c:v>217</c:v>
                </c:pt>
                <c:pt idx="28">
                  <c:v>243</c:v>
                </c:pt>
                <c:pt idx="29">
                  <c:v>22</c:v>
                </c:pt>
                <c:pt idx="30">
                  <c:v>263</c:v>
                </c:pt>
                <c:pt idx="31">
                  <c:v>214</c:v>
                </c:pt>
                <c:pt idx="32">
                  <c:v>183</c:v>
                </c:pt>
                <c:pt idx="33">
                  <c:v>215</c:v>
                </c:pt>
                <c:pt idx="34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5-4762-A7F6-6E1875358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9168"/>
        <c:axId val="28495872"/>
      </c:scatterChart>
      <c:valAx>
        <c:axId val="26679168"/>
        <c:scaling>
          <c:orientation val="minMax"/>
          <c:max val="2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claimed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8495872"/>
        <c:crosses val="autoZero"/>
        <c:crossBetween val="midCat"/>
      </c:valAx>
      <c:valAx>
        <c:axId val="28495872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Hectares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79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957020997375331"/>
          <c:y val="4.078089419788123E-2"/>
          <c:w val="0.15098534558180227"/>
          <c:h val="0.12573949351162028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All claims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'Q3-1'!$B$2:$B$36</c:f>
              <c:numCache>
                <c:formatCode>_("$"* #,##0_);_("$"* \(#,##0\);_("$"* "-"??_);_(@_)</c:formatCode>
                <c:ptCount val="35"/>
                <c:pt idx="0">
                  <c:v>7034</c:v>
                </c:pt>
                <c:pt idx="1">
                  <c:v>7528</c:v>
                </c:pt>
                <c:pt idx="2">
                  <c:v>19516</c:v>
                </c:pt>
                <c:pt idx="3">
                  <c:v>10842</c:v>
                </c:pt>
                <c:pt idx="4">
                  <c:v>715</c:v>
                </c:pt>
                <c:pt idx="5">
                  <c:v>7688</c:v>
                </c:pt>
                <c:pt idx="6">
                  <c:v>4420</c:v>
                </c:pt>
                <c:pt idx="7">
                  <c:v>6169</c:v>
                </c:pt>
                <c:pt idx="8">
                  <c:v>9634</c:v>
                </c:pt>
                <c:pt idx="9">
                  <c:v>4573</c:v>
                </c:pt>
                <c:pt idx="10">
                  <c:v>6128</c:v>
                </c:pt>
                <c:pt idx="11">
                  <c:v>18585</c:v>
                </c:pt>
                <c:pt idx="12">
                  <c:v>6916</c:v>
                </c:pt>
                <c:pt idx="13">
                  <c:v>8605</c:v>
                </c:pt>
                <c:pt idx="14">
                  <c:v>15208</c:v>
                </c:pt>
                <c:pt idx="15">
                  <c:v>9053</c:v>
                </c:pt>
                <c:pt idx="16">
                  <c:v>10524</c:v>
                </c:pt>
                <c:pt idx="17">
                  <c:v>11439</c:v>
                </c:pt>
                <c:pt idx="18">
                  <c:v>14369</c:v>
                </c:pt>
                <c:pt idx="19">
                  <c:v>11635</c:v>
                </c:pt>
                <c:pt idx="20">
                  <c:v>12782</c:v>
                </c:pt>
                <c:pt idx="21">
                  <c:v>11741</c:v>
                </c:pt>
                <c:pt idx="22">
                  <c:v>2649</c:v>
                </c:pt>
                <c:pt idx="23">
                  <c:v>8510</c:v>
                </c:pt>
                <c:pt idx="24">
                  <c:v>6812</c:v>
                </c:pt>
                <c:pt idx="25">
                  <c:v>5413</c:v>
                </c:pt>
                <c:pt idx="26">
                  <c:v>3921</c:v>
                </c:pt>
                <c:pt idx="27">
                  <c:v>1930</c:v>
                </c:pt>
                <c:pt idx="28">
                  <c:v>9767</c:v>
                </c:pt>
                <c:pt idx="29">
                  <c:v>5513</c:v>
                </c:pt>
                <c:pt idx="30">
                  <c:v>5799</c:v>
                </c:pt>
                <c:pt idx="31">
                  <c:v>7727</c:v>
                </c:pt>
                <c:pt idx="32">
                  <c:v>13019</c:v>
                </c:pt>
                <c:pt idx="33">
                  <c:v>5176</c:v>
                </c:pt>
                <c:pt idx="34">
                  <c:v>12501</c:v>
                </c:pt>
              </c:numCache>
            </c:numRef>
          </c:xVal>
          <c:yVal>
            <c:numRef>
              <c:f>'Q3-1'!$C$2:$C$36</c:f>
              <c:numCache>
                <c:formatCode>General</c:formatCode>
                <c:ptCount val="35"/>
                <c:pt idx="0">
                  <c:v>62</c:v>
                </c:pt>
                <c:pt idx="1">
                  <c:v>133</c:v>
                </c:pt>
                <c:pt idx="2">
                  <c:v>184</c:v>
                </c:pt>
                <c:pt idx="3">
                  <c:v>93</c:v>
                </c:pt>
                <c:pt idx="4">
                  <c:v>127</c:v>
                </c:pt>
                <c:pt idx="5">
                  <c:v>131</c:v>
                </c:pt>
                <c:pt idx="6">
                  <c:v>92</c:v>
                </c:pt>
                <c:pt idx="7">
                  <c:v>175</c:v>
                </c:pt>
                <c:pt idx="8">
                  <c:v>150</c:v>
                </c:pt>
                <c:pt idx="9">
                  <c:v>191</c:v>
                </c:pt>
                <c:pt idx="10">
                  <c:v>155</c:v>
                </c:pt>
                <c:pt idx="11">
                  <c:v>234</c:v>
                </c:pt>
                <c:pt idx="12">
                  <c:v>226</c:v>
                </c:pt>
                <c:pt idx="13">
                  <c:v>52</c:v>
                </c:pt>
                <c:pt idx="14">
                  <c:v>103</c:v>
                </c:pt>
                <c:pt idx="15">
                  <c:v>124</c:v>
                </c:pt>
                <c:pt idx="16">
                  <c:v>167</c:v>
                </c:pt>
                <c:pt idx="17">
                  <c:v>132</c:v>
                </c:pt>
                <c:pt idx="18">
                  <c:v>223</c:v>
                </c:pt>
                <c:pt idx="19">
                  <c:v>201</c:v>
                </c:pt>
                <c:pt idx="20">
                  <c:v>207</c:v>
                </c:pt>
                <c:pt idx="21">
                  <c:v>142</c:v>
                </c:pt>
                <c:pt idx="22">
                  <c:v>137</c:v>
                </c:pt>
                <c:pt idx="23">
                  <c:v>67</c:v>
                </c:pt>
                <c:pt idx="24">
                  <c:v>79</c:v>
                </c:pt>
                <c:pt idx="25">
                  <c:v>176</c:v>
                </c:pt>
                <c:pt idx="26">
                  <c:v>40</c:v>
                </c:pt>
                <c:pt idx="27">
                  <c:v>217</c:v>
                </c:pt>
                <c:pt idx="28">
                  <c:v>243</c:v>
                </c:pt>
                <c:pt idx="29">
                  <c:v>22</c:v>
                </c:pt>
                <c:pt idx="30">
                  <c:v>263</c:v>
                </c:pt>
                <c:pt idx="31">
                  <c:v>214</c:v>
                </c:pt>
                <c:pt idx="32">
                  <c:v>183</c:v>
                </c:pt>
                <c:pt idx="33">
                  <c:v>215</c:v>
                </c:pt>
                <c:pt idx="34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5-4A8D-AA21-2CAF84859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9168"/>
        <c:axId val="28495872"/>
      </c:scatterChart>
      <c:valAx>
        <c:axId val="26679168"/>
        <c:scaling>
          <c:orientation val="minMax"/>
          <c:max val="2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claimed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8495872"/>
        <c:crosses val="autoZero"/>
        <c:crossBetween val="midCat"/>
      </c:valAx>
      <c:valAx>
        <c:axId val="28495872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Hectares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79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957020997375331"/>
          <c:y val="4.078089419788123E-2"/>
          <c:w val="0.15098534558180227"/>
          <c:h val="0.12573949351162028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All claims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'Q2-1'!$B$2:$B$36</c:f>
              <c:numCache>
                <c:formatCode>_("$"* #,##0_);_("$"* \(#,##0\);_("$"* "-"??_);_(@_)</c:formatCode>
                <c:ptCount val="35"/>
                <c:pt idx="0">
                  <c:v>7034</c:v>
                </c:pt>
                <c:pt idx="1">
                  <c:v>7528</c:v>
                </c:pt>
                <c:pt idx="2">
                  <c:v>19516</c:v>
                </c:pt>
                <c:pt idx="3">
                  <c:v>10842</c:v>
                </c:pt>
                <c:pt idx="4">
                  <c:v>715</c:v>
                </c:pt>
                <c:pt idx="5">
                  <c:v>7688</c:v>
                </c:pt>
                <c:pt idx="6">
                  <c:v>4420</c:v>
                </c:pt>
                <c:pt idx="7">
                  <c:v>6169</c:v>
                </c:pt>
                <c:pt idx="8">
                  <c:v>9634</c:v>
                </c:pt>
                <c:pt idx="9">
                  <c:v>4573</c:v>
                </c:pt>
                <c:pt idx="10">
                  <c:v>6128</c:v>
                </c:pt>
                <c:pt idx="11">
                  <c:v>18585</c:v>
                </c:pt>
                <c:pt idx="12">
                  <c:v>6916</c:v>
                </c:pt>
                <c:pt idx="13">
                  <c:v>8605</c:v>
                </c:pt>
                <c:pt idx="14">
                  <c:v>15208</c:v>
                </c:pt>
                <c:pt idx="15">
                  <c:v>9053</c:v>
                </c:pt>
                <c:pt idx="16">
                  <c:v>10524</c:v>
                </c:pt>
                <c:pt idx="17">
                  <c:v>11439</c:v>
                </c:pt>
                <c:pt idx="18">
                  <c:v>14369</c:v>
                </c:pt>
                <c:pt idx="19">
                  <c:v>11635</c:v>
                </c:pt>
                <c:pt idx="20">
                  <c:v>12782</c:v>
                </c:pt>
                <c:pt idx="21">
                  <c:v>11741</c:v>
                </c:pt>
                <c:pt idx="22">
                  <c:v>2649</c:v>
                </c:pt>
                <c:pt idx="23">
                  <c:v>8510</c:v>
                </c:pt>
                <c:pt idx="24">
                  <c:v>6812</c:v>
                </c:pt>
                <c:pt idx="25">
                  <c:v>5413</c:v>
                </c:pt>
                <c:pt idx="26">
                  <c:v>3921</c:v>
                </c:pt>
                <c:pt idx="27">
                  <c:v>1930</c:v>
                </c:pt>
                <c:pt idx="28">
                  <c:v>9767</c:v>
                </c:pt>
                <c:pt idx="29">
                  <c:v>5513</c:v>
                </c:pt>
                <c:pt idx="30">
                  <c:v>5799</c:v>
                </c:pt>
                <c:pt idx="31">
                  <c:v>7727</c:v>
                </c:pt>
                <c:pt idx="32">
                  <c:v>13019</c:v>
                </c:pt>
                <c:pt idx="33">
                  <c:v>5176</c:v>
                </c:pt>
                <c:pt idx="34">
                  <c:v>12501</c:v>
                </c:pt>
              </c:numCache>
            </c:numRef>
          </c:xVal>
          <c:yVal>
            <c:numRef>
              <c:f>'Q2-1'!$C$2:$C$36</c:f>
              <c:numCache>
                <c:formatCode>General</c:formatCode>
                <c:ptCount val="35"/>
                <c:pt idx="0">
                  <c:v>62</c:v>
                </c:pt>
                <c:pt idx="1">
                  <c:v>133</c:v>
                </c:pt>
                <c:pt idx="2">
                  <c:v>184</c:v>
                </c:pt>
                <c:pt idx="3">
                  <c:v>93</c:v>
                </c:pt>
                <c:pt idx="4">
                  <c:v>127</c:v>
                </c:pt>
                <c:pt idx="5">
                  <c:v>131</c:v>
                </c:pt>
                <c:pt idx="6">
                  <c:v>92</c:v>
                </c:pt>
                <c:pt idx="7">
                  <c:v>175</c:v>
                </c:pt>
                <c:pt idx="8">
                  <c:v>150</c:v>
                </c:pt>
                <c:pt idx="9">
                  <c:v>191</c:v>
                </c:pt>
                <c:pt idx="10">
                  <c:v>155</c:v>
                </c:pt>
                <c:pt idx="11">
                  <c:v>234</c:v>
                </c:pt>
                <c:pt idx="12">
                  <c:v>226</c:v>
                </c:pt>
                <c:pt idx="13">
                  <c:v>52</c:v>
                </c:pt>
                <c:pt idx="14">
                  <c:v>103</c:v>
                </c:pt>
                <c:pt idx="15">
                  <c:v>124</c:v>
                </c:pt>
                <c:pt idx="16">
                  <c:v>167</c:v>
                </c:pt>
                <c:pt idx="17">
                  <c:v>132</c:v>
                </c:pt>
                <c:pt idx="18">
                  <c:v>223</c:v>
                </c:pt>
                <c:pt idx="19">
                  <c:v>201</c:v>
                </c:pt>
                <c:pt idx="20">
                  <c:v>207</c:v>
                </c:pt>
                <c:pt idx="21">
                  <c:v>142</c:v>
                </c:pt>
                <c:pt idx="22">
                  <c:v>137</c:v>
                </c:pt>
                <c:pt idx="23">
                  <c:v>67</c:v>
                </c:pt>
                <c:pt idx="24">
                  <c:v>79</c:v>
                </c:pt>
                <c:pt idx="25">
                  <c:v>176</c:v>
                </c:pt>
                <c:pt idx="26">
                  <c:v>40</c:v>
                </c:pt>
                <c:pt idx="27">
                  <c:v>217</c:v>
                </c:pt>
                <c:pt idx="28">
                  <c:v>243</c:v>
                </c:pt>
                <c:pt idx="29">
                  <c:v>22</c:v>
                </c:pt>
                <c:pt idx="30">
                  <c:v>263</c:v>
                </c:pt>
                <c:pt idx="31">
                  <c:v>214</c:v>
                </c:pt>
                <c:pt idx="32">
                  <c:v>183</c:v>
                </c:pt>
                <c:pt idx="33">
                  <c:v>215</c:v>
                </c:pt>
                <c:pt idx="34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E-4FE5-BBBE-A11E40313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9168"/>
        <c:axId val="28495872"/>
      </c:scatterChart>
      <c:valAx>
        <c:axId val="26679168"/>
        <c:scaling>
          <c:orientation val="minMax"/>
          <c:max val="2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claimed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8495872"/>
        <c:crosses val="autoZero"/>
        <c:crossBetween val="midCat"/>
      </c:valAx>
      <c:valAx>
        <c:axId val="28495872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Hectares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79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957020997375331"/>
          <c:y val="4.078089419788123E-2"/>
          <c:w val="0.15098534558180227"/>
          <c:h val="0.12573949351162028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504824</xdr:colOff>
      <xdr:row>0</xdr:row>
      <xdr:rowOff>947737</xdr:rowOff>
    </xdr:from>
    <xdr:to>
      <xdr:col>24</xdr:col>
      <xdr:colOff>485775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638174</xdr:colOff>
      <xdr:row>16</xdr:row>
      <xdr:rowOff>23812</xdr:rowOff>
    </xdr:from>
    <xdr:to>
      <xdr:col>20</xdr:col>
      <xdr:colOff>361950</xdr:colOff>
      <xdr:row>45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04211-C079-4281-9F94-8EF178742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838200</xdr:colOff>
      <xdr:row>25</xdr:row>
      <xdr:rowOff>166687</xdr:rowOff>
    </xdr:from>
    <xdr:to>
      <xdr:col>20</xdr:col>
      <xdr:colOff>590550</xdr:colOff>
      <xdr:row>54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E474B-86F4-4CB4-9131-A2C731BFB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0</xdr:row>
      <xdr:rowOff>180974</xdr:rowOff>
    </xdr:from>
    <xdr:to>
      <xdr:col>14</xdr:col>
      <xdr:colOff>447675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7</xdr:row>
      <xdr:rowOff>123824</xdr:rowOff>
    </xdr:from>
    <xdr:to>
      <xdr:col>22</xdr:col>
      <xdr:colOff>514350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73C65-2FD8-45D3-92F2-E9273F40E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85724</xdr:colOff>
      <xdr:row>7</xdr:row>
      <xdr:rowOff>123824</xdr:rowOff>
    </xdr:from>
    <xdr:to>
      <xdr:col>27</xdr:col>
      <xdr:colOff>542925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7C608-4D2A-40E9-9CAA-864565DD2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opLeftCell="A34" workbookViewId="0">
      <selection activeCell="H42" sqref="H42"/>
    </sheetView>
  </sheetViews>
  <sheetFormatPr defaultRowHeight="14.25" x14ac:dyDescent="0.45"/>
  <cols>
    <col min="1" max="1" width="13.59765625" bestFit="1" customWidth="1"/>
    <col min="2" max="2" width="15.73046875" bestFit="1" customWidth="1"/>
    <col min="3" max="3" width="8.73046875" bestFit="1" customWidth="1"/>
    <col min="4" max="4" width="9" bestFit="1" customWidth="1"/>
    <col min="5" max="5" width="12.265625" customWidth="1"/>
    <col min="6" max="6" width="14.86328125" customWidth="1"/>
    <col min="7" max="7" width="14.59765625" customWidth="1"/>
    <col min="8" max="8" width="13.3984375" style="13" customWidth="1"/>
    <col min="9" max="9" width="10.59765625" bestFit="1" customWidth="1"/>
    <col min="10" max="10" width="11.59765625" bestFit="1" customWidth="1"/>
  </cols>
  <sheetData>
    <row r="1" spans="1:10" ht="71.25" x14ac:dyDescent="0.45">
      <c r="A1" s="1" t="s">
        <v>0</v>
      </c>
      <c r="B1" s="1" t="s">
        <v>1</v>
      </c>
      <c r="C1" s="1" t="s">
        <v>2</v>
      </c>
      <c r="D1" s="1" t="s">
        <v>3</v>
      </c>
      <c r="E1" s="14" t="s">
        <v>194</v>
      </c>
      <c r="F1" s="14" t="s">
        <v>193</v>
      </c>
      <c r="G1" s="14" t="s">
        <v>195</v>
      </c>
      <c r="H1" s="19" t="s">
        <v>196</v>
      </c>
      <c r="I1" s="14" t="s">
        <v>191</v>
      </c>
      <c r="J1" s="15" t="s">
        <v>192</v>
      </c>
    </row>
    <row r="2" spans="1:10" x14ac:dyDescent="0.45">
      <c r="A2" s="6">
        <v>1</v>
      </c>
      <c r="B2" s="3">
        <v>13200</v>
      </c>
      <c r="C2" s="2">
        <v>184</v>
      </c>
      <c r="D2" s="2" t="s">
        <v>4</v>
      </c>
      <c r="E2" s="18">
        <f t="shared" ref="E2:E41" si="0">B2</f>
        <v>13200</v>
      </c>
      <c r="F2" s="17">
        <f>IF(D2&lt;&gt;"Fraud",B2+$I$2,$I$2-$J$2)</f>
        <v>-12000</v>
      </c>
      <c r="G2" s="13">
        <f>IF(C2&gt;150,F2,B2)</f>
        <v>-12000</v>
      </c>
      <c r="H2" s="13">
        <f>IF(B2&gt;10000,F2,B2)</f>
        <v>-12000</v>
      </c>
      <c r="I2" s="13">
        <v>3000</v>
      </c>
      <c r="J2" s="13">
        <v>15000</v>
      </c>
    </row>
    <row r="3" spans="1:10" x14ac:dyDescent="0.45">
      <c r="A3" s="6">
        <v>2</v>
      </c>
      <c r="B3" s="3">
        <v>16500</v>
      </c>
      <c r="C3" s="2">
        <v>176</v>
      </c>
      <c r="D3" s="2" t="s">
        <v>4</v>
      </c>
      <c r="E3" s="18">
        <f t="shared" si="0"/>
        <v>16500</v>
      </c>
      <c r="F3" s="13">
        <f t="shared" ref="F3:F41" si="1">IF(D3&lt;&gt;"Fraud",B3+$I$2,$I$2-$J$2)</f>
        <v>-12000</v>
      </c>
      <c r="G3" s="13">
        <f t="shared" ref="G3:G41" si="2">IF(C3&gt;150,F3,B3)</f>
        <v>-12000</v>
      </c>
      <c r="H3" s="13">
        <f t="shared" ref="H3:H41" si="3">IF(B3&gt;10000,F3,B3)</f>
        <v>-12000</v>
      </c>
    </row>
    <row r="4" spans="1:10" x14ac:dyDescent="0.45">
      <c r="A4" s="6">
        <v>3</v>
      </c>
      <c r="B4" s="3">
        <v>12850</v>
      </c>
      <c r="C4" s="2">
        <v>215</v>
      </c>
      <c r="D4" s="2" t="s">
        <v>4</v>
      </c>
      <c r="E4" s="18">
        <f t="shared" si="0"/>
        <v>12850</v>
      </c>
      <c r="F4" s="13">
        <f t="shared" si="1"/>
        <v>-12000</v>
      </c>
      <c r="G4" s="13">
        <f t="shared" si="2"/>
        <v>-12000</v>
      </c>
      <c r="H4" s="13">
        <f t="shared" si="3"/>
        <v>-12000</v>
      </c>
    </row>
    <row r="5" spans="1:10" x14ac:dyDescent="0.45">
      <c r="A5" s="6">
        <v>4</v>
      </c>
      <c r="B5" s="3">
        <v>13555</v>
      </c>
      <c r="C5" s="2">
        <v>186</v>
      </c>
      <c r="D5" s="2" t="s">
        <v>4</v>
      </c>
      <c r="E5" s="18">
        <f t="shared" si="0"/>
        <v>13555</v>
      </c>
      <c r="F5" s="13">
        <f t="shared" si="1"/>
        <v>-12000</v>
      </c>
      <c r="G5" s="13">
        <f t="shared" si="2"/>
        <v>-12000</v>
      </c>
      <c r="H5" s="13">
        <f t="shared" si="3"/>
        <v>-12000</v>
      </c>
    </row>
    <row r="6" spans="1:10" x14ac:dyDescent="0.45">
      <c r="A6" s="6">
        <v>5</v>
      </c>
      <c r="B6" s="3">
        <v>14683</v>
      </c>
      <c r="C6" s="2">
        <v>311</v>
      </c>
      <c r="D6" s="2" t="s">
        <v>4</v>
      </c>
      <c r="E6" s="18">
        <f t="shared" si="0"/>
        <v>14683</v>
      </c>
      <c r="F6" s="13">
        <f t="shared" si="1"/>
        <v>-12000</v>
      </c>
      <c r="G6" s="13">
        <f t="shared" si="2"/>
        <v>-12000</v>
      </c>
      <c r="H6" s="13">
        <f t="shared" si="3"/>
        <v>-12000</v>
      </c>
    </row>
    <row r="7" spans="1:10" x14ac:dyDescent="0.45">
      <c r="A7" s="6">
        <v>6</v>
      </c>
      <c r="B7" s="3">
        <v>13577</v>
      </c>
      <c r="C7" s="2">
        <v>342</v>
      </c>
      <c r="D7" s="2" t="s">
        <v>4</v>
      </c>
      <c r="E7" s="18">
        <f t="shared" si="0"/>
        <v>13577</v>
      </c>
      <c r="F7" s="13">
        <f t="shared" si="1"/>
        <v>-12000</v>
      </c>
      <c r="G7" s="13">
        <f t="shared" si="2"/>
        <v>-12000</v>
      </c>
      <c r="H7" s="13">
        <f t="shared" si="3"/>
        <v>-12000</v>
      </c>
    </row>
    <row r="8" spans="1:10" x14ac:dyDescent="0.45">
      <c r="A8" s="6">
        <v>7</v>
      </c>
      <c r="B8" s="3">
        <v>17982</v>
      </c>
      <c r="C8" s="2">
        <v>198</v>
      </c>
      <c r="D8" s="2" t="s">
        <v>4</v>
      </c>
      <c r="E8" s="18">
        <f t="shared" si="0"/>
        <v>17982</v>
      </c>
      <c r="F8" s="13">
        <f t="shared" si="1"/>
        <v>-12000</v>
      </c>
      <c r="G8" s="13">
        <f t="shared" si="2"/>
        <v>-12000</v>
      </c>
      <c r="H8" s="13">
        <f t="shared" si="3"/>
        <v>-12000</v>
      </c>
    </row>
    <row r="9" spans="1:10" x14ac:dyDescent="0.45">
      <c r="A9" s="6">
        <v>8</v>
      </c>
      <c r="B9" s="3">
        <v>18350</v>
      </c>
      <c r="C9" s="2">
        <v>350</v>
      </c>
      <c r="D9" s="2" t="s">
        <v>4</v>
      </c>
      <c r="E9" s="18">
        <f t="shared" si="0"/>
        <v>18350</v>
      </c>
      <c r="F9" s="13">
        <f t="shared" si="1"/>
        <v>-12000</v>
      </c>
      <c r="G9" s="13">
        <f t="shared" si="2"/>
        <v>-12000</v>
      </c>
      <c r="H9" s="13">
        <f t="shared" si="3"/>
        <v>-12000</v>
      </c>
    </row>
    <row r="10" spans="1:10" x14ac:dyDescent="0.45">
      <c r="A10" s="6">
        <v>9</v>
      </c>
      <c r="B10" s="3">
        <v>12578</v>
      </c>
      <c r="C10" s="2">
        <v>388</v>
      </c>
      <c r="D10" s="2" t="s">
        <v>4</v>
      </c>
      <c r="E10" s="18">
        <f t="shared" si="0"/>
        <v>12578</v>
      </c>
      <c r="F10" s="13">
        <f t="shared" si="1"/>
        <v>-12000</v>
      </c>
      <c r="G10" s="13">
        <f t="shared" si="2"/>
        <v>-12000</v>
      </c>
      <c r="H10" s="13">
        <f t="shared" si="3"/>
        <v>-12000</v>
      </c>
    </row>
    <row r="11" spans="1:10" x14ac:dyDescent="0.45">
      <c r="A11" s="6">
        <v>10</v>
      </c>
      <c r="B11" s="3">
        <v>10555</v>
      </c>
      <c r="C11" s="2">
        <v>198</v>
      </c>
      <c r="D11" s="2" t="s">
        <v>4</v>
      </c>
      <c r="E11" s="18">
        <f t="shared" si="0"/>
        <v>10555</v>
      </c>
      <c r="F11" s="13">
        <f t="shared" si="1"/>
        <v>-12000</v>
      </c>
      <c r="G11" s="13">
        <f t="shared" si="2"/>
        <v>-12000</v>
      </c>
      <c r="H11" s="13">
        <f t="shared" si="3"/>
        <v>-12000</v>
      </c>
    </row>
    <row r="12" spans="1:10" x14ac:dyDescent="0.45">
      <c r="A12" s="6">
        <v>11</v>
      </c>
      <c r="B12" s="3">
        <v>6893</v>
      </c>
      <c r="C12" s="2">
        <v>250</v>
      </c>
      <c r="D12" s="2" t="s">
        <v>4</v>
      </c>
      <c r="E12" s="18">
        <f t="shared" si="0"/>
        <v>6893</v>
      </c>
      <c r="F12" s="13">
        <f t="shared" si="1"/>
        <v>-12000</v>
      </c>
      <c r="G12" s="13">
        <f t="shared" si="2"/>
        <v>-12000</v>
      </c>
      <c r="H12" s="13">
        <f t="shared" si="3"/>
        <v>6893</v>
      </c>
    </row>
    <row r="13" spans="1:10" x14ac:dyDescent="0.45">
      <c r="A13" s="6">
        <v>12</v>
      </c>
      <c r="B13" s="3">
        <v>3682</v>
      </c>
      <c r="C13" s="2">
        <v>105</v>
      </c>
      <c r="D13" s="2" t="s">
        <v>4</v>
      </c>
      <c r="E13" s="18">
        <f t="shared" si="0"/>
        <v>3682</v>
      </c>
      <c r="F13" s="13">
        <f t="shared" si="1"/>
        <v>-12000</v>
      </c>
      <c r="G13" s="13">
        <f t="shared" si="2"/>
        <v>3682</v>
      </c>
      <c r="H13" s="13">
        <f t="shared" si="3"/>
        <v>3682</v>
      </c>
    </row>
    <row r="14" spans="1:10" x14ac:dyDescent="0.45">
      <c r="A14" s="6">
        <v>13</v>
      </c>
      <c r="B14" s="3">
        <v>14988</v>
      </c>
      <c r="C14" s="2">
        <v>356</v>
      </c>
      <c r="D14" s="2" t="s">
        <v>5</v>
      </c>
      <c r="E14" s="18">
        <f t="shared" si="0"/>
        <v>14988</v>
      </c>
      <c r="F14" s="13">
        <f t="shared" si="1"/>
        <v>17988</v>
      </c>
      <c r="G14" s="13">
        <f t="shared" si="2"/>
        <v>17988</v>
      </c>
      <c r="H14" s="13">
        <f t="shared" si="3"/>
        <v>17988</v>
      </c>
    </row>
    <row r="15" spans="1:10" x14ac:dyDescent="0.45">
      <c r="A15" s="6">
        <v>14</v>
      </c>
      <c r="B15" s="3">
        <v>20148</v>
      </c>
      <c r="C15" s="2">
        <v>125</v>
      </c>
      <c r="D15" s="2" t="s">
        <v>5</v>
      </c>
      <c r="E15" s="18">
        <f t="shared" si="0"/>
        <v>20148</v>
      </c>
      <c r="F15" s="13">
        <f t="shared" si="1"/>
        <v>23148</v>
      </c>
      <c r="G15" s="13">
        <f t="shared" si="2"/>
        <v>20148</v>
      </c>
      <c r="H15" s="13">
        <f t="shared" si="3"/>
        <v>23148</v>
      </c>
    </row>
    <row r="16" spans="1:10" x14ac:dyDescent="0.45">
      <c r="A16" s="6">
        <v>15</v>
      </c>
      <c r="B16" s="3">
        <v>9852</v>
      </c>
      <c r="C16" s="2">
        <v>258</v>
      </c>
      <c r="D16" s="2" t="s">
        <v>5</v>
      </c>
      <c r="E16" s="18">
        <f t="shared" si="0"/>
        <v>9852</v>
      </c>
      <c r="F16" s="13">
        <f t="shared" si="1"/>
        <v>12852</v>
      </c>
      <c r="G16" s="13">
        <f t="shared" si="2"/>
        <v>12852</v>
      </c>
      <c r="H16" s="13">
        <f t="shared" si="3"/>
        <v>9852</v>
      </c>
    </row>
    <row r="17" spans="1:8" x14ac:dyDescent="0.45">
      <c r="A17" s="6">
        <v>16</v>
      </c>
      <c r="B17" s="3">
        <v>12879</v>
      </c>
      <c r="C17" s="2">
        <v>168</v>
      </c>
      <c r="D17" s="2" t="s">
        <v>5</v>
      </c>
      <c r="E17" s="18">
        <f t="shared" si="0"/>
        <v>12879</v>
      </c>
      <c r="F17" s="13">
        <f t="shared" si="1"/>
        <v>15879</v>
      </c>
      <c r="G17" s="13">
        <f t="shared" si="2"/>
        <v>15879</v>
      </c>
      <c r="H17" s="13">
        <f t="shared" si="3"/>
        <v>15879</v>
      </c>
    </row>
    <row r="18" spans="1:8" x14ac:dyDescent="0.45">
      <c r="A18" s="6">
        <v>17</v>
      </c>
      <c r="B18" s="3">
        <v>6203</v>
      </c>
      <c r="C18" s="2">
        <v>258</v>
      </c>
      <c r="D18" s="2" t="s">
        <v>5</v>
      </c>
      <c r="E18" s="18">
        <f t="shared" si="0"/>
        <v>6203</v>
      </c>
      <c r="F18" s="13">
        <f t="shared" si="1"/>
        <v>9203</v>
      </c>
      <c r="G18" s="13">
        <f t="shared" si="2"/>
        <v>9203</v>
      </c>
      <c r="H18" s="13">
        <f t="shared" si="3"/>
        <v>6203</v>
      </c>
    </row>
    <row r="19" spans="1:8" x14ac:dyDescent="0.45">
      <c r="A19" s="6">
        <v>18</v>
      </c>
      <c r="B19" s="3">
        <v>1389</v>
      </c>
      <c r="C19" s="2">
        <v>189</v>
      </c>
      <c r="D19" s="2" t="s">
        <v>5</v>
      </c>
      <c r="E19" s="18">
        <f t="shared" si="0"/>
        <v>1389</v>
      </c>
      <c r="F19" s="13">
        <f t="shared" si="1"/>
        <v>4389</v>
      </c>
      <c r="G19" s="13">
        <f t="shared" si="2"/>
        <v>4389</v>
      </c>
      <c r="H19" s="13">
        <f t="shared" si="3"/>
        <v>1389</v>
      </c>
    </row>
    <row r="20" spans="1:8" x14ac:dyDescent="0.45">
      <c r="A20" s="6">
        <v>19</v>
      </c>
      <c r="B20" s="3">
        <v>7509</v>
      </c>
      <c r="C20" s="2">
        <v>143</v>
      </c>
      <c r="D20" s="2" t="s">
        <v>5</v>
      </c>
      <c r="E20" s="18">
        <f t="shared" si="0"/>
        <v>7509</v>
      </c>
      <c r="F20" s="13">
        <f t="shared" si="1"/>
        <v>10509</v>
      </c>
      <c r="G20" s="13">
        <f t="shared" si="2"/>
        <v>7509</v>
      </c>
      <c r="H20" s="13">
        <f t="shared" si="3"/>
        <v>7509</v>
      </c>
    </row>
    <row r="21" spans="1:8" x14ac:dyDescent="0.45">
      <c r="A21" s="6">
        <v>20</v>
      </c>
      <c r="B21" s="3">
        <v>6557</v>
      </c>
      <c r="C21" s="2">
        <v>358</v>
      </c>
      <c r="D21" s="2" t="s">
        <v>5</v>
      </c>
      <c r="E21" s="18">
        <f t="shared" si="0"/>
        <v>6557</v>
      </c>
      <c r="F21" s="13">
        <f t="shared" si="1"/>
        <v>9557</v>
      </c>
      <c r="G21" s="13">
        <f t="shared" si="2"/>
        <v>9557</v>
      </c>
      <c r="H21" s="13">
        <f t="shared" si="3"/>
        <v>6557</v>
      </c>
    </row>
    <row r="22" spans="1:8" x14ac:dyDescent="0.45">
      <c r="A22" s="6">
        <v>21</v>
      </c>
      <c r="B22" s="3">
        <v>11048</v>
      </c>
      <c r="C22" s="2">
        <v>165</v>
      </c>
      <c r="D22" s="2" t="s">
        <v>5</v>
      </c>
      <c r="E22" s="18">
        <f t="shared" si="0"/>
        <v>11048</v>
      </c>
      <c r="F22" s="13">
        <f t="shared" si="1"/>
        <v>14048</v>
      </c>
      <c r="G22" s="13">
        <f t="shared" si="2"/>
        <v>14048</v>
      </c>
      <c r="H22" s="13">
        <f t="shared" si="3"/>
        <v>14048</v>
      </c>
    </row>
    <row r="23" spans="1:8" x14ac:dyDescent="0.45">
      <c r="A23" s="6">
        <v>22</v>
      </c>
      <c r="B23" s="3">
        <v>14713</v>
      </c>
      <c r="C23" s="2">
        <v>105</v>
      </c>
      <c r="D23" s="2" t="s">
        <v>5</v>
      </c>
      <c r="E23" s="18">
        <f t="shared" si="0"/>
        <v>14713</v>
      </c>
      <c r="F23" s="13">
        <f t="shared" si="1"/>
        <v>17713</v>
      </c>
      <c r="G23" s="13">
        <f t="shared" si="2"/>
        <v>14713</v>
      </c>
      <c r="H23" s="13">
        <f t="shared" si="3"/>
        <v>17713</v>
      </c>
    </row>
    <row r="24" spans="1:8" x14ac:dyDescent="0.45">
      <c r="A24" s="6">
        <v>23</v>
      </c>
      <c r="B24" s="3">
        <v>18880</v>
      </c>
      <c r="C24" s="2">
        <v>456</v>
      </c>
      <c r="D24" s="2" t="s">
        <v>5</v>
      </c>
      <c r="E24" s="18">
        <f t="shared" si="0"/>
        <v>18880</v>
      </c>
      <c r="F24" s="13">
        <f t="shared" si="1"/>
        <v>21880</v>
      </c>
      <c r="G24" s="13">
        <f t="shared" si="2"/>
        <v>21880</v>
      </c>
      <c r="H24" s="13">
        <f t="shared" si="3"/>
        <v>21880</v>
      </c>
    </row>
    <row r="25" spans="1:8" x14ac:dyDescent="0.45">
      <c r="A25" s="6">
        <v>24</v>
      </c>
      <c r="B25" s="3">
        <v>8200</v>
      </c>
      <c r="C25" s="2">
        <v>100</v>
      </c>
      <c r="D25" s="2" t="s">
        <v>5</v>
      </c>
      <c r="E25" s="18">
        <f t="shared" si="0"/>
        <v>8200</v>
      </c>
      <c r="F25" s="13">
        <f t="shared" si="1"/>
        <v>11200</v>
      </c>
      <c r="G25" s="13">
        <f t="shared" si="2"/>
        <v>8200</v>
      </c>
      <c r="H25" s="13">
        <f t="shared" si="3"/>
        <v>8200</v>
      </c>
    </row>
    <row r="26" spans="1:8" x14ac:dyDescent="0.45">
      <c r="A26" s="6">
        <v>25</v>
      </c>
      <c r="B26" s="3">
        <v>9800</v>
      </c>
      <c r="C26" s="2">
        <v>160</v>
      </c>
      <c r="D26" s="2" t="s">
        <v>5</v>
      </c>
      <c r="E26" s="18">
        <f t="shared" si="0"/>
        <v>9800</v>
      </c>
      <c r="F26" s="13">
        <f t="shared" si="1"/>
        <v>12800</v>
      </c>
      <c r="G26" s="13">
        <f t="shared" si="2"/>
        <v>12800</v>
      </c>
      <c r="H26" s="13">
        <f t="shared" si="3"/>
        <v>9800</v>
      </c>
    </row>
    <row r="27" spans="1:8" x14ac:dyDescent="0.45">
      <c r="A27" s="6">
        <v>26</v>
      </c>
      <c r="B27" s="3">
        <v>14980</v>
      </c>
      <c r="C27" s="2">
        <v>285</v>
      </c>
      <c r="D27" s="2" t="s">
        <v>5</v>
      </c>
      <c r="E27" s="18">
        <f t="shared" si="0"/>
        <v>14980</v>
      </c>
      <c r="F27" s="13">
        <f t="shared" si="1"/>
        <v>17980</v>
      </c>
      <c r="G27" s="13">
        <f t="shared" si="2"/>
        <v>17980</v>
      </c>
      <c r="H27" s="13">
        <f t="shared" si="3"/>
        <v>17980</v>
      </c>
    </row>
    <row r="28" spans="1:8" x14ac:dyDescent="0.45">
      <c r="A28" s="6">
        <v>27</v>
      </c>
      <c r="B28" s="3">
        <v>3500</v>
      </c>
      <c r="C28" s="2">
        <v>30</v>
      </c>
      <c r="D28" s="2" t="s">
        <v>5</v>
      </c>
      <c r="E28" s="18">
        <f t="shared" si="0"/>
        <v>3500</v>
      </c>
      <c r="F28" s="13">
        <f t="shared" si="1"/>
        <v>6500</v>
      </c>
      <c r="G28" s="13">
        <f t="shared" si="2"/>
        <v>3500</v>
      </c>
      <c r="H28" s="13">
        <f t="shared" si="3"/>
        <v>3500</v>
      </c>
    </row>
    <row r="29" spans="1:8" x14ac:dyDescent="0.45">
      <c r="A29" s="6">
        <v>28</v>
      </c>
      <c r="B29" s="3">
        <v>15000</v>
      </c>
      <c r="C29" s="2">
        <v>90</v>
      </c>
      <c r="D29" s="2" t="s">
        <v>5</v>
      </c>
      <c r="E29" s="18">
        <f t="shared" si="0"/>
        <v>15000</v>
      </c>
      <c r="F29" s="13">
        <f t="shared" si="1"/>
        <v>18000</v>
      </c>
      <c r="G29" s="13">
        <f t="shared" si="2"/>
        <v>15000</v>
      </c>
      <c r="H29" s="13">
        <f t="shared" si="3"/>
        <v>18000</v>
      </c>
    </row>
    <row r="30" spans="1:8" x14ac:dyDescent="0.45">
      <c r="A30" s="6">
        <v>29</v>
      </c>
      <c r="B30" s="3">
        <v>12882</v>
      </c>
      <c r="C30" s="2">
        <v>158</v>
      </c>
      <c r="D30" s="2" t="s">
        <v>5</v>
      </c>
      <c r="E30" s="18">
        <f t="shared" si="0"/>
        <v>12882</v>
      </c>
      <c r="F30" s="13">
        <f t="shared" si="1"/>
        <v>15882</v>
      </c>
      <c r="G30" s="13">
        <f t="shared" si="2"/>
        <v>15882</v>
      </c>
      <c r="H30" s="13">
        <f t="shared" si="3"/>
        <v>15882</v>
      </c>
    </row>
    <row r="31" spans="1:8" x14ac:dyDescent="0.45">
      <c r="A31" s="6">
        <v>30</v>
      </c>
      <c r="B31" s="3">
        <v>10614</v>
      </c>
      <c r="C31" s="2">
        <v>255</v>
      </c>
      <c r="D31" s="2" t="s">
        <v>5</v>
      </c>
      <c r="E31" s="18">
        <f t="shared" si="0"/>
        <v>10614</v>
      </c>
      <c r="F31" s="13">
        <f t="shared" si="1"/>
        <v>13614</v>
      </c>
      <c r="G31" s="13">
        <f t="shared" si="2"/>
        <v>13614</v>
      </c>
      <c r="H31" s="13">
        <f t="shared" si="3"/>
        <v>13614</v>
      </c>
    </row>
    <row r="32" spans="1:8" x14ac:dyDescent="0.45">
      <c r="A32" s="6">
        <v>31</v>
      </c>
      <c r="B32" s="3">
        <v>8067</v>
      </c>
      <c r="C32" s="2">
        <v>60</v>
      </c>
      <c r="D32" s="2" t="s">
        <v>5</v>
      </c>
      <c r="E32" s="18">
        <f t="shared" si="0"/>
        <v>8067</v>
      </c>
      <c r="F32" s="13">
        <f t="shared" si="1"/>
        <v>11067</v>
      </c>
      <c r="G32" s="13">
        <f t="shared" si="2"/>
        <v>8067</v>
      </c>
      <c r="H32" s="13">
        <f t="shared" si="3"/>
        <v>8067</v>
      </c>
    </row>
    <row r="33" spans="1:8" x14ac:dyDescent="0.45">
      <c r="A33" s="6">
        <v>32</v>
      </c>
      <c r="B33" s="3">
        <v>4280</v>
      </c>
      <c r="C33" s="2">
        <v>280</v>
      </c>
      <c r="D33" s="2" t="s">
        <v>5</v>
      </c>
      <c r="E33" s="18">
        <f t="shared" si="0"/>
        <v>4280</v>
      </c>
      <c r="F33" s="13">
        <f t="shared" si="1"/>
        <v>7280</v>
      </c>
      <c r="G33" s="13">
        <f t="shared" si="2"/>
        <v>7280</v>
      </c>
      <c r="H33" s="13">
        <f t="shared" si="3"/>
        <v>4280</v>
      </c>
    </row>
    <row r="34" spans="1:8" x14ac:dyDescent="0.45">
      <c r="A34" s="6">
        <v>33</v>
      </c>
      <c r="B34" s="3">
        <v>13809</v>
      </c>
      <c r="C34" s="2">
        <v>228</v>
      </c>
      <c r="D34" s="2" t="s">
        <v>5</v>
      </c>
      <c r="E34" s="18">
        <f t="shared" si="0"/>
        <v>13809</v>
      </c>
      <c r="F34" s="13">
        <f t="shared" si="1"/>
        <v>16809</v>
      </c>
      <c r="G34" s="13">
        <f t="shared" si="2"/>
        <v>16809</v>
      </c>
      <c r="H34" s="13">
        <f t="shared" si="3"/>
        <v>16809</v>
      </c>
    </row>
    <row r="35" spans="1:8" x14ac:dyDescent="0.45">
      <c r="A35" s="6">
        <v>34</v>
      </c>
      <c r="B35" s="3">
        <v>6500</v>
      </c>
      <c r="C35" s="2">
        <v>141</v>
      </c>
      <c r="D35" s="2" t="s">
        <v>5</v>
      </c>
      <c r="E35" s="18">
        <f t="shared" si="0"/>
        <v>6500</v>
      </c>
      <c r="F35" s="13">
        <f t="shared" si="1"/>
        <v>9500</v>
      </c>
      <c r="G35" s="13">
        <f t="shared" si="2"/>
        <v>6500</v>
      </c>
      <c r="H35" s="13">
        <f t="shared" si="3"/>
        <v>6500</v>
      </c>
    </row>
    <row r="36" spans="1:8" x14ac:dyDescent="0.45">
      <c r="A36" s="6">
        <v>35</v>
      </c>
      <c r="B36" s="3">
        <v>6500</v>
      </c>
      <c r="C36" s="2">
        <v>115</v>
      </c>
      <c r="D36" s="2" t="s">
        <v>5</v>
      </c>
      <c r="E36" s="18">
        <f t="shared" si="0"/>
        <v>6500</v>
      </c>
      <c r="F36" s="13">
        <f t="shared" si="1"/>
        <v>9500</v>
      </c>
      <c r="G36" s="13">
        <f t="shared" si="2"/>
        <v>6500</v>
      </c>
      <c r="H36" s="13">
        <f t="shared" si="3"/>
        <v>6500</v>
      </c>
    </row>
    <row r="37" spans="1:8" x14ac:dyDescent="0.45">
      <c r="A37" s="6">
        <v>36</v>
      </c>
      <c r="B37" s="3">
        <v>7842</v>
      </c>
      <c r="C37" s="2">
        <v>104</v>
      </c>
      <c r="D37" s="2" t="s">
        <v>5</v>
      </c>
      <c r="E37" s="18">
        <f t="shared" si="0"/>
        <v>7842</v>
      </c>
      <c r="F37" s="13">
        <f t="shared" si="1"/>
        <v>10842</v>
      </c>
      <c r="G37" s="13">
        <f t="shared" si="2"/>
        <v>7842</v>
      </c>
      <c r="H37" s="13">
        <f t="shared" si="3"/>
        <v>7842</v>
      </c>
    </row>
    <row r="38" spans="1:8" x14ac:dyDescent="0.45">
      <c r="A38" s="6">
        <v>37</v>
      </c>
      <c r="B38" s="3">
        <v>12750</v>
      </c>
      <c r="C38" s="2">
        <v>105</v>
      </c>
      <c r="D38" s="2" t="s">
        <v>5</v>
      </c>
      <c r="E38" s="18">
        <f t="shared" si="0"/>
        <v>12750</v>
      </c>
      <c r="F38" s="13">
        <f t="shared" si="1"/>
        <v>15750</v>
      </c>
      <c r="G38" s="13">
        <f t="shared" si="2"/>
        <v>12750</v>
      </c>
      <c r="H38" s="13">
        <f t="shared" si="3"/>
        <v>15750</v>
      </c>
    </row>
    <row r="39" spans="1:8" x14ac:dyDescent="0.45">
      <c r="A39" s="6">
        <v>38</v>
      </c>
      <c r="B39" s="3">
        <v>1180</v>
      </c>
      <c r="C39" s="2">
        <v>75</v>
      </c>
      <c r="D39" s="2" t="s">
        <v>5</v>
      </c>
      <c r="E39" s="18">
        <f t="shared" si="0"/>
        <v>1180</v>
      </c>
      <c r="F39" s="13">
        <f t="shared" si="1"/>
        <v>4180</v>
      </c>
      <c r="G39" s="13">
        <f t="shared" si="2"/>
        <v>1180</v>
      </c>
      <c r="H39" s="13">
        <f t="shared" si="3"/>
        <v>1180</v>
      </c>
    </row>
    <row r="40" spans="1:8" x14ac:dyDescent="0.45">
      <c r="A40" s="6">
        <v>39</v>
      </c>
      <c r="B40" s="3">
        <v>2600</v>
      </c>
      <c r="C40" s="2">
        <v>205</v>
      </c>
      <c r="D40" s="2" t="s">
        <v>5</v>
      </c>
      <c r="E40" s="18">
        <f t="shared" si="0"/>
        <v>2600</v>
      </c>
      <c r="F40" s="13">
        <f t="shared" si="1"/>
        <v>5600</v>
      </c>
      <c r="G40" s="13">
        <f t="shared" si="2"/>
        <v>5600</v>
      </c>
      <c r="H40" s="13">
        <f t="shared" si="3"/>
        <v>2600</v>
      </c>
    </row>
    <row r="41" spans="1:8" x14ac:dyDescent="0.45">
      <c r="A41" s="6">
        <v>40</v>
      </c>
      <c r="B41" s="3">
        <v>10000</v>
      </c>
      <c r="C41" s="2">
        <v>165</v>
      </c>
      <c r="D41" s="2" t="s">
        <v>5</v>
      </c>
      <c r="E41" s="18">
        <f t="shared" si="0"/>
        <v>10000</v>
      </c>
      <c r="F41" s="13">
        <f t="shared" si="1"/>
        <v>13000</v>
      </c>
      <c r="G41" s="13">
        <f t="shared" si="2"/>
        <v>13000</v>
      </c>
      <c r="H41" s="13">
        <f t="shared" si="3"/>
        <v>10000</v>
      </c>
    </row>
    <row r="42" spans="1:8" x14ac:dyDescent="0.45">
      <c r="E42" s="18">
        <f>SUM(E2:E41)</f>
        <v>427075</v>
      </c>
      <c r="F42" s="16">
        <f>SUM(F2:F41)</f>
        <v>212670</v>
      </c>
      <c r="G42" s="16">
        <f>SUM(G2:G41)</f>
        <v>192352</v>
      </c>
      <c r="H42" s="13">
        <f>SUM(H2:H41)</f>
        <v>199245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072D-B07F-41E0-AA00-F07B09DBE038}">
  <dimension ref="A1:K46"/>
  <sheetViews>
    <sheetView workbookViewId="0">
      <selection activeCell="J4" sqref="J4"/>
    </sheetView>
  </sheetViews>
  <sheetFormatPr defaultRowHeight="14.25" x14ac:dyDescent="0.45"/>
  <cols>
    <col min="1" max="1" width="13.59765625" bestFit="1" customWidth="1"/>
    <col min="2" max="2" width="15.73046875" bestFit="1" customWidth="1"/>
    <col min="3" max="3" width="8.73046875" bestFit="1" customWidth="1"/>
    <col min="4" max="4" width="9" bestFit="1" customWidth="1"/>
    <col min="5" max="5" width="13.73046875" customWidth="1"/>
    <col min="6" max="6" width="48.73046875" customWidth="1"/>
    <col min="7" max="7" width="11.1328125" customWidth="1"/>
    <col min="8" max="8" width="10.86328125" style="13" customWidth="1"/>
    <col min="9" max="9" width="10.59765625" bestFit="1" customWidth="1"/>
    <col min="10" max="10" width="11.59765625" bestFit="1" customWidth="1"/>
  </cols>
  <sheetData>
    <row r="1" spans="1:11" x14ac:dyDescent="0.45">
      <c r="B1" s="1" t="s">
        <v>12</v>
      </c>
      <c r="C1" s="1" t="s">
        <v>13</v>
      </c>
      <c r="D1" s="1" t="s">
        <v>14</v>
      </c>
      <c r="F1" s="1" t="s">
        <v>200</v>
      </c>
      <c r="G1" s="1" t="s">
        <v>201</v>
      </c>
    </row>
    <row r="2" spans="1:11" x14ac:dyDescent="0.45">
      <c r="B2" s="20">
        <v>3.0969020656443732E-4</v>
      </c>
      <c r="C2" s="20">
        <v>8.4628010447152843E-3</v>
      </c>
      <c r="D2" s="20">
        <v>5.5450661188762025</v>
      </c>
      <c r="F2" s="31">
        <v>500</v>
      </c>
      <c r="G2" s="31">
        <v>0.1</v>
      </c>
    </row>
    <row r="3" spans="1:11" x14ac:dyDescent="0.45">
      <c r="J3" s="4" t="s">
        <v>205</v>
      </c>
      <c r="K3" s="4" t="s">
        <v>206</v>
      </c>
    </row>
    <row r="4" spans="1:11" x14ac:dyDescent="0.45">
      <c r="A4" s="21" t="s">
        <v>0</v>
      </c>
      <c r="B4" s="22" t="s">
        <v>1</v>
      </c>
      <c r="C4" s="22" t="s">
        <v>2</v>
      </c>
      <c r="D4" s="22" t="s">
        <v>3</v>
      </c>
      <c r="E4" s="23" t="s">
        <v>198</v>
      </c>
      <c r="F4" s="23" t="s">
        <v>203</v>
      </c>
      <c r="G4" s="24" t="s">
        <v>204</v>
      </c>
      <c r="H4" s="19"/>
      <c r="I4" s="36" t="s">
        <v>207</v>
      </c>
      <c r="J4" s="38">
        <f>SUM(E5:E16,E18:E45)</f>
        <v>8</v>
      </c>
      <c r="K4" s="39">
        <f>J4/COUNT(B5:B16,B18:B45)</f>
        <v>0.2</v>
      </c>
    </row>
    <row r="5" spans="1:11" x14ac:dyDescent="0.45">
      <c r="A5" s="25">
        <v>1</v>
      </c>
      <c r="B5" s="26">
        <v>13200</v>
      </c>
      <c r="C5" s="2">
        <v>184</v>
      </c>
      <c r="D5" s="2" t="s">
        <v>4</v>
      </c>
      <c r="E5" s="40">
        <v>0</v>
      </c>
      <c r="F5" s="32">
        <f>SUMPRODUCT($B$2:$C$2,B5:C5)+$F$2*E5</f>
        <v>5.6450661188781845</v>
      </c>
      <c r="G5" s="34">
        <f>$D$2+$G$2</f>
        <v>5.6450661188762021</v>
      </c>
      <c r="I5" s="37" t="s">
        <v>208</v>
      </c>
      <c r="J5" s="13"/>
    </row>
    <row r="6" spans="1:11" x14ac:dyDescent="0.45">
      <c r="A6" s="25">
        <v>2</v>
      </c>
      <c r="B6" s="26">
        <v>16500</v>
      </c>
      <c r="C6" s="2">
        <v>176</v>
      </c>
      <c r="D6" s="2" t="s">
        <v>4</v>
      </c>
      <c r="E6" s="40">
        <v>0</v>
      </c>
      <c r="F6" s="32">
        <f t="shared" ref="F6:F16" si="0">SUMPRODUCT($B$2:$C$2,B6:C6)+$F$2*E6</f>
        <v>6.5993413921831063</v>
      </c>
      <c r="G6" s="34">
        <f t="shared" ref="G6:G16" si="1">$D$2+$G$2</f>
        <v>5.6450661188762021</v>
      </c>
    </row>
    <row r="7" spans="1:11" x14ac:dyDescent="0.45">
      <c r="A7" s="25">
        <v>3</v>
      </c>
      <c r="B7" s="26">
        <v>12850</v>
      </c>
      <c r="C7" s="2">
        <v>215</v>
      </c>
      <c r="D7" s="2" t="s">
        <v>4</v>
      </c>
      <c r="E7" s="40">
        <v>0</v>
      </c>
      <c r="F7" s="32">
        <f t="shared" si="0"/>
        <v>5.7990213789668061</v>
      </c>
      <c r="G7" s="34">
        <f t="shared" si="1"/>
        <v>5.6450661188762021</v>
      </c>
    </row>
    <row r="8" spans="1:11" x14ac:dyDescent="0.45">
      <c r="A8" s="25">
        <v>4</v>
      </c>
      <c r="B8" s="26">
        <v>13555</v>
      </c>
      <c r="C8" s="2">
        <v>186</v>
      </c>
      <c r="D8" s="2" t="s">
        <v>4</v>
      </c>
      <c r="E8" s="40">
        <v>0</v>
      </c>
      <c r="F8" s="32">
        <f t="shared" si="0"/>
        <v>5.7719317442979907</v>
      </c>
      <c r="G8" s="34">
        <f t="shared" si="1"/>
        <v>5.6450661188762021</v>
      </c>
    </row>
    <row r="9" spans="1:11" x14ac:dyDescent="0.45">
      <c r="A9" s="25">
        <v>5</v>
      </c>
      <c r="B9" s="26">
        <v>14683</v>
      </c>
      <c r="C9" s="2">
        <v>311</v>
      </c>
      <c r="D9" s="2" t="s">
        <v>4</v>
      </c>
      <c r="E9" s="40">
        <v>0</v>
      </c>
      <c r="F9" s="32">
        <f t="shared" si="0"/>
        <v>7.1791124278920861</v>
      </c>
      <c r="G9" s="34">
        <f t="shared" si="1"/>
        <v>5.6450661188762021</v>
      </c>
    </row>
    <row r="10" spans="1:11" x14ac:dyDescent="0.45">
      <c r="A10" s="25">
        <v>6</v>
      </c>
      <c r="B10" s="26">
        <v>13577</v>
      </c>
      <c r="C10" s="2">
        <v>342</v>
      </c>
      <c r="D10" s="2" t="s">
        <v>4</v>
      </c>
      <c r="E10" s="40">
        <v>0</v>
      </c>
      <c r="F10" s="32">
        <f t="shared" si="0"/>
        <v>7.0989418918179927</v>
      </c>
      <c r="G10" s="34">
        <f t="shared" si="1"/>
        <v>5.6450661188762021</v>
      </c>
    </row>
    <row r="11" spans="1:11" x14ac:dyDescent="0.45">
      <c r="A11" s="25">
        <v>7</v>
      </c>
      <c r="B11" s="26">
        <v>17982</v>
      </c>
      <c r="C11" s="2">
        <v>198</v>
      </c>
      <c r="D11" s="2" t="s">
        <v>4</v>
      </c>
      <c r="E11" s="40">
        <v>0</v>
      </c>
      <c r="F11" s="32">
        <f t="shared" si="0"/>
        <v>7.2444839012953386</v>
      </c>
      <c r="G11" s="34">
        <f t="shared" si="1"/>
        <v>5.6450661188762021</v>
      </c>
    </row>
    <row r="12" spans="1:11" x14ac:dyDescent="0.45">
      <c r="A12" s="25">
        <v>8</v>
      </c>
      <c r="B12" s="26">
        <v>18350</v>
      </c>
      <c r="C12" s="2">
        <v>350</v>
      </c>
      <c r="D12" s="2" t="s">
        <v>4</v>
      </c>
      <c r="E12" s="40">
        <v>0</v>
      </c>
      <c r="F12" s="32">
        <f t="shared" si="0"/>
        <v>8.6447956561077746</v>
      </c>
      <c r="G12" s="34">
        <f t="shared" si="1"/>
        <v>5.6450661188762021</v>
      </c>
    </row>
    <row r="13" spans="1:11" x14ac:dyDescent="0.45">
      <c r="A13" s="25">
        <v>9</v>
      </c>
      <c r="B13" s="26">
        <v>12578</v>
      </c>
      <c r="C13" s="2">
        <v>388</v>
      </c>
      <c r="D13" s="2" t="s">
        <v>4</v>
      </c>
      <c r="E13" s="40">
        <v>0</v>
      </c>
      <c r="F13" s="32">
        <f t="shared" si="0"/>
        <v>7.1788502235170224</v>
      </c>
      <c r="G13" s="34">
        <f t="shared" si="1"/>
        <v>5.6450661188762021</v>
      </c>
    </row>
    <row r="14" spans="1:11" x14ac:dyDescent="0.45">
      <c r="A14" s="25">
        <v>10</v>
      </c>
      <c r="B14" s="26">
        <v>10555</v>
      </c>
      <c r="C14" s="2">
        <v>198</v>
      </c>
      <c r="D14" s="2" t="s">
        <v>4</v>
      </c>
      <c r="E14" s="40">
        <v>1</v>
      </c>
      <c r="F14" s="32">
        <f t="shared" si="0"/>
        <v>504.94441473714124</v>
      </c>
      <c r="G14" s="34">
        <f t="shared" si="1"/>
        <v>5.6450661188762021</v>
      </c>
    </row>
    <row r="15" spans="1:11" x14ac:dyDescent="0.45">
      <c r="A15" s="25">
        <v>11</v>
      </c>
      <c r="B15" s="26">
        <v>6893</v>
      </c>
      <c r="C15" s="2">
        <v>250</v>
      </c>
      <c r="D15" s="2" t="s">
        <v>4</v>
      </c>
      <c r="E15" s="40">
        <v>1</v>
      </c>
      <c r="F15" s="32">
        <f t="shared" si="0"/>
        <v>504.25039485502748</v>
      </c>
      <c r="G15" s="34">
        <f t="shared" si="1"/>
        <v>5.6450661188762021</v>
      </c>
    </row>
    <row r="16" spans="1:11" x14ac:dyDescent="0.45">
      <c r="A16" s="25">
        <v>12</v>
      </c>
      <c r="B16" s="26">
        <v>3682</v>
      </c>
      <c r="C16" s="2">
        <v>105</v>
      </c>
      <c r="D16" s="2" t="s">
        <v>4</v>
      </c>
      <c r="E16" s="40">
        <v>1</v>
      </c>
      <c r="F16" s="32">
        <f t="shared" si="0"/>
        <v>502.02887345026534</v>
      </c>
      <c r="G16" s="34">
        <f t="shared" si="1"/>
        <v>5.6450661188762021</v>
      </c>
    </row>
    <row r="17" spans="1:7" x14ac:dyDescent="0.45">
      <c r="A17" s="21" t="s">
        <v>0</v>
      </c>
      <c r="B17" s="22" t="s">
        <v>1</v>
      </c>
      <c r="C17" s="22" t="s">
        <v>2</v>
      </c>
      <c r="D17" s="22" t="s">
        <v>3</v>
      </c>
      <c r="E17" s="23" t="s">
        <v>198</v>
      </c>
      <c r="F17" s="23" t="s">
        <v>202</v>
      </c>
      <c r="G17" s="24" t="s">
        <v>199</v>
      </c>
    </row>
    <row r="18" spans="1:7" x14ac:dyDescent="0.45">
      <c r="A18" s="25">
        <v>13</v>
      </c>
      <c r="B18" s="26">
        <v>14988</v>
      </c>
      <c r="C18" s="2">
        <v>356</v>
      </c>
      <c r="D18" s="2" t="s">
        <v>5</v>
      </c>
      <c r="E18" s="40">
        <v>1</v>
      </c>
      <c r="F18" s="33">
        <f>SUMPRODUCT($B$2:$C$2,B18:C18)-$F$2*E18</f>
        <v>-492.34560601209358</v>
      </c>
      <c r="G18" s="34">
        <f>$D$2-$G$2</f>
        <v>5.4450661188762028</v>
      </c>
    </row>
    <row r="19" spans="1:7" x14ac:dyDescent="0.45">
      <c r="A19" s="25">
        <v>14</v>
      </c>
      <c r="B19" s="26">
        <v>20148</v>
      </c>
      <c r="C19" s="2">
        <v>125</v>
      </c>
      <c r="D19" s="2" t="s">
        <v>5</v>
      </c>
      <c r="E19" s="40">
        <v>1</v>
      </c>
      <c r="F19" s="33">
        <f t="shared" ref="F19:F45" si="2">SUMPRODUCT($B$2:$C$2,B19:C19)-$F$2*E19</f>
        <v>-492.7025115875503</v>
      </c>
      <c r="G19" s="34">
        <f t="shared" ref="G19:G45" si="3">$D$2-$G$2</f>
        <v>5.4450661188762028</v>
      </c>
    </row>
    <row r="20" spans="1:7" x14ac:dyDescent="0.45">
      <c r="A20" s="25">
        <v>15</v>
      </c>
      <c r="B20" s="26">
        <v>9852</v>
      </c>
      <c r="C20" s="2">
        <v>258</v>
      </c>
      <c r="D20" s="2" t="s">
        <v>5</v>
      </c>
      <c r="E20" s="40">
        <v>0</v>
      </c>
      <c r="F20" s="33">
        <f t="shared" si="2"/>
        <v>5.2344705846093795</v>
      </c>
      <c r="G20" s="34">
        <f t="shared" si="3"/>
        <v>5.4450661188762028</v>
      </c>
    </row>
    <row r="21" spans="1:7" x14ac:dyDescent="0.45">
      <c r="A21" s="25">
        <v>16</v>
      </c>
      <c r="B21" s="26">
        <v>12879</v>
      </c>
      <c r="C21" s="2">
        <v>168</v>
      </c>
      <c r="D21" s="2" t="s">
        <v>5</v>
      </c>
      <c r="E21" s="40">
        <v>0</v>
      </c>
      <c r="F21" s="33">
        <f t="shared" si="2"/>
        <v>5.4102507458555564</v>
      </c>
      <c r="G21" s="34">
        <f t="shared" si="3"/>
        <v>5.4450661188762028</v>
      </c>
    </row>
    <row r="22" spans="1:7" x14ac:dyDescent="0.45">
      <c r="A22" s="25">
        <v>17</v>
      </c>
      <c r="B22" s="26">
        <v>6203</v>
      </c>
      <c r="C22" s="2">
        <v>258</v>
      </c>
      <c r="D22" s="2" t="s">
        <v>5</v>
      </c>
      <c r="E22" s="40">
        <v>0</v>
      </c>
      <c r="F22" s="33">
        <f t="shared" si="2"/>
        <v>4.104411020855748</v>
      </c>
      <c r="G22" s="34">
        <f t="shared" si="3"/>
        <v>5.4450661188762028</v>
      </c>
    </row>
    <row r="23" spans="1:7" x14ac:dyDescent="0.45">
      <c r="A23" s="25">
        <v>18</v>
      </c>
      <c r="B23" s="26">
        <v>1389</v>
      </c>
      <c r="C23" s="2">
        <v>189</v>
      </c>
      <c r="D23" s="2" t="s">
        <v>5</v>
      </c>
      <c r="E23" s="40">
        <v>0</v>
      </c>
      <c r="F23" s="33">
        <f t="shared" si="2"/>
        <v>2.0296290943691919</v>
      </c>
      <c r="G23" s="34">
        <f t="shared" si="3"/>
        <v>5.4450661188762028</v>
      </c>
    </row>
    <row r="24" spans="1:7" x14ac:dyDescent="0.45">
      <c r="A24" s="25">
        <v>19</v>
      </c>
      <c r="B24" s="26">
        <v>7509</v>
      </c>
      <c r="C24" s="2">
        <v>143</v>
      </c>
      <c r="D24" s="2" t="s">
        <v>5</v>
      </c>
      <c r="E24" s="40">
        <v>0</v>
      </c>
      <c r="F24" s="33">
        <f t="shared" si="2"/>
        <v>3.5356443104866457</v>
      </c>
      <c r="G24" s="34">
        <f t="shared" si="3"/>
        <v>5.4450661188762028</v>
      </c>
    </row>
    <row r="25" spans="1:7" x14ac:dyDescent="0.45">
      <c r="A25" s="25">
        <v>20</v>
      </c>
      <c r="B25" s="26">
        <v>6557</v>
      </c>
      <c r="C25" s="2">
        <v>358</v>
      </c>
      <c r="D25" s="2" t="s">
        <v>5</v>
      </c>
      <c r="E25" s="40">
        <v>0</v>
      </c>
      <c r="F25" s="33">
        <f t="shared" si="2"/>
        <v>5.0603214584510869</v>
      </c>
      <c r="G25" s="34">
        <f t="shared" si="3"/>
        <v>5.4450661188762028</v>
      </c>
    </row>
    <row r="26" spans="1:7" x14ac:dyDescent="0.45">
      <c r="A26" s="25">
        <v>21</v>
      </c>
      <c r="B26" s="26">
        <v>11048</v>
      </c>
      <c r="C26" s="2">
        <v>165</v>
      </c>
      <c r="D26" s="2" t="s">
        <v>5</v>
      </c>
      <c r="E26" s="40">
        <v>0</v>
      </c>
      <c r="F26" s="33">
        <f t="shared" si="2"/>
        <v>4.8178195745019252</v>
      </c>
      <c r="G26" s="34">
        <f t="shared" si="3"/>
        <v>5.4450661188762028</v>
      </c>
    </row>
    <row r="27" spans="1:7" x14ac:dyDescent="0.45">
      <c r="A27" s="25">
        <v>22</v>
      </c>
      <c r="B27" s="26">
        <v>14713</v>
      </c>
      <c r="C27" s="2">
        <v>105</v>
      </c>
      <c r="D27" s="2" t="s">
        <v>5</v>
      </c>
      <c r="E27" s="40">
        <v>0</v>
      </c>
      <c r="F27" s="33">
        <f t="shared" si="2"/>
        <v>5.445066118877671</v>
      </c>
      <c r="G27" s="34">
        <f t="shared" si="3"/>
        <v>5.4450661188762028</v>
      </c>
    </row>
    <row r="28" spans="1:7" x14ac:dyDescent="0.45">
      <c r="A28" s="25">
        <v>23</v>
      </c>
      <c r="B28" s="26">
        <v>18880</v>
      </c>
      <c r="C28" s="2">
        <v>456</v>
      </c>
      <c r="D28" s="2" t="s">
        <v>5</v>
      </c>
      <c r="E28" s="40">
        <v>1</v>
      </c>
      <c r="F28" s="33">
        <f t="shared" si="2"/>
        <v>-490.29401162367327</v>
      </c>
      <c r="G28" s="34">
        <f t="shared" si="3"/>
        <v>5.4450661188762028</v>
      </c>
    </row>
    <row r="29" spans="1:7" x14ac:dyDescent="0.45">
      <c r="A29" s="25">
        <v>24</v>
      </c>
      <c r="B29" s="26">
        <v>8200</v>
      </c>
      <c r="C29" s="2">
        <v>100</v>
      </c>
      <c r="D29" s="2" t="s">
        <v>5</v>
      </c>
      <c r="E29" s="40">
        <v>0</v>
      </c>
      <c r="F29" s="33">
        <f t="shared" si="2"/>
        <v>3.3857397982999147</v>
      </c>
      <c r="G29" s="34">
        <f t="shared" si="3"/>
        <v>5.4450661188762028</v>
      </c>
    </row>
    <row r="30" spans="1:7" x14ac:dyDescent="0.45">
      <c r="A30" s="25">
        <v>25</v>
      </c>
      <c r="B30" s="26">
        <v>9800</v>
      </c>
      <c r="C30" s="2">
        <v>160</v>
      </c>
      <c r="D30" s="2" t="s">
        <v>5</v>
      </c>
      <c r="E30" s="40">
        <v>0</v>
      </c>
      <c r="F30" s="33">
        <f t="shared" si="2"/>
        <v>4.3890121914859312</v>
      </c>
      <c r="G30" s="34">
        <f t="shared" si="3"/>
        <v>5.4450661188762028</v>
      </c>
    </row>
    <row r="31" spans="1:7" x14ac:dyDescent="0.45">
      <c r="A31" s="25">
        <v>26</v>
      </c>
      <c r="B31" s="26">
        <v>14980</v>
      </c>
      <c r="C31" s="2">
        <v>285</v>
      </c>
      <c r="D31" s="2" t="s">
        <v>5</v>
      </c>
      <c r="E31" s="40">
        <v>1</v>
      </c>
      <c r="F31" s="33">
        <f t="shared" si="2"/>
        <v>-492.94894240792087</v>
      </c>
      <c r="G31" s="34">
        <f t="shared" si="3"/>
        <v>5.4450661188762028</v>
      </c>
    </row>
    <row r="32" spans="1:7" x14ac:dyDescent="0.45">
      <c r="A32" s="25">
        <v>27</v>
      </c>
      <c r="B32" s="26">
        <v>3500</v>
      </c>
      <c r="C32" s="2">
        <v>30</v>
      </c>
      <c r="D32" s="2" t="s">
        <v>5</v>
      </c>
      <c r="E32" s="40">
        <v>0</v>
      </c>
      <c r="F32" s="33">
        <f t="shared" si="2"/>
        <v>1.3377997543169891</v>
      </c>
      <c r="G32" s="34">
        <f t="shared" si="3"/>
        <v>5.4450661188762028</v>
      </c>
    </row>
    <row r="33" spans="1:7" x14ac:dyDescent="0.45">
      <c r="A33" s="25">
        <v>28</v>
      </c>
      <c r="B33" s="26">
        <v>15000</v>
      </c>
      <c r="C33" s="2">
        <v>90</v>
      </c>
      <c r="D33" s="2" t="s">
        <v>5</v>
      </c>
      <c r="E33" s="40">
        <v>0</v>
      </c>
      <c r="F33" s="33">
        <f t="shared" si="2"/>
        <v>5.407005192490935</v>
      </c>
      <c r="G33" s="34">
        <f t="shared" si="3"/>
        <v>5.4450661188762028</v>
      </c>
    </row>
    <row r="34" spans="1:7" x14ac:dyDescent="0.45">
      <c r="A34" s="25">
        <v>29</v>
      </c>
      <c r="B34" s="26">
        <v>12882</v>
      </c>
      <c r="C34" s="2">
        <v>158</v>
      </c>
      <c r="D34" s="2" t="s">
        <v>5</v>
      </c>
      <c r="E34" s="40">
        <v>0</v>
      </c>
      <c r="F34" s="33">
        <f t="shared" si="2"/>
        <v>5.3265518060280961</v>
      </c>
      <c r="G34" s="34">
        <f t="shared" si="3"/>
        <v>5.4450661188762028</v>
      </c>
    </row>
    <row r="35" spans="1:7" x14ac:dyDescent="0.45">
      <c r="A35" s="25">
        <v>30</v>
      </c>
      <c r="B35" s="26">
        <v>10614</v>
      </c>
      <c r="C35" s="2">
        <v>255</v>
      </c>
      <c r="D35" s="2" t="s">
        <v>5</v>
      </c>
      <c r="E35" s="40">
        <v>0</v>
      </c>
      <c r="F35" s="33">
        <f t="shared" si="2"/>
        <v>5.4450661188773353</v>
      </c>
      <c r="G35" s="34">
        <f t="shared" si="3"/>
        <v>5.4450661188762028</v>
      </c>
    </row>
    <row r="36" spans="1:7" x14ac:dyDescent="0.45">
      <c r="A36" s="25">
        <v>31</v>
      </c>
      <c r="B36" s="26">
        <v>8067</v>
      </c>
      <c r="C36" s="2">
        <v>60</v>
      </c>
      <c r="D36" s="2" t="s">
        <v>5</v>
      </c>
      <c r="E36" s="40">
        <v>0</v>
      </c>
      <c r="F36" s="33">
        <f t="shared" si="2"/>
        <v>3.006038959038233</v>
      </c>
      <c r="G36" s="34">
        <f t="shared" si="3"/>
        <v>5.4450661188762028</v>
      </c>
    </row>
    <row r="37" spans="1:7" x14ac:dyDescent="0.45">
      <c r="A37" s="25">
        <v>32</v>
      </c>
      <c r="B37" s="26">
        <v>4280</v>
      </c>
      <c r="C37" s="2">
        <v>280</v>
      </c>
      <c r="D37" s="2" t="s">
        <v>5</v>
      </c>
      <c r="E37" s="40">
        <v>0</v>
      </c>
      <c r="F37" s="33">
        <f t="shared" si="2"/>
        <v>3.6950583766160712</v>
      </c>
      <c r="G37" s="34">
        <f t="shared" si="3"/>
        <v>5.4450661188762028</v>
      </c>
    </row>
    <row r="38" spans="1:7" x14ac:dyDescent="0.45">
      <c r="A38" s="25">
        <v>33</v>
      </c>
      <c r="B38" s="26">
        <v>13809</v>
      </c>
      <c r="C38" s="2">
        <v>228</v>
      </c>
      <c r="D38" s="2" t="s">
        <v>5</v>
      </c>
      <c r="E38" s="40">
        <v>1</v>
      </c>
      <c r="F38" s="33">
        <f t="shared" si="2"/>
        <v>-493.7939692993566</v>
      </c>
      <c r="G38" s="34">
        <f t="shared" si="3"/>
        <v>5.4450661188762028</v>
      </c>
    </row>
    <row r="39" spans="1:7" x14ac:dyDescent="0.45">
      <c r="A39" s="25">
        <v>34</v>
      </c>
      <c r="B39" s="26">
        <v>6500</v>
      </c>
      <c r="C39" s="2">
        <v>141</v>
      </c>
      <c r="D39" s="2" t="s">
        <v>5</v>
      </c>
      <c r="E39" s="40">
        <v>0</v>
      </c>
      <c r="F39" s="33">
        <f t="shared" si="2"/>
        <v>3.2062412899736974</v>
      </c>
      <c r="G39" s="34">
        <f t="shared" si="3"/>
        <v>5.4450661188762028</v>
      </c>
    </row>
    <row r="40" spans="1:7" x14ac:dyDescent="0.45">
      <c r="A40" s="25">
        <v>35</v>
      </c>
      <c r="B40" s="26">
        <v>6500</v>
      </c>
      <c r="C40" s="2">
        <v>115</v>
      </c>
      <c r="D40" s="2" t="s">
        <v>5</v>
      </c>
      <c r="E40" s="40">
        <v>0</v>
      </c>
      <c r="F40" s="33">
        <f t="shared" si="2"/>
        <v>2.9862084628111001</v>
      </c>
      <c r="G40" s="34">
        <f t="shared" si="3"/>
        <v>5.4450661188762028</v>
      </c>
    </row>
    <row r="41" spans="1:7" x14ac:dyDescent="0.45">
      <c r="A41" s="25">
        <v>36</v>
      </c>
      <c r="B41" s="26">
        <v>7842</v>
      </c>
      <c r="C41" s="2">
        <v>104</v>
      </c>
      <c r="D41" s="2" t="s">
        <v>5</v>
      </c>
      <c r="E41" s="40">
        <v>0</v>
      </c>
      <c r="F41" s="33">
        <f t="shared" si="2"/>
        <v>3.3087219085287072</v>
      </c>
      <c r="G41" s="34">
        <f t="shared" si="3"/>
        <v>5.4450661188762028</v>
      </c>
    </row>
    <row r="42" spans="1:7" x14ac:dyDescent="0.45">
      <c r="A42" s="25">
        <v>37</v>
      </c>
      <c r="B42" s="26">
        <v>12750</v>
      </c>
      <c r="C42" s="2">
        <v>105</v>
      </c>
      <c r="D42" s="2" t="s">
        <v>5</v>
      </c>
      <c r="E42" s="40">
        <v>0</v>
      </c>
      <c r="F42" s="33">
        <f t="shared" si="2"/>
        <v>4.8371442433916805</v>
      </c>
      <c r="G42" s="34">
        <f t="shared" si="3"/>
        <v>5.4450661188762028</v>
      </c>
    </row>
    <row r="43" spans="1:7" x14ac:dyDescent="0.45">
      <c r="A43" s="25">
        <v>38</v>
      </c>
      <c r="B43" s="26">
        <v>1180</v>
      </c>
      <c r="C43" s="2">
        <v>75</v>
      </c>
      <c r="D43" s="2" t="s">
        <v>5</v>
      </c>
      <c r="E43" s="40">
        <v>0</v>
      </c>
      <c r="F43" s="33">
        <f t="shared" si="2"/>
        <v>1.0001445220996823</v>
      </c>
      <c r="G43" s="34">
        <f t="shared" si="3"/>
        <v>5.4450661188762028</v>
      </c>
    </row>
    <row r="44" spans="1:7" x14ac:dyDescent="0.45">
      <c r="A44" s="25">
        <v>39</v>
      </c>
      <c r="B44" s="26">
        <v>2600</v>
      </c>
      <c r="C44" s="2">
        <v>205</v>
      </c>
      <c r="D44" s="2" t="s">
        <v>5</v>
      </c>
      <c r="E44" s="40">
        <v>0</v>
      </c>
      <c r="F44" s="33">
        <f t="shared" si="2"/>
        <v>2.5400687512341706</v>
      </c>
      <c r="G44" s="34">
        <f t="shared" si="3"/>
        <v>5.4450661188762028</v>
      </c>
    </row>
    <row r="45" spans="1:7" x14ac:dyDescent="0.45">
      <c r="A45" s="28">
        <v>40</v>
      </c>
      <c r="B45" s="29">
        <v>10000</v>
      </c>
      <c r="C45" s="30">
        <v>165</v>
      </c>
      <c r="D45" s="30" t="s">
        <v>5</v>
      </c>
      <c r="E45" s="41">
        <v>0</v>
      </c>
      <c r="F45" s="33">
        <f t="shared" si="2"/>
        <v>4.4932642380223946</v>
      </c>
      <c r="G45" s="34">
        <f t="shared" si="3"/>
        <v>5.4450661188762028</v>
      </c>
    </row>
    <row r="46" spans="1:7" x14ac:dyDescent="0.45">
      <c r="F46" s="16"/>
      <c r="G46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7823-E37D-457C-801B-2476D3B12652}">
  <dimension ref="A1:L46"/>
  <sheetViews>
    <sheetView topLeftCell="A26" workbookViewId="0">
      <selection activeCell="H19" sqref="H19"/>
    </sheetView>
  </sheetViews>
  <sheetFormatPr defaultRowHeight="14.25" x14ac:dyDescent="0.45"/>
  <cols>
    <col min="1" max="1" width="13.59765625" bestFit="1" customWidth="1"/>
    <col min="2" max="2" width="15.73046875" bestFit="1" customWidth="1"/>
    <col min="3" max="3" width="8.73046875" bestFit="1" customWidth="1"/>
    <col min="4" max="4" width="9" bestFit="1" customWidth="1"/>
    <col min="5" max="5" width="13.73046875" customWidth="1"/>
    <col min="6" max="6" width="48.73046875" customWidth="1"/>
    <col min="7" max="7" width="11.1328125" customWidth="1"/>
    <col min="8" max="8" width="13.3984375" style="13" customWidth="1"/>
    <col min="9" max="9" width="11.1328125" customWidth="1"/>
    <col min="10" max="10" width="10.86328125" style="13" customWidth="1"/>
    <col min="11" max="11" width="15.59765625" customWidth="1"/>
    <col min="12" max="12" width="15.265625" customWidth="1"/>
    <col min="13" max="13" width="13" customWidth="1"/>
    <col min="14" max="14" width="13.86328125" customWidth="1"/>
  </cols>
  <sheetData>
    <row r="1" spans="1:12" x14ac:dyDescent="0.45">
      <c r="B1" s="1" t="s">
        <v>12</v>
      </c>
      <c r="C1" s="1" t="s">
        <v>13</v>
      </c>
      <c r="D1" s="1" t="s">
        <v>14</v>
      </c>
      <c r="F1" s="1" t="s">
        <v>200</v>
      </c>
      <c r="G1" s="1" t="s">
        <v>201</v>
      </c>
      <c r="H1" s="42"/>
      <c r="I1" s="1"/>
    </row>
    <row r="2" spans="1:12" x14ac:dyDescent="0.45">
      <c r="B2" s="20">
        <v>1.2846865364895834E-3</v>
      </c>
      <c r="C2" s="20">
        <v>8.5804213772139454E-2</v>
      </c>
      <c r="D2" s="20">
        <v>30.206397739057373</v>
      </c>
      <c r="F2" s="31">
        <v>500</v>
      </c>
      <c r="G2" s="31">
        <v>0.1</v>
      </c>
      <c r="H2" s="43"/>
      <c r="I2" s="31"/>
    </row>
    <row r="3" spans="1:12" x14ac:dyDescent="0.45">
      <c r="K3" s="1" t="s">
        <v>191</v>
      </c>
      <c r="L3" s="4" t="s">
        <v>192</v>
      </c>
    </row>
    <row r="4" spans="1:12" x14ac:dyDescent="0.45">
      <c r="A4" s="21" t="s">
        <v>0</v>
      </c>
      <c r="B4" s="22" t="s">
        <v>1</v>
      </c>
      <c r="C4" s="22" t="s">
        <v>2</v>
      </c>
      <c r="D4" s="22" t="s">
        <v>3</v>
      </c>
      <c r="E4" s="23" t="s">
        <v>198</v>
      </c>
      <c r="F4" s="23" t="s">
        <v>203</v>
      </c>
      <c r="G4" s="24" t="s">
        <v>204</v>
      </c>
      <c r="H4" s="44" t="s">
        <v>210</v>
      </c>
      <c r="I4" s="14"/>
      <c r="J4" s="19"/>
      <c r="K4" s="13">
        <v>3000</v>
      </c>
      <c r="L4" s="13">
        <v>15000</v>
      </c>
    </row>
    <row r="5" spans="1:12" x14ac:dyDescent="0.45">
      <c r="A5" s="25">
        <v>1</v>
      </c>
      <c r="B5" s="26">
        <v>13200</v>
      </c>
      <c r="C5" s="2">
        <v>184</v>
      </c>
      <c r="D5" s="2" t="s">
        <v>4</v>
      </c>
      <c r="E5" s="40">
        <v>0</v>
      </c>
      <c r="F5" s="32">
        <f>SUMPRODUCT($B$2:$C$2,B5:C5)+$F$2*E5</f>
        <v>32.745837615736157</v>
      </c>
      <c r="G5" s="34">
        <f>$D$2+$G$2</f>
        <v>30.306397739057374</v>
      </c>
      <c r="H5" s="27">
        <f>E5*($K$4+B5)+(1-E5)*($K$4-$L$4)</f>
        <v>-12000</v>
      </c>
      <c r="I5" s="33"/>
    </row>
    <row r="6" spans="1:12" x14ac:dyDescent="0.45">
      <c r="A6" s="25">
        <v>2</v>
      </c>
      <c r="B6" s="26">
        <v>16500</v>
      </c>
      <c r="C6" s="2">
        <v>176</v>
      </c>
      <c r="D6" s="2" t="s">
        <v>4</v>
      </c>
      <c r="E6" s="40">
        <v>0</v>
      </c>
      <c r="F6" s="32">
        <f t="shared" ref="F6:F16" si="0">SUMPRODUCT($B$2:$C$2,B6:C6)+$F$2*E6</f>
        <v>36.298869475974669</v>
      </c>
      <c r="G6" s="34">
        <f t="shared" ref="G6:G16" si="1">$D$2+$G$2</f>
        <v>30.306397739057374</v>
      </c>
      <c r="H6" s="27">
        <f t="shared" ref="H6:H16" si="2">E6*($K$4+B6)+(1-E6)*($K$4-$L$4)</f>
        <v>-12000</v>
      </c>
      <c r="I6" s="33"/>
    </row>
    <row r="7" spans="1:12" x14ac:dyDescent="0.45">
      <c r="A7" s="25">
        <v>3</v>
      </c>
      <c r="B7" s="26">
        <v>12850</v>
      </c>
      <c r="C7" s="2">
        <v>215</v>
      </c>
      <c r="D7" s="2" t="s">
        <v>4</v>
      </c>
      <c r="E7" s="40">
        <v>0</v>
      </c>
      <c r="F7" s="32">
        <f t="shared" si="0"/>
        <v>34.956127954901135</v>
      </c>
      <c r="G7" s="34">
        <f t="shared" si="1"/>
        <v>30.306397739057374</v>
      </c>
      <c r="H7" s="27">
        <f t="shared" si="2"/>
        <v>-12000</v>
      </c>
      <c r="I7" s="33"/>
    </row>
    <row r="8" spans="1:12" x14ac:dyDescent="0.45">
      <c r="A8" s="25">
        <v>4</v>
      </c>
      <c r="B8" s="26">
        <v>13555</v>
      </c>
      <c r="C8" s="2">
        <v>186</v>
      </c>
      <c r="D8" s="2" t="s">
        <v>4</v>
      </c>
      <c r="E8" s="40">
        <v>0</v>
      </c>
      <c r="F8" s="32">
        <f t="shared" si="0"/>
        <v>33.373509763734241</v>
      </c>
      <c r="G8" s="34">
        <f t="shared" si="1"/>
        <v>30.306397739057374</v>
      </c>
      <c r="H8" s="27">
        <f t="shared" si="2"/>
        <v>-12000</v>
      </c>
      <c r="I8" s="33"/>
    </row>
    <row r="9" spans="1:12" x14ac:dyDescent="0.45">
      <c r="A9" s="25">
        <v>5</v>
      </c>
      <c r="B9" s="26">
        <v>14683</v>
      </c>
      <c r="C9" s="2">
        <v>311</v>
      </c>
      <c r="D9" s="2" t="s">
        <v>4</v>
      </c>
      <c r="E9" s="40">
        <v>0</v>
      </c>
      <c r="F9" s="32">
        <f t="shared" si="0"/>
        <v>45.548162898411924</v>
      </c>
      <c r="G9" s="34">
        <f t="shared" si="1"/>
        <v>30.306397739057374</v>
      </c>
      <c r="H9" s="27">
        <f t="shared" si="2"/>
        <v>-12000</v>
      </c>
      <c r="I9" s="33"/>
    </row>
    <row r="10" spans="1:12" x14ac:dyDescent="0.45">
      <c r="A10" s="25">
        <v>6</v>
      </c>
      <c r="B10" s="26">
        <v>13577</v>
      </c>
      <c r="C10" s="2">
        <v>342</v>
      </c>
      <c r="D10" s="2" t="s">
        <v>4</v>
      </c>
      <c r="E10" s="40">
        <v>0</v>
      </c>
      <c r="F10" s="32">
        <f t="shared" si="0"/>
        <v>46.787230215990768</v>
      </c>
      <c r="G10" s="34">
        <f t="shared" si="1"/>
        <v>30.306397739057374</v>
      </c>
      <c r="H10" s="27">
        <f t="shared" si="2"/>
        <v>-12000</v>
      </c>
      <c r="I10" s="33"/>
    </row>
    <row r="11" spans="1:12" x14ac:dyDescent="0.45">
      <c r="A11" s="25">
        <v>7</v>
      </c>
      <c r="B11" s="26">
        <v>17982</v>
      </c>
      <c r="C11" s="2">
        <v>198</v>
      </c>
      <c r="D11" s="2" t="s">
        <v>4</v>
      </c>
      <c r="E11" s="40">
        <v>0</v>
      </c>
      <c r="F11" s="32">
        <f t="shared" si="0"/>
        <v>40.090467626039299</v>
      </c>
      <c r="G11" s="34">
        <f t="shared" si="1"/>
        <v>30.306397739057374</v>
      </c>
      <c r="H11" s="27">
        <f t="shared" si="2"/>
        <v>-12000</v>
      </c>
      <c r="I11" s="33"/>
    </row>
    <row r="12" spans="1:12" x14ac:dyDescent="0.45">
      <c r="A12" s="25">
        <v>8</v>
      </c>
      <c r="B12" s="26">
        <v>18350</v>
      </c>
      <c r="C12" s="2">
        <v>350</v>
      </c>
      <c r="D12" s="2" t="s">
        <v>4</v>
      </c>
      <c r="E12" s="40">
        <v>0</v>
      </c>
      <c r="F12" s="32">
        <f t="shared" si="0"/>
        <v>53.605472764832669</v>
      </c>
      <c r="G12" s="34">
        <f t="shared" si="1"/>
        <v>30.306397739057374</v>
      </c>
      <c r="H12" s="27">
        <f t="shared" si="2"/>
        <v>-12000</v>
      </c>
      <c r="I12" s="33"/>
    </row>
    <row r="13" spans="1:12" x14ac:dyDescent="0.45">
      <c r="A13" s="25">
        <v>9</v>
      </c>
      <c r="B13" s="26">
        <v>12578</v>
      </c>
      <c r="C13" s="2">
        <v>388</v>
      </c>
      <c r="D13" s="2" t="s">
        <v>4</v>
      </c>
      <c r="E13" s="40">
        <v>0</v>
      </c>
      <c r="F13" s="32">
        <f t="shared" si="0"/>
        <v>49.450822199556086</v>
      </c>
      <c r="G13" s="34">
        <f t="shared" si="1"/>
        <v>30.306397739057374</v>
      </c>
      <c r="H13" s="27">
        <f t="shared" si="2"/>
        <v>-12000</v>
      </c>
      <c r="I13" s="33"/>
    </row>
    <row r="14" spans="1:12" x14ac:dyDescent="0.45">
      <c r="A14" s="25">
        <v>10</v>
      </c>
      <c r="B14" s="26">
        <v>10555</v>
      </c>
      <c r="C14" s="2">
        <v>198</v>
      </c>
      <c r="D14" s="2" t="s">
        <v>4</v>
      </c>
      <c r="E14" s="40">
        <v>0</v>
      </c>
      <c r="F14" s="32">
        <f t="shared" si="0"/>
        <v>30.549100719531165</v>
      </c>
      <c r="G14" s="34">
        <f t="shared" si="1"/>
        <v>30.306397739057374</v>
      </c>
      <c r="H14" s="27">
        <f t="shared" si="2"/>
        <v>-12000</v>
      </c>
      <c r="I14" s="33"/>
    </row>
    <row r="15" spans="1:12" x14ac:dyDescent="0.45">
      <c r="A15" s="25">
        <v>11</v>
      </c>
      <c r="B15" s="26">
        <v>6893</v>
      </c>
      <c r="C15" s="2">
        <v>250</v>
      </c>
      <c r="D15" s="2" t="s">
        <v>4</v>
      </c>
      <c r="E15" s="40">
        <v>0</v>
      </c>
      <c r="F15" s="32">
        <f t="shared" si="0"/>
        <v>30.306397739057559</v>
      </c>
      <c r="G15" s="34">
        <f t="shared" si="1"/>
        <v>30.306397739057374</v>
      </c>
      <c r="H15" s="27">
        <f t="shared" si="2"/>
        <v>-12000</v>
      </c>
      <c r="I15" s="33"/>
    </row>
    <row r="16" spans="1:12" x14ac:dyDescent="0.45">
      <c r="A16" s="25">
        <v>12</v>
      </c>
      <c r="B16" s="26">
        <v>3682</v>
      </c>
      <c r="C16" s="2">
        <v>105</v>
      </c>
      <c r="D16" s="2" t="s">
        <v>4</v>
      </c>
      <c r="E16" s="40">
        <v>1</v>
      </c>
      <c r="F16" s="32">
        <f t="shared" si="0"/>
        <v>513.73965827342931</v>
      </c>
      <c r="G16" s="34">
        <f t="shared" si="1"/>
        <v>30.306397739057374</v>
      </c>
      <c r="H16" s="27">
        <f t="shared" si="2"/>
        <v>6682</v>
      </c>
      <c r="I16" s="33"/>
    </row>
    <row r="17" spans="1:9" x14ac:dyDescent="0.45">
      <c r="A17" s="21" t="s">
        <v>0</v>
      </c>
      <c r="B17" s="22" t="s">
        <v>1</v>
      </c>
      <c r="C17" s="22" t="s">
        <v>2</v>
      </c>
      <c r="D17" s="22" t="s">
        <v>3</v>
      </c>
      <c r="E17" s="23" t="s">
        <v>198</v>
      </c>
      <c r="F17" s="23" t="s">
        <v>202</v>
      </c>
      <c r="G17" s="24" t="s">
        <v>199</v>
      </c>
      <c r="H17" s="44"/>
      <c r="I17" s="14"/>
    </row>
    <row r="18" spans="1:9" x14ac:dyDescent="0.45">
      <c r="A18" s="25">
        <v>13</v>
      </c>
      <c r="B18" s="26">
        <v>14988</v>
      </c>
      <c r="C18" s="2">
        <v>356</v>
      </c>
      <c r="D18" s="2" t="s">
        <v>5</v>
      </c>
      <c r="E18" s="40">
        <v>1</v>
      </c>
      <c r="F18" s="33">
        <f>SUMPRODUCT($B$2:$C$2,B18:C18)-$F$2*E18</f>
        <v>-450.19881808821248</v>
      </c>
      <c r="G18" s="34">
        <f>$D$2-$G$2</f>
        <v>30.106397739057371</v>
      </c>
      <c r="H18" s="27">
        <f>E18*($K$4+B18)+(1-E18)*B18</f>
        <v>17988</v>
      </c>
      <c r="I18" s="33"/>
    </row>
    <row r="19" spans="1:9" x14ac:dyDescent="0.45">
      <c r="A19" s="25">
        <v>14</v>
      </c>
      <c r="B19" s="26">
        <v>20148</v>
      </c>
      <c r="C19" s="2">
        <v>125</v>
      </c>
      <c r="D19" s="2" t="s">
        <v>5</v>
      </c>
      <c r="E19" s="40">
        <v>1</v>
      </c>
      <c r="F19" s="33">
        <f t="shared" ref="F19:F45" si="3">SUMPRODUCT($B$2:$C$2,B19:C19)-$F$2*E19</f>
        <v>-463.39060894129045</v>
      </c>
      <c r="G19" s="34">
        <f t="shared" ref="G19:G45" si="4">$D$2-$G$2</f>
        <v>30.106397739057371</v>
      </c>
      <c r="H19" s="27">
        <f t="shared" ref="H19:H45" si="5">E19*($K$4+B19)+(1-E19)*B19</f>
        <v>23148</v>
      </c>
      <c r="I19" s="33"/>
    </row>
    <row r="20" spans="1:9" x14ac:dyDescent="0.45">
      <c r="A20" s="25">
        <v>15</v>
      </c>
      <c r="B20" s="26">
        <v>9852</v>
      </c>
      <c r="C20" s="2">
        <v>258</v>
      </c>
      <c r="D20" s="2" t="s">
        <v>5</v>
      </c>
      <c r="E20" s="40">
        <v>1</v>
      </c>
      <c r="F20" s="33">
        <f t="shared" si="3"/>
        <v>-465.20578108929266</v>
      </c>
      <c r="G20" s="34">
        <f t="shared" si="4"/>
        <v>30.106397739057371</v>
      </c>
      <c r="H20" s="27">
        <f t="shared" si="5"/>
        <v>12852</v>
      </c>
      <c r="I20" s="33"/>
    </row>
    <row r="21" spans="1:9" x14ac:dyDescent="0.45">
      <c r="A21" s="25">
        <v>16</v>
      </c>
      <c r="B21" s="26">
        <v>12879</v>
      </c>
      <c r="C21" s="2">
        <v>168</v>
      </c>
      <c r="D21" s="2" t="s">
        <v>5</v>
      </c>
      <c r="E21" s="40">
        <v>1</v>
      </c>
      <c r="F21" s="33">
        <f t="shared" si="3"/>
        <v>-469.03941418283125</v>
      </c>
      <c r="G21" s="34">
        <f t="shared" si="4"/>
        <v>30.106397739057371</v>
      </c>
      <c r="H21" s="27">
        <f t="shared" si="5"/>
        <v>15879</v>
      </c>
      <c r="I21" s="33"/>
    </row>
    <row r="22" spans="1:9" x14ac:dyDescent="0.45">
      <c r="A22" s="25">
        <v>17</v>
      </c>
      <c r="B22" s="26">
        <v>6203</v>
      </c>
      <c r="C22" s="2">
        <v>258</v>
      </c>
      <c r="D22" s="2" t="s">
        <v>5</v>
      </c>
      <c r="E22" s="40">
        <v>0</v>
      </c>
      <c r="F22" s="33">
        <f t="shared" si="3"/>
        <v>30.106397739056863</v>
      </c>
      <c r="G22" s="34">
        <f t="shared" si="4"/>
        <v>30.106397739057371</v>
      </c>
      <c r="H22" s="27">
        <f t="shared" si="5"/>
        <v>6203</v>
      </c>
      <c r="I22" s="33"/>
    </row>
    <row r="23" spans="1:9" x14ac:dyDescent="0.45">
      <c r="A23" s="25">
        <v>18</v>
      </c>
      <c r="B23" s="26">
        <v>1389</v>
      </c>
      <c r="C23" s="2">
        <v>189</v>
      </c>
      <c r="D23" s="2" t="s">
        <v>5</v>
      </c>
      <c r="E23" s="40">
        <v>0</v>
      </c>
      <c r="F23" s="33">
        <f t="shared" si="3"/>
        <v>18.001426002118386</v>
      </c>
      <c r="G23" s="34">
        <f t="shared" si="4"/>
        <v>30.106397739057371</v>
      </c>
      <c r="H23" s="27">
        <f t="shared" si="5"/>
        <v>1389</v>
      </c>
      <c r="I23" s="33"/>
    </row>
    <row r="24" spans="1:9" x14ac:dyDescent="0.45">
      <c r="A24" s="25">
        <v>19</v>
      </c>
      <c r="B24" s="26">
        <v>7509</v>
      </c>
      <c r="C24" s="2">
        <v>143</v>
      </c>
      <c r="D24" s="2" t="s">
        <v>5</v>
      </c>
      <c r="E24" s="40">
        <v>0</v>
      </c>
      <c r="F24" s="33">
        <f t="shared" si="3"/>
        <v>21.916713771916221</v>
      </c>
      <c r="G24" s="34">
        <f t="shared" si="4"/>
        <v>30.106397739057371</v>
      </c>
      <c r="H24" s="27">
        <f t="shared" si="5"/>
        <v>7509</v>
      </c>
      <c r="I24" s="33"/>
    </row>
    <row r="25" spans="1:9" x14ac:dyDescent="0.45">
      <c r="A25" s="25">
        <v>20</v>
      </c>
      <c r="B25" s="26">
        <v>6557</v>
      </c>
      <c r="C25" s="2">
        <v>358</v>
      </c>
      <c r="D25" s="2" t="s">
        <v>5</v>
      </c>
      <c r="E25" s="40">
        <v>1</v>
      </c>
      <c r="F25" s="33">
        <f t="shared" si="3"/>
        <v>-460.85840184981186</v>
      </c>
      <c r="G25" s="34">
        <f t="shared" si="4"/>
        <v>30.106397739057371</v>
      </c>
      <c r="H25" s="27">
        <f t="shared" si="5"/>
        <v>9557</v>
      </c>
      <c r="I25" s="33"/>
    </row>
    <row r="26" spans="1:9" x14ac:dyDescent="0.45">
      <c r="A26" s="25">
        <v>21</v>
      </c>
      <c r="B26" s="26">
        <v>11048</v>
      </c>
      <c r="C26" s="2">
        <v>165</v>
      </c>
      <c r="D26" s="2" t="s">
        <v>5</v>
      </c>
      <c r="E26" s="40">
        <v>0</v>
      </c>
      <c r="F26" s="33">
        <f t="shared" si="3"/>
        <v>28.350912127539928</v>
      </c>
      <c r="G26" s="34">
        <f t="shared" si="4"/>
        <v>30.106397739057371</v>
      </c>
      <c r="H26" s="27">
        <f t="shared" si="5"/>
        <v>11048</v>
      </c>
      <c r="I26" s="33"/>
    </row>
    <row r="27" spans="1:9" x14ac:dyDescent="0.45">
      <c r="A27" s="25">
        <v>22</v>
      </c>
      <c r="B27" s="26">
        <v>14713</v>
      </c>
      <c r="C27" s="2">
        <v>105</v>
      </c>
      <c r="D27" s="2" t="s">
        <v>5</v>
      </c>
      <c r="E27" s="40">
        <v>0</v>
      </c>
      <c r="F27" s="33">
        <f t="shared" si="3"/>
        <v>27.911035457445884</v>
      </c>
      <c r="G27" s="34">
        <f t="shared" si="4"/>
        <v>30.106397739057371</v>
      </c>
      <c r="H27" s="27">
        <f t="shared" si="5"/>
        <v>14713</v>
      </c>
      <c r="I27" s="33"/>
    </row>
    <row r="28" spans="1:9" x14ac:dyDescent="0.45">
      <c r="A28" s="25">
        <v>23</v>
      </c>
      <c r="B28" s="26">
        <v>18880</v>
      </c>
      <c r="C28" s="2">
        <v>456</v>
      </c>
      <c r="D28" s="2" t="s">
        <v>5</v>
      </c>
      <c r="E28" s="40">
        <v>1</v>
      </c>
      <c r="F28" s="33">
        <f t="shared" si="3"/>
        <v>-436.61839671098107</v>
      </c>
      <c r="G28" s="34">
        <f t="shared" si="4"/>
        <v>30.106397739057371</v>
      </c>
      <c r="H28" s="27">
        <f t="shared" si="5"/>
        <v>21880</v>
      </c>
      <c r="I28" s="33"/>
    </row>
    <row r="29" spans="1:9" x14ac:dyDescent="0.45">
      <c r="A29" s="25">
        <v>24</v>
      </c>
      <c r="B29" s="26">
        <v>8200</v>
      </c>
      <c r="C29" s="2">
        <v>100</v>
      </c>
      <c r="D29" s="2" t="s">
        <v>5</v>
      </c>
      <c r="E29" s="40">
        <v>0</v>
      </c>
      <c r="F29" s="33">
        <f t="shared" si="3"/>
        <v>19.114850976428528</v>
      </c>
      <c r="G29" s="34">
        <f t="shared" si="4"/>
        <v>30.106397739057371</v>
      </c>
      <c r="H29" s="27">
        <f t="shared" si="5"/>
        <v>8200</v>
      </c>
      <c r="I29" s="33"/>
    </row>
    <row r="30" spans="1:9" x14ac:dyDescent="0.45">
      <c r="A30" s="25">
        <v>25</v>
      </c>
      <c r="B30" s="26">
        <v>9800</v>
      </c>
      <c r="C30" s="2">
        <v>160</v>
      </c>
      <c r="D30" s="2" t="s">
        <v>5</v>
      </c>
      <c r="E30" s="40">
        <v>0</v>
      </c>
      <c r="F30" s="33">
        <f t="shared" si="3"/>
        <v>26.318602261140228</v>
      </c>
      <c r="G30" s="34">
        <f t="shared" si="4"/>
        <v>30.106397739057371</v>
      </c>
      <c r="H30" s="27">
        <f t="shared" si="5"/>
        <v>9800</v>
      </c>
      <c r="I30" s="33"/>
    </row>
    <row r="31" spans="1:9" x14ac:dyDescent="0.45">
      <c r="A31" s="25">
        <v>26</v>
      </c>
      <c r="B31" s="26">
        <v>14980</v>
      </c>
      <c r="C31" s="2">
        <v>285</v>
      </c>
      <c r="D31" s="2" t="s">
        <v>5</v>
      </c>
      <c r="E31" s="40">
        <v>1</v>
      </c>
      <c r="F31" s="33">
        <f t="shared" si="3"/>
        <v>-456.30119475832629</v>
      </c>
      <c r="G31" s="34">
        <f t="shared" si="4"/>
        <v>30.106397739057371</v>
      </c>
      <c r="H31" s="27">
        <f t="shared" si="5"/>
        <v>17980</v>
      </c>
      <c r="I31" s="33"/>
    </row>
    <row r="32" spans="1:9" x14ac:dyDescent="0.45">
      <c r="A32" s="25">
        <v>27</v>
      </c>
      <c r="B32" s="26">
        <v>3500</v>
      </c>
      <c r="C32" s="2">
        <v>30</v>
      </c>
      <c r="D32" s="2" t="s">
        <v>5</v>
      </c>
      <c r="E32" s="40">
        <v>0</v>
      </c>
      <c r="F32" s="33">
        <f t="shared" si="3"/>
        <v>7.0705292908777251</v>
      </c>
      <c r="G32" s="34">
        <f t="shared" si="4"/>
        <v>30.106397739057371</v>
      </c>
      <c r="H32" s="27">
        <f t="shared" si="5"/>
        <v>3500</v>
      </c>
      <c r="I32" s="33"/>
    </row>
    <row r="33" spans="1:9" x14ac:dyDescent="0.45">
      <c r="A33" s="25">
        <v>28</v>
      </c>
      <c r="B33" s="26">
        <v>15000</v>
      </c>
      <c r="C33" s="2">
        <v>90</v>
      </c>
      <c r="D33" s="2" t="s">
        <v>5</v>
      </c>
      <c r="E33" s="40">
        <v>0</v>
      </c>
      <c r="F33" s="33">
        <f t="shared" si="3"/>
        <v>26.992677286836301</v>
      </c>
      <c r="G33" s="34">
        <f t="shared" si="4"/>
        <v>30.106397739057371</v>
      </c>
      <c r="H33" s="27">
        <f t="shared" si="5"/>
        <v>15000</v>
      </c>
      <c r="I33" s="33"/>
    </row>
    <row r="34" spans="1:9" x14ac:dyDescent="0.45">
      <c r="A34" s="25">
        <v>29</v>
      </c>
      <c r="B34" s="26">
        <v>12882</v>
      </c>
      <c r="C34" s="2">
        <v>158</v>
      </c>
      <c r="D34" s="2" t="s">
        <v>5</v>
      </c>
      <c r="E34" s="40">
        <v>0</v>
      </c>
      <c r="F34" s="33">
        <f t="shared" si="3"/>
        <v>30.106397739056845</v>
      </c>
      <c r="G34" s="34">
        <f t="shared" si="4"/>
        <v>30.106397739057371</v>
      </c>
      <c r="H34" s="27">
        <f t="shared" si="5"/>
        <v>12882</v>
      </c>
      <c r="I34" s="33"/>
    </row>
    <row r="35" spans="1:9" x14ac:dyDescent="0.45">
      <c r="A35" s="25">
        <v>30</v>
      </c>
      <c r="B35" s="26">
        <v>10614</v>
      </c>
      <c r="C35" s="2">
        <v>255</v>
      </c>
      <c r="D35" s="2" t="s">
        <v>5</v>
      </c>
      <c r="E35" s="40">
        <v>1</v>
      </c>
      <c r="F35" s="33">
        <f t="shared" si="3"/>
        <v>-464.48426258980402</v>
      </c>
      <c r="G35" s="34">
        <f t="shared" si="4"/>
        <v>30.106397739057371</v>
      </c>
      <c r="H35" s="27">
        <f t="shared" si="5"/>
        <v>13614</v>
      </c>
      <c r="I35" s="33"/>
    </row>
    <row r="36" spans="1:9" x14ac:dyDescent="0.45">
      <c r="A36" s="25">
        <v>31</v>
      </c>
      <c r="B36" s="26">
        <v>8067</v>
      </c>
      <c r="C36" s="2">
        <v>60</v>
      </c>
      <c r="D36" s="2" t="s">
        <v>5</v>
      </c>
      <c r="E36" s="40">
        <v>0</v>
      </c>
      <c r="F36" s="33">
        <f t="shared" si="3"/>
        <v>15.511819116189836</v>
      </c>
      <c r="G36" s="34">
        <f t="shared" si="4"/>
        <v>30.106397739057371</v>
      </c>
      <c r="H36" s="27">
        <f t="shared" si="5"/>
        <v>8067</v>
      </c>
      <c r="I36" s="33"/>
    </row>
    <row r="37" spans="1:9" x14ac:dyDescent="0.45">
      <c r="A37" s="25">
        <v>32</v>
      </c>
      <c r="B37" s="26">
        <v>4280</v>
      </c>
      <c r="C37" s="2">
        <v>280</v>
      </c>
      <c r="D37" s="2" t="s">
        <v>5</v>
      </c>
      <c r="E37" s="40">
        <v>0</v>
      </c>
      <c r="F37" s="33">
        <f t="shared" si="3"/>
        <v>29.523638232374463</v>
      </c>
      <c r="G37" s="34">
        <f t="shared" si="4"/>
        <v>30.106397739057371</v>
      </c>
      <c r="H37" s="27">
        <f t="shared" si="5"/>
        <v>4280</v>
      </c>
      <c r="I37" s="33"/>
    </row>
    <row r="38" spans="1:9" x14ac:dyDescent="0.45">
      <c r="A38" s="25">
        <v>33</v>
      </c>
      <c r="B38" s="26">
        <v>13809</v>
      </c>
      <c r="C38" s="2">
        <v>228</v>
      </c>
      <c r="D38" s="2" t="s">
        <v>5</v>
      </c>
      <c r="E38" s="40">
        <v>1</v>
      </c>
      <c r="F38" s="33">
        <f t="shared" si="3"/>
        <v>-462.69640287756755</v>
      </c>
      <c r="G38" s="34">
        <f t="shared" si="4"/>
        <v>30.106397739057371</v>
      </c>
      <c r="H38" s="27">
        <f t="shared" si="5"/>
        <v>16809</v>
      </c>
      <c r="I38" s="33"/>
    </row>
    <row r="39" spans="1:9" x14ac:dyDescent="0.45">
      <c r="A39" s="25">
        <v>34</v>
      </c>
      <c r="B39" s="26">
        <v>6500</v>
      </c>
      <c r="C39" s="2">
        <v>141</v>
      </c>
      <c r="D39" s="2" t="s">
        <v>5</v>
      </c>
      <c r="E39" s="40">
        <v>0</v>
      </c>
      <c r="F39" s="33">
        <f t="shared" si="3"/>
        <v>20.448856629053957</v>
      </c>
      <c r="G39" s="34">
        <f t="shared" si="4"/>
        <v>30.106397739057371</v>
      </c>
      <c r="H39" s="27">
        <f t="shared" si="5"/>
        <v>6500</v>
      </c>
      <c r="I39" s="33"/>
    </row>
    <row r="40" spans="1:9" x14ac:dyDescent="0.45">
      <c r="A40" s="25">
        <v>35</v>
      </c>
      <c r="B40" s="26">
        <v>6500</v>
      </c>
      <c r="C40" s="2">
        <v>115</v>
      </c>
      <c r="D40" s="2" t="s">
        <v>5</v>
      </c>
      <c r="E40" s="40">
        <v>0</v>
      </c>
      <c r="F40" s="33">
        <f t="shared" si="3"/>
        <v>18.217947070978326</v>
      </c>
      <c r="G40" s="34">
        <f t="shared" si="4"/>
        <v>30.106397739057371</v>
      </c>
      <c r="H40" s="27">
        <f t="shared" si="5"/>
        <v>6500</v>
      </c>
      <c r="I40" s="33"/>
    </row>
    <row r="41" spans="1:9" x14ac:dyDescent="0.45">
      <c r="A41" s="25">
        <v>36</v>
      </c>
      <c r="B41" s="26">
        <v>7842</v>
      </c>
      <c r="C41" s="2">
        <v>104</v>
      </c>
      <c r="D41" s="2" t="s">
        <v>5</v>
      </c>
      <c r="E41" s="40">
        <v>0</v>
      </c>
      <c r="F41" s="33">
        <f t="shared" si="3"/>
        <v>18.998150051453816</v>
      </c>
      <c r="G41" s="34">
        <f t="shared" si="4"/>
        <v>30.106397739057371</v>
      </c>
      <c r="H41" s="27">
        <f t="shared" si="5"/>
        <v>7842</v>
      </c>
      <c r="I41" s="33"/>
    </row>
    <row r="42" spans="1:9" x14ac:dyDescent="0.45">
      <c r="A42" s="25">
        <v>37</v>
      </c>
      <c r="B42" s="26">
        <v>12750</v>
      </c>
      <c r="C42" s="2">
        <v>105</v>
      </c>
      <c r="D42" s="2" t="s">
        <v>5</v>
      </c>
      <c r="E42" s="40">
        <v>0</v>
      </c>
      <c r="F42" s="33">
        <f t="shared" si="3"/>
        <v>25.389195786316833</v>
      </c>
      <c r="G42" s="34">
        <f t="shared" si="4"/>
        <v>30.106397739057371</v>
      </c>
      <c r="H42" s="27">
        <f t="shared" si="5"/>
        <v>12750</v>
      </c>
      <c r="I42" s="33"/>
    </row>
    <row r="43" spans="1:9" x14ac:dyDescent="0.45">
      <c r="A43" s="25">
        <v>38</v>
      </c>
      <c r="B43" s="26">
        <v>1180</v>
      </c>
      <c r="C43" s="2">
        <v>75</v>
      </c>
      <c r="D43" s="2" t="s">
        <v>5</v>
      </c>
      <c r="E43" s="40">
        <v>0</v>
      </c>
      <c r="F43" s="33">
        <f t="shared" si="3"/>
        <v>7.9512461459681667</v>
      </c>
      <c r="G43" s="34">
        <f t="shared" si="4"/>
        <v>30.106397739057371</v>
      </c>
      <c r="H43" s="27">
        <f t="shared" si="5"/>
        <v>1180</v>
      </c>
      <c r="I43" s="33"/>
    </row>
    <row r="44" spans="1:9" x14ac:dyDescent="0.45">
      <c r="A44" s="25">
        <v>39</v>
      </c>
      <c r="B44" s="26">
        <v>2600</v>
      </c>
      <c r="C44" s="2">
        <v>205</v>
      </c>
      <c r="D44" s="2" t="s">
        <v>5</v>
      </c>
      <c r="E44" s="40">
        <v>0</v>
      </c>
      <c r="F44" s="33">
        <f t="shared" si="3"/>
        <v>20.930048818161506</v>
      </c>
      <c r="G44" s="34">
        <f t="shared" si="4"/>
        <v>30.106397739057371</v>
      </c>
      <c r="H44" s="27">
        <f t="shared" si="5"/>
        <v>2600</v>
      </c>
      <c r="I44" s="33"/>
    </row>
    <row r="45" spans="1:9" x14ac:dyDescent="0.45">
      <c r="A45" s="28">
        <v>40</v>
      </c>
      <c r="B45" s="29">
        <v>10000</v>
      </c>
      <c r="C45" s="30">
        <v>165</v>
      </c>
      <c r="D45" s="30" t="s">
        <v>5</v>
      </c>
      <c r="E45" s="41">
        <v>0</v>
      </c>
      <c r="F45" s="33">
        <f t="shared" si="3"/>
        <v>27.004560637298844</v>
      </c>
      <c r="G45" s="34">
        <f t="shared" si="4"/>
        <v>30.106397739057371</v>
      </c>
      <c r="H45" s="27">
        <f t="shared" si="5"/>
        <v>10000</v>
      </c>
      <c r="I45" s="33"/>
    </row>
    <row r="46" spans="1:9" x14ac:dyDescent="0.45">
      <c r="F46" s="16"/>
      <c r="G46" s="16"/>
      <c r="H46" s="35">
        <f>SUM(H5:H16,H18:H45)</f>
        <v>174352</v>
      </c>
      <c r="I46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workbookViewId="0">
      <selection activeCell="E32" sqref="E32"/>
    </sheetView>
  </sheetViews>
  <sheetFormatPr defaultRowHeight="14.25" x14ac:dyDescent="0.45"/>
  <cols>
    <col min="1" max="1" width="13.59765625" bestFit="1" customWidth="1"/>
    <col min="2" max="2" width="15.73046875" bestFit="1" customWidth="1"/>
    <col min="3" max="3" width="8.73046875" bestFit="1" customWidth="1"/>
  </cols>
  <sheetData>
    <row r="1" spans="1:3" x14ac:dyDescent="0.45">
      <c r="A1" s="4" t="s">
        <v>0</v>
      </c>
      <c r="B1" s="4" t="s">
        <v>1</v>
      </c>
      <c r="C1" s="4" t="s">
        <v>2</v>
      </c>
    </row>
    <row r="2" spans="1:3" x14ac:dyDescent="0.45">
      <c r="A2" s="6">
        <v>1</v>
      </c>
      <c r="B2" s="3">
        <v>7034</v>
      </c>
      <c r="C2" s="2">
        <v>62</v>
      </c>
    </row>
    <row r="3" spans="1:3" x14ac:dyDescent="0.45">
      <c r="A3" s="6">
        <v>2</v>
      </c>
      <c r="B3" s="3">
        <v>7528</v>
      </c>
      <c r="C3" s="2">
        <v>133</v>
      </c>
    </row>
    <row r="4" spans="1:3" x14ac:dyDescent="0.45">
      <c r="A4" s="6">
        <v>3</v>
      </c>
      <c r="B4" s="3">
        <v>19516</v>
      </c>
      <c r="C4" s="2">
        <v>184</v>
      </c>
    </row>
    <row r="5" spans="1:3" x14ac:dyDescent="0.45">
      <c r="A5" s="6">
        <v>4</v>
      </c>
      <c r="B5" s="3">
        <v>10842</v>
      </c>
      <c r="C5" s="2">
        <v>93</v>
      </c>
    </row>
    <row r="6" spans="1:3" x14ac:dyDescent="0.45">
      <c r="A6" s="6">
        <v>5</v>
      </c>
      <c r="B6" s="3">
        <v>715</v>
      </c>
      <c r="C6" s="2">
        <v>127</v>
      </c>
    </row>
    <row r="7" spans="1:3" x14ac:dyDescent="0.45">
      <c r="A7" s="6">
        <v>6</v>
      </c>
      <c r="B7" s="3">
        <v>7688</v>
      </c>
      <c r="C7" s="2">
        <v>131</v>
      </c>
    </row>
    <row r="8" spans="1:3" x14ac:dyDescent="0.45">
      <c r="A8" s="6">
        <v>7</v>
      </c>
      <c r="B8" s="3">
        <v>4420</v>
      </c>
      <c r="C8" s="2">
        <v>92</v>
      </c>
    </row>
    <row r="9" spans="1:3" x14ac:dyDescent="0.45">
      <c r="A9" s="6">
        <v>8</v>
      </c>
      <c r="B9" s="3">
        <v>6169</v>
      </c>
      <c r="C9" s="2">
        <v>175</v>
      </c>
    </row>
    <row r="10" spans="1:3" x14ac:dyDescent="0.45">
      <c r="A10" s="6">
        <v>9</v>
      </c>
      <c r="B10" s="3">
        <v>9634</v>
      </c>
      <c r="C10" s="2">
        <v>150</v>
      </c>
    </row>
    <row r="11" spans="1:3" x14ac:dyDescent="0.45">
      <c r="A11" s="6">
        <v>10</v>
      </c>
      <c r="B11" s="3">
        <v>4573</v>
      </c>
      <c r="C11" s="2">
        <v>191</v>
      </c>
    </row>
    <row r="12" spans="1:3" x14ac:dyDescent="0.45">
      <c r="A12" s="6">
        <v>11</v>
      </c>
      <c r="B12" s="3">
        <v>6128</v>
      </c>
      <c r="C12" s="2">
        <v>155</v>
      </c>
    </row>
    <row r="13" spans="1:3" x14ac:dyDescent="0.45">
      <c r="A13" s="6">
        <v>12</v>
      </c>
      <c r="B13" s="3">
        <v>18585</v>
      </c>
      <c r="C13" s="2">
        <v>234</v>
      </c>
    </row>
    <row r="14" spans="1:3" x14ac:dyDescent="0.45">
      <c r="A14" s="6">
        <v>13</v>
      </c>
      <c r="B14" s="3">
        <v>6916</v>
      </c>
      <c r="C14" s="2">
        <v>226</v>
      </c>
    </row>
    <row r="15" spans="1:3" x14ac:dyDescent="0.45">
      <c r="A15" s="6">
        <v>14</v>
      </c>
      <c r="B15" s="3">
        <v>8605</v>
      </c>
      <c r="C15" s="2">
        <v>52</v>
      </c>
    </row>
    <row r="16" spans="1:3" x14ac:dyDescent="0.45">
      <c r="A16" s="6">
        <v>15</v>
      </c>
      <c r="B16" s="3">
        <v>15208</v>
      </c>
      <c r="C16" s="2">
        <v>103</v>
      </c>
    </row>
    <row r="17" spans="1:3" x14ac:dyDescent="0.45">
      <c r="A17" s="6">
        <v>16</v>
      </c>
      <c r="B17" s="3">
        <v>9053</v>
      </c>
      <c r="C17" s="2">
        <v>124</v>
      </c>
    </row>
    <row r="18" spans="1:3" x14ac:dyDescent="0.45">
      <c r="A18" s="6">
        <v>17</v>
      </c>
      <c r="B18" s="3">
        <v>10524</v>
      </c>
      <c r="C18" s="2">
        <v>167</v>
      </c>
    </row>
    <row r="19" spans="1:3" x14ac:dyDescent="0.45">
      <c r="A19" s="6">
        <v>18</v>
      </c>
      <c r="B19" s="3">
        <v>11439</v>
      </c>
      <c r="C19" s="2">
        <v>132</v>
      </c>
    </row>
    <row r="20" spans="1:3" x14ac:dyDescent="0.45">
      <c r="A20" s="6">
        <v>19</v>
      </c>
      <c r="B20" s="3">
        <v>14369</v>
      </c>
      <c r="C20" s="2">
        <v>223</v>
      </c>
    </row>
    <row r="21" spans="1:3" x14ac:dyDescent="0.45">
      <c r="A21" s="6">
        <v>20</v>
      </c>
      <c r="B21" s="3">
        <v>11635</v>
      </c>
      <c r="C21" s="2">
        <v>201</v>
      </c>
    </row>
    <row r="22" spans="1:3" x14ac:dyDescent="0.45">
      <c r="A22" s="6">
        <v>21</v>
      </c>
      <c r="B22" s="3">
        <v>12782</v>
      </c>
      <c r="C22" s="2">
        <v>207</v>
      </c>
    </row>
    <row r="23" spans="1:3" x14ac:dyDescent="0.45">
      <c r="A23" s="6">
        <v>22</v>
      </c>
      <c r="B23" s="3">
        <v>11741</v>
      </c>
      <c r="C23" s="2">
        <v>142</v>
      </c>
    </row>
    <row r="24" spans="1:3" x14ac:dyDescent="0.45">
      <c r="A24" s="6">
        <v>23</v>
      </c>
      <c r="B24" s="3">
        <v>2649</v>
      </c>
      <c r="C24" s="2">
        <v>137</v>
      </c>
    </row>
    <row r="25" spans="1:3" x14ac:dyDescent="0.45">
      <c r="A25" s="6">
        <v>24</v>
      </c>
      <c r="B25" s="3">
        <v>8510</v>
      </c>
      <c r="C25" s="2">
        <v>67</v>
      </c>
    </row>
    <row r="26" spans="1:3" x14ac:dyDescent="0.45">
      <c r="A26" s="6">
        <v>25</v>
      </c>
      <c r="B26" s="3">
        <v>6812</v>
      </c>
      <c r="C26" s="2">
        <v>79</v>
      </c>
    </row>
    <row r="27" spans="1:3" x14ac:dyDescent="0.45">
      <c r="A27" s="6">
        <v>26</v>
      </c>
      <c r="B27" s="3">
        <v>5413</v>
      </c>
      <c r="C27" s="2">
        <v>176</v>
      </c>
    </row>
    <row r="28" spans="1:3" x14ac:dyDescent="0.45">
      <c r="A28" s="6">
        <v>27</v>
      </c>
      <c r="B28" s="3">
        <v>3921</v>
      </c>
      <c r="C28" s="2">
        <v>40</v>
      </c>
    </row>
    <row r="29" spans="1:3" x14ac:dyDescent="0.45">
      <c r="A29" s="6">
        <v>28</v>
      </c>
      <c r="B29" s="3">
        <v>1930</v>
      </c>
      <c r="C29" s="2">
        <v>217</v>
      </c>
    </row>
    <row r="30" spans="1:3" x14ac:dyDescent="0.45">
      <c r="A30" s="6">
        <v>29</v>
      </c>
      <c r="B30" s="3">
        <v>9767</v>
      </c>
      <c r="C30" s="2">
        <v>243</v>
      </c>
    </row>
    <row r="31" spans="1:3" x14ac:dyDescent="0.45">
      <c r="A31" s="6">
        <v>30</v>
      </c>
      <c r="B31" s="3">
        <v>5513</v>
      </c>
      <c r="C31" s="2">
        <v>22</v>
      </c>
    </row>
    <row r="32" spans="1:3" x14ac:dyDescent="0.45">
      <c r="A32" s="6">
        <v>31</v>
      </c>
      <c r="B32" s="3">
        <v>5799</v>
      </c>
      <c r="C32" s="2">
        <v>263</v>
      </c>
    </row>
    <row r="33" spans="1:3" x14ac:dyDescent="0.45">
      <c r="A33" s="6">
        <v>32</v>
      </c>
      <c r="B33" s="3">
        <v>7727</v>
      </c>
      <c r="C33" s="2">
        <v>214</v>
      </c>
    </row>
    <row r="34" spans="1:3" x14ac:dyDescent="0.45">
      <c r="A34" s="6">
        <v>33</v>
      </c>
      <c r="B34" s="3">
        <v>13019</v>
      </c>
      <c r="C34" s="2">
        <v>183</v>
      </c>
    </row>
    <row r="35" spans="1:3" x14ac:dyDescent="0.45">
      <c r="A35" s="6">
        <v>34</v>
      </c>
      <c r="B35" s="3">
        <v>5176</v>
      </c>
      <c r="C35" s="2">
        <v>215</v>
      </c>
    </row>
    <row r="36" spans="1:3" x14ac:dyDescent="0.45">
      <c r="A36" s="6">
        <v>35</v>
      </c>
      <c r="B36" s="3">
        <v>12501</v>
      </c>
      <c r="C36" s="2">
        <v>220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A0C6-C029-4F03-A33C-CB43F80B14E1}">
  <dimension ref="A1:I36"/>
  <sheetViews>
    <sheetView workbookViewId="0">
      <selection activeCell="G15" sqref="G15"/>
    </sheetView>
  </sheetViews>
  <sheetFormatPr defaultRowHeight="14.25" x14ac:dyDescent="0.45"/>
  <cols>
    <col min="1" max="1" width="13.59765625" bestFit="1" customWidth="1"/>
    <col min="2" max="2" width="15.73046875" bestFit="1" customWidth="1"/>
    <col min="3" max="3" width="8.73046875" bestFit="1" customWidth="1"/>
  </cols>
  <sheetData>
    <row r="1" spans="1:9" x14ac:dyDescent="0.45">
      <c r="A1" s="4" t="s">
        <v>0</v>
      </c>
      <c r="B1" s="4" t="s">
        <v>1</v>
      </c>
      <c r="C1" s="4" t="s">
        <v>2</v>
      </c>
      <c r="G1" s="1" t="s">
        <v>12</v>
      </c>
      <c r="H1" s="1" t="s">
        <v>13</v>
      </c>
      <c r="I1" s="1" t="s">
        <v>14</v>
      </c>
    </row>
    <row r="2" spans="1:9" x14ac:dyDescent="0.45">
      <c r="A2" s="6">
        <v>1</v>
      </c>
      <c r="B2" s="3">
        <v>7034</v>
      </c>
      <c r="C2" s="2">
        <v>62</v>
      </c>
      <c r="D2">
        <f>IF(SUMPRODUCT($G$2:$H$2,B2:C2)&gt;$I$2,1,0)</f>
        <v>0</v>
      </c>
      <c r="G2" s="20">
        <v>1.2846865364895834E-3</v>
      </c>
      <c r="H2" s="20">
        <v>8.5804213772139454E-2</v>
      </c>
      <c r="I2" s="20">
        <v>30.206397739057373</v>
      </c>
    </row>
    <row r="3" spans="1:9" x14ac:dyDescent="0.45">
      <c r="A3" s="6">
        <v>2</v>
      </c>
      <c r="B3" s="3">
        <v>7528</v>
      </c>
      <c r="C3" s="2">
        <v>133</v>
      </c>
      <c r="D3">
        <f t="shared" ref="D3:D36" si="0">IF(SUMPRODUCT($G$2:$H$2,B3:C3)&gt;$I$2,1,0)</f>
        <v>0</v>
      </c>
    </row>
    <row r="4" spans="1:9" x14ac:dyDescent="0.45">
      <c r="A4" s="6">
        <v>3</v>
      </c>
      <c r="B4" s="3">
        <v>19516</v>
      </c>
      <c r="C4" s="2">
        <v>184</v>
      </c>
      <c r="D4">
        <f t="shared" si="0"/>
        <v>1</v>
      </c>
    </row>
    <row r="5" spans="1:9" x14ac:dyDescent="0.45">
      <c r="A5" s="6">
        <v>4</v>
      </c>
      <c r="B5" s="3">
        <v>10842</v>
      </c>
      <c r="C5" s="2">
        <v>93</v>
      </c>
      <c r="D5">
        <f t="shared" si="0"/>
        <v>0</v>
      </c>
    </row>
    <row r="6" spans="1:9" x14ac:dyDescent="0.45">
      <c r="A6" s="6">
        <v>5</v>
      </c>
      <c r="B6" s="3">
        <v>715</v>
      </c>
      <c r="C6" s="2">
        <v>127</v>
      </c>
      <c r="D6">
        <f t="shared" si="0"/>
        <v>0</v>
      </c>
    </row>
    <row r="7" spans="1:9" x14ac:dyDescent="0.45">
      <c r="A7" s="6">
        <v>6</v>
      </c>
      <c r="B7" s="3">
        <v>7688</v>
      </c>
      <c r="C7" s="2">
        <v>131</v>
      </c>
      <c r="D7">
        <f t="shared" si="0"/>
        <v>0</v>
      </c>
    </row>
    <row r="8" spans="1:9" x14ac:dyDescent="0.45">
      <c r="A8" s="6">
        <v>7</v>
      </c>
      <c r="B8" s="3">
        <v>4420</v>
      </c>
      <c r="C8" s="2">
        <v>92</v>
      </c>
      <c r="D8">
        <f t="shared" si="0"/>
        <v>0</v>
      </c>
    </row>
    <row r="9" spans="1:9" x14ac:dyDescent="0.45">
      <c r="A9" s="6">
        <v>8</v>
      </c>
      <c r="B9" s="3">
        <v>6169</v>
      </c>
      <c r="C9" s="2">
        <v>175</v>
      </c>
      <c r="D9">
        <f t="shared" si="0"/>
        <v>0</v>
      </c>
    </row>
    <row r="10" spans="1:9" x14ac:dyDescent="0.45">
      <c r="A10" s="6">
        <v>9</v>
      </c>
      <c r="B10" s="3">
        <v>9634</v>
      </c>
      <c r="C10" s="2">
        <v>150</v>
      </c>
      <c r="D10">
        <f t="shared" si="0"/>
        <v>0</v>
      </c>
    </row>
    <row r="11" spans="1:9" x14ac:dyDescent="0.45">
      <c r="A11" s="6">
        <v>10</v>
      </c>
      <c r="B11" s="3">
        <v>4573</v>
      </c>
      <c r="C11" s="2">
        <v>191</v>
      </c>
      <c r="D11">
        <f t="shared" si="0"/>
        <v>0</v>
      </c>
    </row>
    <row r="12" spans="1:9" x14ac:dyDescent="0.45">
      <c r="A12" s="6">
        <v>11</v>
      </c>
      <c r="B12" s="3">
        <v>6128</v>
      </c>
      <c r="C12" s="2">
        <v>155</v>
      </c>
      <c r="D12">
        <f t="shared" si="0"/>
        <v>0</v>
      </c>
    </row>
    <row r="13" spans="1:9" x14ac:dyDescent="0.45">
      <c r="A13" s="6">
        <v>12</v>
      </c>
      <c r="B13" s="3">
        <v>18585</v>
      </c>
      <c r="C13" s="2">
        <v>234</v>
      </c>
      <c r="D13">
        <f t="shared" si="0"/>
        <v>1</v>
      </c>
    </row>
    <row r="14" spans="1:9" x14ac:dyDescent="0.45">
      <c r="A14" s="6">
        <v>13</v>
      </c>
      <c r="B14" s="3">
        <v>6916</v>
      </c>
      <c r="C14" s="2">
        <v>226</v>
      </c>
      <c r="D14">
        <f t="shared" si="0"/>
        <v>0</v>
      </c>
    </row>
    <row r="15" spans="1:9" x14ac:dyDescent="0.45">
      <c r="A15" s="6">
        <v>14</v>
      </c>
      <c r="B15" s="3">
        <v>8605</v>
      </c>
      <c r="C15" s="2">
        <v>52</v>
      </c>
      <c r="D15">
        <f t="shared" si="0"/>
        <v>0</v>
      </c>
    </row>
    <row r="16" spans="1:9" x14ac:dyDescent="0.45">
      <c r="A16" s="6">
        <v>15</v>
      </c>
      <c r="B16" s="3">
        <v>15208</v>
      </c>
      <c r="C16" s="2">
        <v>103</v>
      </c>
      <c r="D16">
        <f t="shared" si="0"/>
        <v>0</v>
      </c>
    </row>
    <row r="17" spans="1:4" x14ac:dyDescent="0.45">
      <c r="A17" s="6">
        <v>16</v>
      </c>
      <c r="B17" s="3">
        <v>9053</v>
      </c>
      <c r="C17" s="2">
        <v>124</v>
      </c>
      <c r="D17">
        <f t="shared" si="0"/>
        <v>0</v>
      </c>
    </row>
    <row r="18" spans="1:4" x14ac:dyDescent="0.45">
      <c r="A18" s="6">
        <v>17</v>
      </c>
      <c r="B18" s="3">
        <v>10524</v>
      </c>
      <c r="C18" s="2">
        <v>167</v>
      </c>
      <c r="D18">
        <f t="shared" si="0"/>
        <v>0</v>
      </c>
    </row>
    <row r="19" spans="1:4" x14ac:dyDescent="0.45">
      <c r="A19" s="6">
        <v>18</v>
      </c>
      <c r="B19" s="3">
        <v>11439</v>
      </c>
      <c r="C19" s="2">
        <v>132</v>
      </c>
      <c r="D19">
        <f t="shared" si="0"/>
        <v>0</v>
      </c>
    </row>
    <row r="20" spans="1:4" x14ac:dyDescent="0.45">
      <c r="A20" s="6">
        <v>19</v>
      </c>
      <c r="B20" s="3">
        <v>14369</v>
      </c>
      <c r="C20" s="2">
        <v>223</v>
      </c>
      <c r="D20">
        <f t="shared" si="0"/>
        <v>1</v>
      </c>
    </row>
    <row r="21" spans="1:4" x14ac:dyDescent="0.45">
      <c r="A21" s="6">
        <v>20</v>
      </c>
      <c r="B21" s="3">
        <v>11635</v>
      </c>
      <c r="C21" s="2">
        <v>201</v>
      </c>
      <c r="D21">
        <f t="shared" si="0"/>
        <v>1</v>
      </c>
    </row>
    <row r="22" spans="1:4" x14ac:dyDescent="0.45">
      <c r="A22" s="6">
        <v>21</v>
      </c>
      <c r="B22" s="3">
        <v>12782</v>
      </c>
      <c r="C22" s="2">
        <v>207</v>
      </c>
      <c r="D22">
        <f t="shared" si="0"/>
        <v>1</v>
      </c>
    </row>
    <row r="23" spans="1:4" x14ac:dyDescent="0.45">
      <c r="A23" s="6">
        <v>22</v>
      </c>
      <c r="B23" s="3">
        <v>11741</v>
      </c>
      <c r="C23" s="2">
        <v>142</v>
      </c>
      <c r="D23">
        <f t="shared" si="0"/>
        <v>0</v>
      </c>
    </row>
    <row r="24" spans="1:4" x14ac:dyDescent="0.45">
      <c r="A24" s="6">
        <v>23</v>
      </c>
      <c r="B24" s="3">
        <v>2649</v>
      </c>
      <c r="C24" s="2">
        <v>137</v>
      </c>
      <c r="D24">
        <f t="shared" si="0"/>
        <v>0</v>
      </c>
    </row>
    <row r="25" spans="1:4" x14ac:dyDescent="0.45">
      <c r="A25" s="6">
        <v>24</v>
      </c>
      <c r="B25" s="3">
        <v>8510</v>
      </c>
      <c r="C25" s="2">
        <v>67</v>
      </c>
      <c r="D25">
        <f t="shared" si="0"/>
        <v>0</v>
      </c>
    </row>
    <row r="26" spans="1:4" x14ac:dyDescent="0.45">
      <c r="A26" s="6">
        <v>25</v>
      </c>
      <c r="B26" s="3">
        <v>6812</v>
      </c>
      <c r="C26" s="2">
        <v>79</v>
      </c>
      <c r="D26">
        <f t="shared" si="0"/>
        <v>0</v>
      </c>
    </row>
    <row r="27" spans="1:4" x14ac:dyDescent="0.45">
      <c r="A27" s="6">
        <v>26</v>
      </c>
      <c r="B27" s="3">
        <v>5413</v>
      </c>
      <c r="C27" s="2">
        <v>176</v>
      </c>
      <c r="D27">
        <f t="shared" si="0"/>
        <v>0</v>
      </c>
    </row>
    <row r="28" spans="1:4" x14ac:dyDescent="0.45">
      <c r="A28" s="6">
        <v>27</v>
      </c>
      <c r="B28" s="3">
        <v>3921</v>
      </c>
      <c r="C28" s="2">
        <v>40</v>
      </c>
      <c r="D28">
        <f t="shared" si="0"/>
        <v>0</v>
      </c>
    </row>
    <row r="29" spans="1:4" x14ac:dyDescent="0.45">
      <c r="A29" s="6">
        <v>28</v>
      </c>
      <c r="B29" s="3">
        <v>1930</v>
      </c>
      <c r="C29" s="2">
        <v>217</v>
      </c>
      <c r="D29">
        <f t="shared" si="0"/>
        <v>0</v>
      </c>
    </row>
    <row r="30" spans="1:4" x14ac:dyDescent="0.45">
      <c r="A30" s="6">
        <v>29</v>
      </c>
      <c r="B30" s="3">
        <v>9767</v>
      </c>
      <c r="C30" s="2">
        <v>243</v>
      </c>
      <c r="D30">
        <f t="shared" si="0"/>
        <v>1</v>
      </c>
    </row>
    <row r="31" spans="1:4" x14ac:dyDescent="0.45">
      <c r="A31" s="6">
        <v>30</v>
      </c>
      <c r="B31" s="3">
        <v>5513</v>
      </c>
      <c r="C31" s="2">
        <v>22</v>
      </c>
      <c r="D31">
        <f t="shared" si="0"/>
        <v>0</v>
      </c>
    </row>
    <row r="32" spans="1:4" x14ac:dyDescent="0.45">
      <c r="A32" s="6">
        <v>31</v>
      </c>
      <c r="B32" s="3">
        <v>5799</v>
      </c>
      <c r="C32" s="2">
        <v>263</v>
      </c>
      <c r="D32">
        <f t="shared" si="0"/>
        <v>0</v>
      </c>
    </row>
    <row r="33" spans="1:4" x14ac:dyDescent="0.45">
      <c r="A33" s="6">
        <v>32</v>
      </c>
      <c r="B33" s="3">
        <v>7727</v>
      </c>
      <c r="C33" s="2">
        <v>214</v>
      </c>
      <c r="D33">
        <f t="shared" si="0"/>
        <v>0</v>
      </c>
    </row>
    <row r="34" spans="1:4" x14ac:dyDescent="0.45">
      <c r="A34" s="6">
        <v>33</v>
      </c>
      <c r="B34" s="3">
        <v>13019</v>
      </c>
      <c r="C34" s="2">
        <v>183</v>
      </c>
      <c r="D34">
        <f t="shared" si="0"/>
        <v>1</v>
      </c>
    </row>
    <row r="35" spans="1:4" x14ac:dyDescent="0.45">
      <c r="A35" s="6">
        <v>34</v>
      </c>
      <c r="B35" s="3">
        <v>5176</v>
      </c>
      <c r="C35" s="2">
        <v>215</v>
      </c>
      <c r="D35">
        <f t="shared" si="0"/>
        <v>0</v>
      </c>
    </row>
    <row r="36" spans="1:4" x14ac:dyDescent="0.45">
      <c r="A36" s="6">
        <v>35</v>
      </c>
      <c r="B36" s="3">
        <v>12501</v>
      </c>
      <c r="C36" s="2">
        <v>220</v>
      </c>
      <c r="D36">
        <f t="shared" si="0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1A21-F038-4B25-B0DB-034ECB281F70}">
  <dimension ref="A1:J36"/>
  <sheetViews>
    <sheetView workbookViewId="0">
      <selection activeCell="D2" sqref="D2"/>
    </sheetView>
  </sheetViews>
  <sheetFormatPr defaultRowHeight="14.25" x14ac:dyDescent="0.45"/>
  <cols>
    <col min="1" max="1" width="13.59765625" bestFit="1" customWidth="1"/>
    <col min="2" max="2" width="15.73046875" bestFit="1" customWidth="1"/>
    <col min="3" max="3" width="8.73046875" bestFit="1" customWidth="1"/>
  </cols>
  <sheetData>
    <row r="1" spans="1:10" x14ac:dyDescent="0.45">
      <c r="A1" s="4" t="s">
        <v>209</v>
      </c>
      <c r="B1" s="4" t="s">
        <v>1</v>
      </c>
      <c r="C1" s="4" t="s">
        <v>2</v>
      </c>
      <c r="H1" s="1" t="s">
        <v>12</v>
      </c>
      <c r="I1" s="1" t="s">
        <v>13</v>
      </c>
      <c r="J1" s="1" t="s">
        <v>14</v>
      </c>
    </row>
    <row r="2" spans="1:10" x14ac:dyDescent="0.45">
      <c r="A2" s="6">
        <v>1</v>
      </c>
      <c r="B2" s="3">
        <v>7034</v>
      </c>
      <c r="C2" s="2">
        <v>62</v>
      </c>
      <c r="D2" t="str">
        <f>IF(SUMPRODUCT($H$2:$I$2,B2:C2)&gt;$J$2,"Fraud","No Fraud")</f>
        <v>No Fraud</v>
      </c>
      <c r="E2">
        <f>IF(D2&lt;&gt;"No Fraud",1,0)</f>
        <v>0</v>
      </c>
      <c r="H2" s="20">
        <v>3.0969020656443732E-4</v>
      </c>
      <c r="I2" s="20">
        <v>8.4628010447152843E-3</v>
      </c>
      <c r="J2" s="20">
        <v>5.5450661188762025</v>
      </c>
    </row>
    <row r="3" spans="1:10" x14ac:dyDescent="0.45">
      <c r="A3" s="6">
        <v>2</v>
      </c>
      <c r="B3" s="3">
        <v>7528</v>
      </c>
      <c r="C3" s="2">
        <v>133</v>
      </c>
      <c r="D3" t="str">
        <f t="shared" ref="D3:D36" si="0">IF(SUMPRODUCT($H$2:$I$2,B3:C3)&gt;$J$2,"Fraud","No Fraud")</f>
        <v>No Fraud</v>
      </c>
      <c r="E3">
        <f t="shared" ref="E3:E36" si="1">IF(D3&lt;&gt;"No Fraud",1,0)</f>
        <v>0</v>
      </c>
    </row>
    <row r="4" spans="1:10" x14ac:dyDescent="0.45">
      <c r="A4" s="6">
        <v>3</v>
      </c>
      <c r="B4" s="3">
        <v>19516</v>
      </c>
      <c r="C4" s="2">
        <v>184</v>
      </c>
      <c r="D4" t="str">
        <f t="shared" si="0"/>
        <v>Fraud</v>
      </c>
      <c r="E4">
        <f t="shared" si="1"/>
        <v>1</v>
      </c>
    </row>
    <row r="5" spans="1:10" x14ac:dyDescent="0.45">
      <c r="A5" s="6">
        <v>4</v>
      </c>
      <c r="B5" s="3">
        <v>10842</v>
      </c>
      <c r="C5" s="2">
        <v>93</v>
      </c>
      <c r="D5" t="str">
        <f t="shared" si="0"/>
        <v>No Fraud</v>
      </c>
      <c r="E5">
        <f t="shared" si="1"/>
        <v>0</v>
      </c>
    </row>
    <row r="6" spans="1:10" x14ac:dyDescent="0.45">
      <c r="A6" s="6">
        <v>5</v>
      </c>
      <c r="B6" s="3">
        <v>715</v>
      </c>
      <c r="C6" s="2">
        <v>127</v>
      </c>
      <c r="D6" t="str">
        <f t="shared" si="0"/>
        <v>No Fraud</v>
      </c>
      <c r="E6">
        <f t="shared" si="1"/>
        <v>0</v>
      </c>
    </row>
    <row r="7" spans="1:10" x14ac:dyDescent="0.45">
      <c r="A7" s="6">
        <v>6</v>
      </c>
      <c r="B7" s="3">
        <v>7688</v>
      </c>
      <c r="C7" s="2">
        <v>131</v>
      </c>
      <c r="D7" t="str">
        <f t="shared" si="0"/>
        <v>No Fraud</v>
      </c>
      <c r="E7">
        <f t="shared" si="1"/>
        <v>0</v>
      </c>
    </row>
    <row r="8" spans="1:10" x14ac:dyDescent="0.45">
      <c r="A8" s="6">
        <v>7</v>
      </c>
      <c r="B8" s="3">
        <v>4420</v>
      </c>
      <c r="C8" s="2">
        <v>92</v>
      </c>
      <c r="D8" t="str">
        <f t="shared" si="0"/>
        <v>No Fraud</v>
      </c>
      <c r="E8">
        <f t="shared" si="1"/>
        <v>0</v>
      </c>
    </row>
    <row r="9" spans="1:10" x14ac:dyDescent="0.45">
      <c r="A9" s="6">
        <v>8</v>
      </c>
      <c r="B9" s="3">
        <v>6169</v>
      </c>
      <c r="C9" s="2">
        <v>175</v>
      </c>
      <c r="D9" t="str">
        <f t="shared" si="0"/>
        <v>No Fraud</v>
      </c>
      <c r="E9">
        <f t="shared" si="1"/>
        <v>0</v>
      </c>
    </row>
    <row r="10" spans="1:10" x14ac:dyDescent="0.45">
      <c r="A10" s="6">
        <v>9</v>
      </c>
      <c r="B10" s="3">
        <v>9634</v>
      </c>
      <c r="C10" s="2">
        <v>150</v>
      </c>
      <c r="D10" t="str">
        <f t="shared" si="0"/>
        <v>No Fraud</v>
      </c>
      <c r="E10">
        <f t="shared" si="1"/>
        <v>0</v>
      </c>
    </row>
    <row r="11" spans="1:10" x14ac:dyDescent="0.45">
      <c r="A11" s="6">
        <v>10</v>
      </c>
      <c r="B11" s="3">
        <v>4573</v>
      </c>
      <c r="C11" s="2">
        <v>191</v>
      </c>
      <c r="D11" t="str">
        <f t="shared" si="0"/>
        <v>No Fraud</v>
      </c>
      <c r="E11">
        <f t="shared" si="1"/>
        <v>0</v>
      </c>
    </row>
    <row r="12" spans="1:10" x14ac:dyDescent="0.45">
      <c r="A12" s="6">
        <v>11</v>
      </c>
      <c r="B12" s="3">
        <v>6128</v>
      </c>
      <c r="C12" s="2">
        <v>155</v>
      </c>
      <c r="D12" t="str">
        <f t="shared" si="0"/>
        <v>No Fraud</v>
      </c>
      <c r="E12">
        <f t="shared" si="1"/>
        <v>0</v>
      </c>
    </row>
    <row r="13" spans="1:10" x14ac:dyDescent="0.45">
      <c r="A13" s="6">
        <v>12</v>
      </c>
      <c r="B13" s="3">
        <v>18585</v>
      </c>
      <c r="C13" s="2">
        <v>234</v>
      </c>
      <c r="D13" t="str">
        <f t="shared" si="0"/>
        <v>Fraud</v>
      </c>
      <c r="E13">
        <f t="shared" si="1"/>
        <v>1</v>
      </c>
    </row>
    <row r="14" spans="1:10" x14ac:dyDescent="0.45">
      <c r="A14" s="6">
        <v>13</v>
      </c>
      <c r="B14" s="3">
        <v>6916</v>
      </c>
      <c r="C14" s="2">
        <v>226</v>
      </c>
      <c r="D14" t="str">
        <f t="shared" si="0"/>
        <v>No Fraud</v>
      </c>
      <c r="E14">
        <f t="shared" si="1"/>
        <v>0</v>
      </c>
    </row>
    <row r="15" spans="1:10" x14ac:dyDescent="0.45">
      <c r="A15" s="6">
        <v>14</v>
      </c>
      <c r="B15" s="3">
        <v>8605</v>
      </c>
      <c r="C15" s="2">
        <v>52</v>
      </c>
      <c r="D15" t="str">
        <f t="shared" si="0"/>
        <v>No Fraud</v>
      </c>
      <c r="E15">
        <f t="shared" si="1"/>
        <v>0</v>
      </c>
    </row>
    <row r="16" spans="1:10" x14ac:dyDescent="0.45">
      <c r="A16" s="6">
        <v>15</v>
      </c>
      <c r="B16" s="3">
        <v>15208</v>
      </c>
      <c r="C16" s="2">
        <v>103</v>
      </c>
      <c r="D16" t="str">
        <f t="shared" si="0"/>
        <v>Fraud</v>
      </c>
      <c r="E16">
        <f t="shared" si="1"/>
        <v>1</v>
      </c>
    </row>
    <row r="17" spans="1:5" x14ac:dyDescent="0.45">
      <c r="A17" s="6">
        <v>16</v>
      </c>
      <c r="B17" s="3">
        <v>9053</v>
      </c>
      <c r="C17" s="2">
        <v>124</v>
      </c>
      <c r="D17" t="str">
        <f t="shared" si="0"/>
        <v>No Fraud</v>
      </c>
      <c r="E17">
        <f t="shared" si="1"/>
        <v>0</v>
      </c>
    </row>
    <row r="18" spans="1:5" x14ac:dyDescent="0.45">
      <c r="A18" s="6">
        <v>17</v>
      </c>
      <c r="B18" s="3">
        <v>10524</v>
      </c>
      <c r="C18" s="2">
        <v>167</v>
      </c>
      <c r="D18" t="str">
        <f t="shared" si="0"/>
        <v>No Fraud</v>
      </c>
      <c r="E18">
        <f t="shared" si="1"/>
        <v>0</v>
      </c>
    </row>
    <row r="19" spans="1:5" x14ac:dyDescent="0.45">
      <c r="A19" s="6">
        <v>18</v>
      </c>
      <c r="B19" s="3">
        <v>11439</v>
      </c>
      <c r="C19" s="2">
        <v>132</v>
      </c>
      <c r="D19" t="str">
        <f t="shared" si="0"/>
        <v>No Fraud</v>
      </c>
      <c r="E19">
        <f t="shared" si="1"/>
        <v>0</v>
      </c>
    </row>
    <row r="20" spans="1:5" x14ac:dyDescent="0.45">
      <c r="A20" s="6">
        <v>19</v>
      </c>
      <c r="B20" s="3">
        <v>14369</v>
      </c>
      <c r="C20" s="2">
        <v>223</v>
      </c>
      <c r="D20" t="str">
        <f t="shared" si="0"/>
        <v>Fraud</v>
      </c>
      <c r="E20">
        <f t="shared" si="1"/>
        <v>1</v>
      </c>
    </row>
    <row r="21" spans="1:5" x14ac:dyDescent="0.45">
      <c r="A21" s="6">
        <v>20</v>
      </c>
      <c r="B21" s="3">
        <v>11635</v>
      </c>
      <c r="C21" s="2">
        <v>201</v>
      </c>
      <c r="D21" t="str">
        <f t="shared" si="0"/>
        <v>No Fraud</v>
      </c>
      <c r="E21">
        <f t="shared" si="1"/>
        <v>0</v>
      </c>
    </row>
    <row r="22" spans="1:5" x14ac:dyDescent="0.45">
      <c r="A22" s="6">
        <v>21</v>
      </c>
      <c r="B22" s="3">
        <v>12782</v>
      </c>
      <c r="C22" s="2">
        <v>207</v>
      </c>
      <c r="D22" t="str">
        <f t="shared" si="0"/>
        <v>Fraud</v>
      </c>
      <c r="E22">
        <f t="shared" si="1"/>
        <v>1</v>
      </c>
    </row>
    <row r="23" spans="1:5" x14ac:dyDescent="0.45">
      <c r="A23" s="6">
        <v>22</v>
      </c>
      <c r="B23" s="3">
        <v>11741</v>
      </c>
      <c r="C23" s="2">
        <v>142</v>
      </c>
      <c r="D23" t="str">
        <f t="shared" si="0"/>
        <v>No Fraud</v>
      </c>
      <c r="E23">
        <f t="shared" si="1"/>
        <v>0</v>
      </c>
    </row>
    <row r="24" spans="1:5" x14ac:dyDescent="0.45">
      <c r="A24" s="6">
        <v>23</v>
      </c>
      <c r="B24" s="3">
        <v>2649</v>
      </c>
      <c r="C24" s="2">
        <v>137</v>
      </c>
      <c r="D24" t="str">
        <f t="shared" si="0"/>
        <v>No Fraud</v>
      </c>
      <c r="E24">
        <f t="shared" si="1"/>
        <v>0</v>
      </c>
    </row>
    <row r="25" spans="1:5" x14ac:dyDescent="0.45">
      <c r="A25" s="6">
        <v>24</v>
      </c>
      <c r="B25" s="3">
        <v>8510</v>
      </c>
      <c r="C25" s="2">
        <v>67</v>
      </c>
      <c r="D25" t="str">
        <f t="shared" si="0"/>
        <v>No Fraud</v>
      </c>
      <c r="E25">
        <f t="shared" si="1"/>
        <v>0</v>
      </c>
    </row>
    <row r="26" spans="1:5" x14ac:dyDescent="0.45">
      <c r="A26" s="6">
        <v>25</v>
      </c>
      <c r="B26" s="3">
        <v>6812</v>
      </c>
      <c r="C26" s="2">
        <v>79</v>
      </c>
      <c r="D26" t="str">
        <f t="shared" si="0"/>
        <v>No Fraud</v>
      </c>
      <c r="E26">
        <f t="shared" si="1"/>
        <v>0</v>
      </c>
    </row>
    <row r="27" spans="1:5" x14ac:dyDescent="0.45">
      <c r="A27" s="6">
        <v>26</v>
      </c>
      <c r="B27" s="3">
        <v>5413</v>
      </c>
      <c r="C27" s="2">
        <v>176</v>
      </c>
      <c r="D27" t="str">
        <f t="shared" si="0"/>
        <v>No Fraud</v>
      </c>
      <c r="E27">
        <f t="shared" si="1"/>
        <v>0</v>
      </c>
    </row>
    <row r="28" spans="1:5" x14ac:dyDescent="0.45">
      <c r="A28" s="6">
        <v>27</v>
      </c>
      <c r="B28" s="3">
        <v>3921</v>
      </c>
      <c r="C28" s="2">
        <v>40</v>
      </c>
      <c r="D28" t="str">
        <f t="shared" si="0"/>
        <v>No Fraud</v>
      </c>
      <c r="E28">
        <f t="shared" si="1"/>
        <v>0</v>
      </c>
    </row>
    <row r="29" spans="1:5" x14ac:dyDescent="0.45">
      <c r="A29" s="6">
        <v>28</v>
      </c>
      <c r="B29" s="3">
        <v>1930</v>
      </c>
      <c r="C29" s="2">
        <v>217</v>
      </c>
      <c r="D29" t="str">
        <f t="shared" si="0"/>
        <v>No Fraud</v>
      </c>
      <c r="E29">
        <f t="shared" si="1"/>
        <v>0</v>
      </c>
    </row>
    <row r="30" spans="1:5" x14ac:dyDescent="0.45">
      <c r="A30" s="6">
        <v>29</v>
      </c>
      <c r="B30" s="3">
        <v>9767</v>
      </c>
      <c r="C30" s="2">
        <v>243</v>
      </c>
      <c r="D30" t="str">
        <f t="shared" si="0"/>
        <v>No Fraud</v>
      </c>
      <c r="E30">
        <f t="shared" si="1"/>
        <v>0</v>
      </c>
    </row>
    <row r="31" spans="1:5" x14ac:dyDescent="0.45">
      <c r="A31" s="6">
        <v>30</v>
      </c>
      <c r="B31" s="3">
        <v>5513</v>
      </c>
      <c r="C31" s="2">
        <v>22</v>
      </c>
      <c r="D31" t="str">
        <f t="shared" si="0"/>
        <v>No Fraud</v>
      </c>
      <c r="E31">
        <f t="shared" si="1"/>
        <v>0</v>
      </c>
    </row>
    <row r="32" spans="1:5" x14ac:dyDescent="0.45">
      <c r="A32" s="6">
        <v>31</v>
      </c>
      <c r="B32" s="3">
        <v>5799</v>
      </c>
      <c r="C32" s="2">
        <v>263</v>
      </c>
      <c r="D32" t="str">
        <f t="shared" si="0"/>
        <v>No Fraud</v>
      </c>
      <c r="E32">
        <f t="shared" si="1"/>
        <v>0</v>
      </c>
    </row>
    <row r="33" spans="1:5" x14ac:dyDescent="0.45">
      <c r="A33" s="6">
        <v>32</v>
      </c>
      <c r="B33" s="3">
        <v>7727</v>
      </c>
      <c r="C33" s="2">
        <v>214</v>
      </c>
      <c r="D33" t="str">
        <f t="shared" si="0"/>
        <v>No Fraud</v>
      </c>
      <c r="E33">
        <f t="shared" si="1"/>
        <v>0</v>
      </c>
    </row>
    <row r="34" spans="1:5" x14ac:dyDescent="0.45">
      <c r="A34" s="6">
        <v>33</v>
      </c>
      <c r="B34" s="3">
        <v>13019</v>
      </c>
      <c r="C34" s="2">
        <v>183</v>
      </c>
      <c r="D34" t="str">
        <f t="shared" si="0"/>
        <v>Fraud</v>
      </c>
      <c r="E34">
        <f t="shared" si="1"/>
        <v>1</v>
      </c>
    </row>
    <row r="35" spans="1:5" x14ac:dyDescent="0.45">
      <c r="A35" s="6">
        <v>34</v>
      </c>
      <c r="B35" s="3">
        <v>5176</v>
      </c>
      <c r="C35" s="2">
        <v>215</v>
      </c>
      <c r="D35" t="str">
        <f t="shared" si="0"/>
        <v>No Fraud</v>
      </c>
      <c r="E35">
        <f t="shared" si="1"/>
        <v>0</v>
      </c>
    </row>
    <row r="36" spans="1:5" x14ac:dyDescent="0.45">
      <c r="A36" s="6">
        <v>35</v>
      </c>
      <c r="B36" s="3">
        <v>12501</v>
      </c>
      <c r="C36" s="2">
        <v>220</v>
      </c>
      <c r="D36" t="str">
        <f t="shared" si="0"/>
        <v>Fraud</v>
      </c>
      <c r="E36">
        <f t="shared" si="1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0"/>
  <sheetViews>
    <sheetView tabSelected="1" workbookViewId="0">
      <selection activeCell="B18" sqref="B18"/>
    </sheetView>
  </sheetViews>
  <sheetFormatPr defaultRowHeight="14.25" x14ac:dyDescent="0.45"/>
  <cols>
    <col min="1" max="1" width="17.3984375" customWidth="1"/>
    <col min="2" max="2" width="23.73046875" customWidth="1"/>
    <col min="3" max="3" width="20.3984375" customWidth="1"/>
    <col min="4" max="4" width="20.59765625" customWidth="1"/>
    <col min="5" max="9" width="9.1328125"/>
    <col min="10" max="10" width="17" hidden="1" customWidth="1"/>
    <col min="11" max="11" width="9.1328125" hidden="1" customWidth="1"/>
  </cols>
  <sheetData>
    <row r="1" spans="1:11" x14ac:dyDescent="0.45">
      <c r="J1" s="8" t="s">
        <v>21</v>
      </c>
      <c r="K1" s="8" t="str">
        <f>IF(ISERROR(C3),"",IF(ISBLANK(C3),"",C3))</f>
        <v>1724709</v>
      </c>
    </row>
    <row r="2" spans="1:11" x14ac:dyDescent="0.45">
      <c r="C2" s="9" t="s">
        <v>100</v>
      </c>
      <c r="J2" s="8" t="s">
        <v>109</v>
      </c>
      <c r="K2" s="8">
        <f>IF(ISERROR(C6),"",IF(ISBLANK(C6),"",C6))</f>
        <v>427075</v>
      </c>
    </row>
    <row r="3" spans="1:11" x14ac:dyDescent="0.45">
      <c r="B3" s="10" t="s">
        <v>20</v>
      </c>
      <c r="C3" s="7" t="s">
        <v>197</v>
      </c>
      <c r="J3" s="8" t="s">
        <v>110</v>
      </c>
      <c r="K3" s="8">
        <f t="shared" ref="K3:K4" si="0">IF(ISERROR(C7),"",IF(ISBLANK(C7),"",C7))</f>
        <v>212670</v>
      </c>
    </row>
    <row r="4" spans="1:11" x14ac:dyDescent="0.45">
      <c r="J4" s="8" t="s">
        <v>107</v>
      </c>
      <c r="K4" s="8">
        <f t="shared" si="0"/>
        <v>192352</v>
      </c>
    </row>
    <row r="5" spans="1:11" x14ac:dyDescent="0.45">
      <c r="A5" s="4" t="s">
        <v>6</v>
      </c>
      <c r="C5" t="s">
        <v>7</v>
      </c>
      <c r="J5" s="8" t="s">
        <v>108</v>
      </c>
      <c r="K5" s="8">
        <f>IF(ISERROR(C9),"",IF(ISBLANK(C9),"",C9))</f>
        <v>199245</v>
      </c>
    </row>
    <row r="6" spans="1:11" x14ac:dyDescent="0.45">
      <c r="B6" s="11" t="s">
        <v>8</v>
      </c>
      <c r="C6" s="5">
        <v>427075</v>
      </c>
      <c r="D6" t="s">
        <v>9</v>
      </c>
      <c r="J6" s="8" t="s">
        <v>22</v>
      </c>
      <c r="K6" s="8">
        <f>IF(ISERROR(B12),"",IF(ISBLANK(B12),"",B12))</f>
        <v>3.0969020656443732E-4</v>
      </c>
    </row>
    <row r="7" spans="1:11" x14ac:dyDescent="0.45">
      <c r="B7" s="11" t="s">
        <v>10</v>
      </c>
      <c r="C7" s="5">
        <v>212670</v>
      </c>
      <c r="D7" t="s">
        <v>9</v>
      </c>
      <c r="J7" s="8" t="s">
        <v>23</v>
      </c>
      <c r="K7" s="8">
        <f>IF(ISERROR(C12),"",IF(ISBLANK(C12),"",C12))</f>
        <v>8.4628010447152843E-3</v>
      </c>
    </row>
    <row r="8" spans="1:11" x14ac:dyDescent="0.45">
      <c r="B8" s="11" t="s">
        <v>104</v>
      </c>
      <c r="C8" s="5">
        <v>192352</v>
      </c>
      <c r="D8" t="s">
        <v>9</v>
      </c>
      <c r="J8" s="8" t="s">
        <v>24</v>
      </c>
      <c r="K8" s="8">
        <f>IF(ISERROR(D12),"",IF(ISBLANK(D12),"",D12))</f>
        <v>5.5450661188762025</v>
      </c>
    </row>
    <row r="9" spans="1:11" x14ac:dyDescent="0.45">
      <c r="B9" s="11" t="s">
        <v>105</v>
      </c>
      <c r="C9" s="5">
        <v>199245</v>
      </c>
      <c r="D9" t="s">
        <v>9</v>
      </c>
      <c r="J9" s="8" t="s">
        <v>64</v>
      </c>
      <c r="K9" s="8">
        <f>IF(ISERROR(C15),"",IF(ISBLANK(C15),"",C15))</f>
        <v>0</v>
      </c>
    </row>
    <row r="10" spans="1:11" x14ac:dyDescent="0.45">
      <c r="J10" s="8" t="s">
        <v>25</v>
      </c>
      <c r="K10" s="8">
        <f t="shared" ref="K10:K47" si="1">IF(ISERROR(C16),"",IF(ISBLANK(C16),"",C16))</f>
        <v>0</v>
      </c>
    </row>
    <row r="11" spans="1:11" x14ac:dyDescent="0.45">
      <c r="A11" s="4" t="s">
        <v>11</v>
      </c>
      <c r="B11" s="12" t="s">
        <v>12</v>
      </c>
      <c r="C11" s="12" t="s">
        <v>13</v>
      </c>
      <c r="D11" s="12" t="s">
        <v>14</v>
      </c>
      <c r="J11" s="8" t="s">
        <v>26</v>
      </c>
      <c r="K11" s="8">
        <f t="shared" si="1"/>
        <v>0</v>
      </c>
    </row>
    <row r="12" spans="1:11" x14ac:dyDescent="0.45">
      <c r="B12" s="5">
        <v>3.0969020656443732E-4</v>
      </c>
      <c r="C12" s="5">
        <v>8.4628010447152843E-3</v>
      </c>
      <c r="D12" s="5">
        <v>5.5450661188762025</v>
      </c>
      <c r="J12" s="8" t="s">
        <v>27</v>
      </c>
      <c r="K12" s="8">
        <f t="shared" si="1"/>
        <v>0</v>
      </c>
    </row>
    <row r="13" spans="1:11" x14ac:dyDescent="0.45">
      <c r="J13" s="8" t="s">
        <v>28</v>
      </c>
      <c r="K13" s="8">
        <f t="shared" si="1"/>
        <v>0</v>
      </c>
    </row>
    <row r="14" spans="1:11" x14ac:dyDescent="0.45">
      <c r="B14" s="11" t="s">
        <v>15</v>
      </c>
      <c r="C14" s="12" t="s">
        <v>16</v>
      </c>
      <c r="J14" s="8" t="s">
        <v>29</v>
      </c>
      <c r="K14" s="8">
        <f t="shared" si="1"/>
        <v>0</v>
      </c>
    </row>
    <row r="15" spans="1:11" x14ac:dyDescent="0.45">
      <c r="B15">
        <v>1</v>
      </c>
      <c r="C15" s="5">
        <v>0</v>
      </c>
      <c r="D15" t="s">
        <v>17</v>
      </c>
      <c r="J15" s="8" t="s">
        <v>30</v>
      </c>
      <c r="K15" s="8">
        <f t="shared" si="1"/>
        <v>0</v>
      </c>
    </row>
    <row r="16" spans="1:11" x14ac:dyDescent="0.45">
      <c r="B16">
        <v>2</v>
      </c>
      <c r="C16" s="5">
        <v>0</v>
      </c>
      <c r="J16" s="8" t="s">
        <v>31</v>
      </c>
      <c r="K16" s="8">
        <f t="shared" si="1"/>
        <v>0</v>
      </c>
    </row>
    <row r="17" spans="2:11" x14ac:dyDescent="0.45">
      <c r="B17">
        <v>3</v>
      </c>
      <c r="C17" s="5">
        <v>0</v>
      </c>
      <c r="J17" s="8" t="s">
        <v>32</v>
      </c>
      <c r="K17" s="8">
        <f t="shared" si="1"/>
        <v>0</v>
      </c>
    </row>
    <row r="18" spans="2:11" x14ac:dyDescent="0.45">
      <c r="B18">
        <v>4</v>
      </c>
      <c r="C18" s="5">
        <v>0</v>
      </c>
      <c r="J18" s="8" t="s">
        <v>33</v>
      </c>
      <c r="K18" s="8">
        <f t="shared" si="1"/>
        <v>1</v>
      </c>
    </row>
    <row r="19" spans="2:11" x14ac:dyDescent="0.45">
      <c r="B19">
        <v>5</v>
      </c>
      <c r="C19" s="5">
        <v>0</v>
      </c>
      <c r="J19" s="8" t="s">
        <v>34</v>
      </c>
      <c r="K19" s="8">
        <f t="shared" si="1"/>
        <v>1</v>
      </c>
    </row>
    <row r="20" spans="2:11" x14ac:dyDescent="0.45">
      <c r="B20">
        <v>6</v>
      </c>
      <c r="C20" s="5">
        <v>0</v>
      </c>
      <c r="J20" s="8" t="s">
        <v>35</v>
      </c>
      <c r="K20" s="8">
        <f t="shared" si="1"/>
        <v>1</v>
      </c>
    </row>
    <row r="21" spans="2:11" x14ac:dyDescent="0.45">
      <c r="B21">
        <v>7</v>
      </c>
      <c r="C21" s="5">
        <v>0</v>
      </c>
      <c r="J21" s="8" t="s">
        <v>36</v>
      </c>
      <c r="K21" s="8">
        <f t="shared" si="1"/>
        <v>1</v>
      </c>
    </row>
    <row r="22" spans="2:11" x14ac:dyDescent="0.45">
      <c r="B22">
        <v>8</v>
      </c>
      <c r="C22" s="5">
        <v>0</v>
      </c>
      <c r="J22" s="8" t="s">
        <v>37</v>
      </c>
      <c r="K22" s="8">
        <f t="shared" si="1"/>
        <v>1</v>
      </c>
    </row>
    <row r="23" spans="2:11" x14ac:dyDescent="0.45">
      <c r="B23">
        <v>9</v>
      </c>
      <c r="C23" s="5">
        <v>0</v>
      </c>
      <c r="J23" s="8" t="s">
        <v>38</v>
      </c>
      <c r="K23" s="8">
        <f t="shared" si="1"/>
        <v>0</v>
      </c>
    </row>
    <row r="24" spans="2:11" x14ac:dyDescent="0.45">
      <c r="B24">
        <v>10</v>
      </c>
      <c r="C24" s="5">
        <v>1</v>
      </c>
      <c r="J24" s="8" t="s">
        <v>39</v>
      </c>
      <c r="K24" s="8">
        <f t="shared" si="1"/>
        <v>0</v>
      </c>
    </row>
    <row r="25" spans="2:11" x14ac:dyDescent="0.45">
      <c r="B25">
        <v>11</v>
      </c>
      <c r="C25" s="5">
        <v>1</v>
      </c>
      <c r="J25" s="8" t="s">
        <v>40</v>
      </c>
      <c r="K25" s="8">
        <f t="shared" si="1"/>
        <v>0</v>
      </c>
    </row>
    <row r="26" spans="2:11" x14ac:dyDescent="0.45">
      <c r="B26">
        <v>12</v>
      </c>
      <c r="C26" s="5">
        <v>1</v>
      </c>
      <c r="J26" s="8" t="s">
        <v>41</v>
      </c>
      <c r="K26" s="8">
        <f t="shared" si="1"/>
        <v>0</v>
      </c>
    </row>
    <row r="27" spans="2:11" x14ac:dyDescent="0.45">
      <c r="B27">
        <v>13</v>
      </c>
      <c r="C27" s="5">
        <v>1</v>
      </c>
      <c r="J27" s="8" t="s">
        <v>42</v>
      </c>
      <c r="K27" s="8">
        <f t="shared" si="1"/>
        <v>0</v>
      </c>
    </row>
    <row r="28" spans="2:11" x14ac:dyDescent="0.45">
      <c r="B28">
        <v>14</v>
      </c>
      <c r="C28" s="5">
        <v>1</v>
      </c>
      <c r="J28" s="8" t="s">
        <v>43</v>
      </c>
      <c r="K28" s="8">
        <f t="shared" si="1"/>
        <v>0</v>
      </c>
    </row>
    <row r="29" spans="2:11" x14ac:dyDescent="0.45">
      <c r="B29">
        <v>15</v>
      </c>
      <c r="C29" s="5">
        <v>0</v>
      </c>
      <c r="J29" s="8" t="s">
        <v>44</v>
      </c>
      <c r="K29" s="8">
        <f t="shared" si="1"/>
        <v>0</v>
      </c>
    </row>
    <row r="30" spans="2:11" x14ac:dyDescent="0.45">
      <c r="B30">
        <v>16</v>
      </c>
      <c r="C30" s="5">
        <v>0</v>
      </c>
      <c r="J30" s="8" t="s">
        <v>45</v>
      </c>
      <c r="K30" s="8">
        <f t="shared" si="1"/>
        <v>0</v>
      </c>
    </row>
    <row r="31" spans="2:11" x14ac:dyDescent="0.45">
      <c r="B31">
        <v>17</v>
      </c>
      <c r="C31" s="5">
        <v>0</v>
      </c>
      <c r="J31" s="8" t="s">
        <v>46</v>
      </c>
      <c r="K31" s="8">
        <f t="shared" si="1"/>
        <v>1</v>
      </c>
    </row>
    <row r="32" spans="2:11" x14ac:dyDescent="0.45">
      <c r="B32">
        <v>18</v>
      </c>
      <c r="C32" s="5">
        <v>0</v>
      </c>
      <c r="J32" s="8" t="s">
        <v>47</v>
      </c>
      <c r="K32" s="8">
        <f t="shared" si="1"/>
        <v>0</v>
      </c>
    </row>
    <row r="33" spans="2:11" x14ac:dyDescent="0.45">
      <c r="B33">
        <v>19</v>
      </c>
      <c r="C33" s="5">
        <v>0</v>
      </c>
      <c r="J33" s="8" t="s">
        <v>48</v>
      </c>
      <c r="K33" s="8">
        <f t="shared" si="1"/>
        <v>0</v>
      </c>
    </row>
    <row r="34" spans="2:11" x14ac:dyDescent="0.45">
      <c r="B34">
        <v>20</v>
      </c>
      <c r="C34" s="5">
        <v>0</v>
      </c>
      <c r="J34" s="8" t="s">
        <v>49</v>
      </c>
      <c r="K34" s="8">
        <f t="shared" si="1"/>
        <v>1</v>
      </c>
    </row>
    <row r="35" spans="2:11" x14ac:dyDescent="0.45">
      <c r="B35">
        <v>21</v>
      </c>
      <c r="C35" s="5">
        <v>0</v>
      </c>
      <c r="J35" s="8" t="s">
        <v>50</v>
      </c>
      <c r="K35" s="8">
        <f t="shared" si="1"/>
        <v>0</v>
      </c>
    </row>
    <row r="36" spans="2:11" x14ac:dyDescent="0.45">
      <c r="B36">
        <v>22</v>
      </c>
      <c r="C36" s="5">
        <v>0</v>
      </c>
      <c r="J36" s="8" t="s">
        <v>51</v>
      </c>
      <c r="K36" s="8">
        <f t="shared" si="1"/>
        <v>0</v>
      </c>
    </row>
    <row r="37" spans="2:11" x14ac:dyDescent="0.45">
      <c r="B37">
        <v>23</v>
      </c>
      <c r="C37" s="5">
        <v>1</v>
      </c>
      <c r="J37" s="8" t="s">
        <v>52</v>
      </c>
      <c r="K37" s="8">
        <f t="shared" si="1"/>
        <v>0</v>
      </c>
    </row>
    <row r="38" spans="2:11" x14ac:dyDescent="0.45">
      <c r="B38">
        <v>24</v>
      </c>
      <c r="C38" s="5">
        <v>0</v>
      </c>
      <c r="J38" s="8" t="s">
        <v>53</v>
      </c>
      <c r="K38" s="8">
        <f t="shared" si="1"/>
        <v>0</v>
      </c>
    </row>
    <row r="39" spans="2:11" x14ac:dyDescent="0.45">
      <c r="B39">
        <v>25</v>
      </c>
      <c r="C39" s="5">
        <v>0</v>
      </c>
      <c r="J39" s="8" t="s">
        <v>54</v>
      </c>
      <c r="K39" s="8">
        <f t="shared" si="1"/>
        <v>0</v>
      </c>
    </row>
    <row r="40" spans="2:11" x14ac:dyDescent="0.45">
      <c r="B40">
        <v>26</v>
      </c>
      <c r="C40" s="5">
        <v>1</v>
      </c>
      <c r="J40" s="8" t="s">
        <v>55</v>
      </c>
      <c r="K40" s="8">
        <f t="shared" si="1"/>
        <v>0</v>
      </c>
    </row>
    <row r="41" spans="2:11" x14ac:dyDescent="0.45">
      <c r="B41">
        <v>27</v>
      </c>
      <c r="C41" s="5">
        <v>0</v>
      </c>
      <c r="J41" s="8" t="s">
        <v>56</v>
      </c>
      <c r="K41" s="8">
        <f t="shared" si="1"/>
        <v>1</v>
      </c>
    </row>
    <row r="42" spans="2:11" x14ac:dyDescent="0.45">
      <c r="B42">
        <v>28</v>
      </c>
      <c r="C42" s="5">
        <v>0</v>
      </c>
      <c r="J42" s="8" t="s">
        <v>57</v>
      </c>
      <c r="K42" s="8">
        <f t="shared" si="1"/>
        <v>0</v>
      </c>
    </row>
    <row r="43" spans="2:11" x14ac:dyDescent="0.45">
      <c r="B43">
        <v>29</v>
      </c>
      <c r="C43" s="5">
        <v>0</v>
      </c>
      <c r="J43" s="8" t="s">
        <v>58</v>
      </c>
      <c r="K43" s="8">
        <f t="shared" si="1"/>
        <v>0</v>
      </c>
    </row>
    <row r="44" spans="2:11" x14ac:dyDescent="0.45">
      <c r="B44">
        <v>30</v>
      </c>
      <c r="C44" s="5">
        <v>0</v>
      </c>
      <c r="J44" s="8" t="s">
        <v>59</v>
      </c>
      <c r="K44" s="8">
        <f t="shared" si="1"/>
        <v>0</v>
      </c>
    </row>
    <row r="45" spans="2:11" x14ac:dyDescent="0.45">
      <c r="B45">
        <v>31</v>
      </c>
      <c r="C45" s="5">
        <v>0</v>
      </c>
      <c r="J45" s="8" t="s">
        <v>60</v>
      </c>
      <c r="K45" s="8">
        <f t="shared" si="1"/>
        <v>0</v>
      </c>
    </row>
    <row r="46" spans="2:11" x14ac:dyDescent="0.45">
      <c r="B46">
        <v>32</v>
      </c>
      <c r="C46" s="5">
        <v>0</v>
      </c>
      <c r="J46" s="8" t="s">
        <v>61</v>
      </c>
      <c r="K46" s="8">
        <f t="shared" si="1"/>
        <v>0</v>
      </c>
    </row>
    <row r="47" spans="2:11" x14ac:dyDescent="0.45">
      <c r="B47">
        <v>33</v>
      </c>
      <c r="C47" s="5">
        <v>1</v>
      </c>
      <c r="J47" s="8" t="s">
        <v>62</v>
      </c>
      <c r="K47" s="8">
        <f t="shared" si="1"/>
        <v>0</v>
      </c>
    </row>
    <row r="48" spans="2:11" x14ac:dyDescent="0.45">
      <c r="B48">
        <v>34</v>
      </c>
      <c r="C48" s="5">
        <v>0</v>
      </c>
      <c r="J48" s="8" t="s">
        <v>63</v>
      </c>
      <c r="K48" s="8">
        <f>IF(ISERROR(C54),"",IF(ISBLANK(C54),"",C54))</f>
        <v>0</v>
      </c>
    </row>
    <row r="49" spans="2:11" x14ac:dyDescent="0.45">
      <c r="B49">
        <v>35</v>
      </c>
      <c r="C49" s="5">
        <v>0</v>
      </c>
      <c r="J49" s="8" t="s">
        <v>111</v>
      </c>
      <c r="K49" s="8">
        <f>IF(ISERROR(C57),"",IF(ISBLANK(C57),"",C57))</f>
        <v>8</v>
      </c>
    </row>
    <row r="50" spans="2:11" x14ac:dyDescent="0.45">
      <c r="B50">
        <v>36</v>
      </c>
      <c r="C50" s="5">
        <v>0</v>
      </c>
      <c r="J50" s="8" t="s">
        <v>65</v>
      </c>
      <c r="K50" s="8">
        <f>IF(ISERROR(C61),"",IF(ISBLANK(C61),"",C61))</f>
        <v>0</v>
      </c>
    </row>
    <row r="51" spans="2:11" x14ac:dyDescent="0.45">
      <c r="B51">
        <v>37</v>
      </c>
      <c r="C51" s="5">
        <v>0</v>
      </c>
      <c r="J51" s="8" t="s">
        <v>66</v>
      </c>
      <c r="K51" s="8">
        <f t="shared" ref="K51:K83" si="2">IF(ISERROR(C62),"",IF(ISBLANK(C62),"",C62))</f>
        <v>0</v>
      </c>
    </row>
    <row r="52" spans="2:11" x14ac:dyDescent="0.45">
      <c r="B52">
        <v>38</v>
      </c>
      <c r="C52" s="5">
        <v>0</v>
      </c>
      <c r="J52" s="8" t="s">
        <v>67</v>
      </c>
      <c r="K52" s="8">
        <f t="shared" si="2"/>
        <v>1</v>
      </c>
    </row>
    <row r="53" spans="2:11" x14ac:dyDescent="0.45">
      <c r="B53">
        <v>39</v>
      </c>
      <c r="C53" s="5">
        <v>0</v>
      </c>
      <c r="J53" s="8" t="s">
        <v>68</v>
      </c>
      <c r="K53" s="8">
        <f t="shared" si="2"/>
        <v>0</v>
      </c>
    </row>
    <row r="54" spans="2:11" x14ac:dyDescent="0.45">
      <c r="B54">
        <v>40</v>
      </c>
      <c r="C54" s="5">
        <v>0</v>
      </c>
      <c r="J54" s="8" t="s">
        <v>69</v>
      </c>
      <c r="K54" s="8">
        <f t="shared" si="2"/>
        <v>0</v>
      </c>
    </row>
    <row r="55" spans="2:11" x14ac:dyDescent="0.45">
      <c r="J55" s="8" t="s">
        <v>70</v>
      </c>
      <c r="K55" s="8">
        <f t="shared" si="2"/>
        <v>0</v>
      </c>
    </row>
    <row r="56" spans="2:11" x14ac:dyDescent="0.45">
      <c r="J56" s="8" t="s">
        <v>71</v>
      </c>
      <c r="K56" s="8">
        <f t="shared" si="2"/>
        <v>0</v>
      </c>
    </row>
    <row r="57" spans="2:11" x14ac:dyDescent="0.45">
      <c r="B57" s="11" t="s">
        <v>102</v>
      </c>
      <c r="C57" s="5">
        <v>8</v>
      </c>
      <c r="J57" s="8" t="s">
        <v>72</v>
      </c>
      <c r="K57" s="8">
        <f t="shared" si="2"/>
        <v>0</v>
      </c>
    </row>
    <row r="58" spans="2:11" x14ac:dyDescent="0.45">
      <c r="B58" s="11" t="s">
        <v>103</v>
      </c>
      <c r="J58" s="8" t="s">
        <v>73</v>
      </c>
      <c r="K58" s="8">
        <f t="shared" si="2"/>
        <v>0</v>
      </c>
    </row>
    <row r="59" spans="2:11" x14ac:dyDescent="0.45">
      <c r="J59" s="8" t="s">
        <v>74</v>
      </c>
      <c r="K59" s="8">
        <f t="shared" si="2"/>
        <v>0</v>
      </c>
    </row>
    <row r="60" spans="2:11" x14ac:dyDescent="0.45">
      <c r="B60" s="11" t="s">
        <v>18</v>
      </c>
      <c r="C60" s="12" t="s">
        <v>19</v>
      </c>
      <c r="J60" s="8" t="s">
        <v>75</v>
      </c>
      <c r="K60" s="8">
        <f t="shared" si="2"/>
        <v>0</v>
      </c>
    </row>
    <row r="61" spans="2:11" x14ac:dyDescent="0.45">
      <c r="B61">
        <v>1</v>
      </c>
      <c r="C61" s="5">
        <v>0</v>
      </c>
      <c r="D61" t="s">
        <v>101</v>
      </c>
      <c r="J61" s="8" t="s">
        <v>76</v>
      </c>
      <c r="K61" s="8">
        <f t="shared" si="2"/>
        <v>1</v>
      </c>
    </row>
    <row r="62" spans="2:11" x14ac:dyDescent="0.45">
      <c r="B62">
        <v>2</v>
      </c>
      <c r="C62" s="5">
        <v>0</v>
      </c>
      <c r="J62" s="8" t="s">
        <v>77</v>
      </c>
      <c r="K62" s="8">
        <f t="shared" si="2"/>
        <v>0</v>
      </c>
    </row>
    <row r="63" spans="2:11" x14ac:dyDescent="0.45">
      <c r="B63">
        <v>3</v>
      </c>
      <c r="C63" s="5">
        <v>1</v>
      </c>
      <c r="J63" s="8" t="s">
        <v>78</v>
      </c>
      <c r="K63" s="8">
        <f t="shared" si="2"/>
        <v>0</v>
      </c>
    </row>
    <row r="64" spans="2:11" x14ac:dyDescent="0.45">
      <c r="B64">
        <v>4</v>
      </c>
      <c r="C64" s="5">
        <v>0</v>
      </c>
      <c r="J64" s="8" t="s">
        <v>79</v>
      </c>
      <c r="K64" s="8">
        <f t="shared" si="2"/>
        <v>1</v>
      </c>
    </row>
    <row r="65" spans="2:11" x14ac:dyDescent="0.45">
      <c r="B65">
        <v>5</v>
      </c>
      <c r="C65" s="5">
        <v>0</v>
      </c>
      <c r="J65" s="8" t="s">
        <v>80</v>
      </c>
      <c r="K65" s="8">
        <f t="shared" si="2"/>
        <v>0</v>
      </c>
    </row>
    <row r="66" spans="2:11" x14ac:dyDescent="0.45">
      <c r="B66">
        <v>6</v>
      </c>
      <c r="C66" s="5">
        <v>0</v>
      </c>
      <c r="J66" s="8" t="s">
        <v>81</v>
      </c>
      <c r="K66" s="8">
        <f t="shared" si="2"/>
        <v>0</v>
      </c>
    </row>
    <row r="67" spans="2:11" x14ac:dyDescent="0.45">
      <c r="B67">
        <v>7</v>
      </c>
      <c r="C67" s="5">
        <v>0</v>
      </c>
      <c r="J67" s="8" t="s">
        <v>82</v>
      </c>
      <c r="K67" s="8">
        <f t="shared" si="2"/>
        <v>0</v>
      </c>
    </row>
    <row r="68" spans="2:11" x14ac:dyDescent="0.45">
      <c r="B68">
        <v>8</v>
      </c>
      <c r="C68" s="5">
        <v>0</v>
      </c>
      <c r="J68" s="8" t="s">
        <v>83</v>
      </c>
      <c r="K68" s="8">
        <f t="shared" si="2"/>
        <v>1</v>
      </c>
    </row>
    <row r="69" spans="2:11" x14ac:dyDescent="0.45">
      <c r="B69">
        <v>9</v>
      </c>
      <c r="C69" s="5">
        <v>0</v>
      </c>
      <c r="J69" s="8" t="s">
        <v>84</v>
      </c>
      <c r="K69" s="8">
        <f t="shared" si="2"/>
        <v>0</v>
      </c>
    </row>
    <row r="70" spans="2:11" x14ac:dyDescent="0.45">
      <c r="B70">
        <v>10</v>
      </c>
      <c r="C70" s="5">
        <v>0</v>
      </c>
      <c r="J70" s="8" t="s">
        <v>85</v>
      </c>
      <c r="K70" s="8">
        <f t="shared" si="2"/>
        <v>1</v>
      </c>
    </row>
    <row r="71" spans="2:11" x14ac:dyDescent="0.45">
      <c r="B71">
        <v>11</v>
      </c>
      <c r="C71" s="5">
        <v>0</v>
      </c>
      <c r="J71" s="8" t="s">
        <v>86</v>
      </c>
      <c r="K71" s="8">
        <f t="shared" si="2"/>
        <v>0</v>
      </c>
    </row>
    <row r="72" spans="2:11" x14ac:dyDescent="0.45">
      <c r="B72">
        <v>12</v>
      </c>
      <c r="C72" s="5">
        <v>1</v>
      </c>
      <c r="J72" s="8" t="s">
        <v>87</v>
      </c>
      <c r="K72" s="8">
        <f t="shared" si="2"/>
        <v>0</v>
      </c>
    </row>
    <row r="73" spans="2:11" x14ac:dyDescent="0.45">
      <c r="B73">
        <v>13</v>
      </c>
      <c r="C73" s="5">
        <v>0</v>
      </c>
      <c r="J73" s="8" t="s">
        <v>88</v>
      </c>
      <c r="K73" s="8">
        <f t="shared" si="2"/>
        <v>0</v>
      </c>
    </row>
    <row r="74" spans="2:11" x14ac:dyDescent="0.45">
      <c r="B74">
        <v>14</v>
      </c>
      <c r="C74" s="5">
        <v>0</v>
      </c>
      <c r="J74" s="8" t="s">
        <v>89</v>
      </c>
      <c r="K74" s="8">
        <f t="shared" si="2"/>
        <v>0</v>
      </c>
    </row>
    <row r="75" spans="2:11" x14ac:dyDescent="0.45">
      <c r="B75">
        <v>15</v>
      </c>
      <c r="C75" s="5">
        <v>1</v>
      </c>
      <c r="J75" s="8" t="s">
        <v>90</v>
      </c>
      <c r="K75" s="8">
        <f t="shared" si="2"/>
        <v>0</v>
      </c>
    </row>
    <row r="76" spans="2:11" x14ac:dyDescent="0.45">
      <c r="B76">
        <v>16</v>
      </c>
      <c r="C76" s="5">
        <v>0</v>
      </c>
      <c r="J76" s="8" t="s">
        <v>91</v>
      </c>
      <c r="K76" s="8">
        <f t="shared" si="2"/>
        <v>0</v>
      </c>
    </row>
    <row r="77" spans="2:11" x14ac:dyDescent="0.45">
      <c r="B77">
        <v>17</v>
      </c>
      <c r="C77" s="5">
        <v>0</v>
      </c>
      <c r="J77" s="8" t="s">
        <v>92</v>
      </c>
      <c r="K77" s="8">
        <f t="shared" si="2"/>
        <v>0</v>
      </c>
    </row>
    <row r="78" spans="2:11" x14ac:dyDescent="0.45">
      <c r="B78">
        <v>18</v>
      </c>
      <c r="C78" s="5">
        <v>0</v>
      </c>
      <c r="J78" s="8" t="s">
        <v>93</v>
      </c>
      <c r="K78" s="8">
        <f t="shared" si="2"/>
        <v>0</v>
      </c>
    </row>
    <row r="79" spans="2:11" x14ac:dyDescent="0.45">
      <c r="B79">
        <v>19</v>
      </c>
      <c r="C79" s="5">
        <v>1</v>
      </c>
      <c r="J79" s="8" t="s">
        <v>94</v>
      </c>
      <c r="K79" s="8">
        <f t="shared" si="2"/>
        <v>0</v>
      </c>
    </row>
    <row r="80" spans="2:11" x14ac:dyDescent="0.45">
      <c r="B80">
        <v>20</v>
      </c>
      <c r="C80" s="5">
        <v>0</v>
      </c>
      <c r="J80" s="8" t="s">
        <v>95</v>
      </c>
      <c r="K80" s="8">
        <f t="shared" si="2"/>
        <v>0</v>
      </c>
    </row>
    <row r="81" spans="2:11" x14ac:dyDescent="0.45">
      <c r="B81">
        <v>21</v>
      </c>
      <c r="C81" s="5">
        <v>1</v>
      </c>
      <c r="J81" s="8" t="s">
        <v>96</v>
      </c>
      <c r="K81" s="8">
        <f t="shared" si="2"/>
        <v>0</v>
      </c>
    </row>
    <row r="82" spans="2:11" x14ac:dyDescent="0.45">
      <c r="B82">
        <v>22</v>
      </c>
      <c r="C82" s="5">
        <v>0</v>
      </c>
      <c r="J82" s="8" t="s">
        <v>97</v>
      </c>
      <c r="K82" s="8">
        <f t="shared" si="2"/>
        <v>1</v>
      </c>
    </row>
    <row r="83" spans="2:11" x14ac:dyDescent="0.45">
      <c r="B83">
        <v>23</v>
      </c>
      <c r="C83" s="5">
        <v>0</v>
      </c>
      <c r="J83" s="8" t="s">
        <v>98</v>
      </c>
      <c r="K83" s="8">
        <f t="shared" si="2"/>
        <v>0</v>
      </c>
    </row>
    <row r="84" spans="2:11" x14ac:dyDescent="0.45">
      <c r="B84">
        <v>24</v>
      </c>
      <c r="C84" s="5">
        <v>0</v>
      </c>
      <c r="J84" s="8" t="s">
        <v>99</v>
      </c>
      <c r="K84" s="8">
        <f>IF(ISERROR(C95),"",IF(ISBLANK(C95),"",C95))</f>
        <v>1</v>
      </c>
    </row>
    <row r="85" spans="2:11" x14ac:dyDescent="0.45">
      <c r="B85">
        <v>25</v>
      </c>
      <c r="C85" s="5">
        <v>0</v>
      </c>
      <c r="J85" s="8" t="s">
        <v>112</v>
      </c>
      <c r="K85" s="8">
        <f>IF(ISERROR(B98),"",IF(ISBLANK(B98),"",B98))</f>
        <v>1.2846865364895834E-3</v>
      </c>
    </row>
    <row r="86" spans="2:11" x14ac:dyDescent="0.45">
      <c r="B86">
        <v>26</v>
      </c>
      <c r="C86" s="5">
        <v>0</v>
      </c>
      <c r="J86" s="8" t="s">
        <v>113</v>
      </c>
      <c r="K86" s="8">
        <f>IF(ISERROR(C98),"",IF(ISBLANK(C98),"",C98))</f>
        <v>8.5804213772139454E-2</v>
      </c>
    </row>
    <row r="87" spans="2:11" x14ac:dyDescent="0.45">
      <c r="B87">
        <v>27</v>
      </c>
      <c r="C87" s="5">
        <v>0</v>
      </c>
      <c r="J87" s="8" t="s">
        <v>114</v>
      </c>
      <c r="K87" s="8">
        <f>IF(ISERROR(D98),"",IF(ISBLANK(D98),"",D98))</f>
        <v>30.206397739057373</v>
      </c>
    </row>
    <row r="88" spans="2:11" x14ac:dyDescent="0.45">
      <c r="B88">
        <v>28</v>
      </c>
      <c r="C88" s="5">
        <v>0</v>
      </c>
      <c r="J88" s="8" t="s">
        <v>115</v>
      </c>
      <c r="K88" s="8">
        <f>IF(ISERROR(C101),"",IF(ISBLANK(C101),"",C101))</f>
        <v>0</v>
      </c>
    </row>
    <row r="89" spans="2:11" x14ac:dyDescent="0.45">
      <c r="B89">
        <v>29</v>
      </c>
      <c r="C89" s="5">
        <v>0</v>
      </c>
      <c r="J89" s="8" t="s">
        <v>116</v>
      </c>
      <c r="K89" s="8">
        <f t="shared" ref="K89:K126" si="3">IF(ISERROR(C102),"",IF(ISBLANK(C102),"",C102))</f>
        <v>0</v>
      </c>
    </row>
    <row r="90" spans="2:11" x14ac:dyDescent="0.45">
      <c r="B90">
        <v>30</v>
      </c>
      <c r="C90" s="5">
        <v>0</v>
      </c>
      <c r="J90" s="8" t="s">
        <v>117</v>
      </c>
      <c r="K90" s="8">
        <f t="shared" si="3"/>
        <v>0</v>
      </c>
    </row>
    <row r="91" spans="2:11" x14ac:dyDescent="0.45">
      <c r="B91">
        <v>31</v>
      </c>
      <c r="C91" s="5">
        <v>0</v>
      </c>
      <c r="J91" s="8" t="s">
        <v>118</v>
      </c>
      <c r="K91" s="8">
        <f t="shared" si="3"/>
        <v>0</v>
      </c>
    </row>
    <row r="92" spans="2:11" x14ac:dyDescent="0.45">
      <c r="B92">
        <v>32</v>
      </c>
      <c r="C92" s="5">
        <v>0</v>
      </c>
      <c r="J92" s="8" t="s">
        <v>119</v>
      </c>
      <c r="K92" s="8">
        <f t="shared" si="3"/>
        <v>0</v>
      </c>
    </row>
    <row r="93" spans="2:11" x14ac:dyDescent="0.45">
      <c r="B93">
        <v>33</v>
      </c>
      <c r="C93" s="5">
        <v>1</v>
      </c>
      <c r="J93" s="8" t="s">
        <v>120</v>
      </c>
      <c r="K93" s="8">
        <f t="shared" si="3"/>
        <v>0</v>
      </c>
    </row>
    <row r="94" spans="2:11" x14ac:dyDescent="0.45">
      <c r="B94">
        <v>34</v>
      </c>
      <c r="C94" s="5">
        <v>0</v>
      </c>
      <c r="J94" s="8" t="s">
        <v>121</v>
      </c>
      <c r="K94" s="8">
        <f t="shared" si="3"/>
        <v>0</v>
      </c>
    </row>
    <row r="95" spans="2:11" x14ac:dyDescent="0.45">
      <c r="B95">
        <v>35</v>
      </c>
      <c r="C95" s="5">
        <v>1</v>
      </c>
      <c r="J95" s="8" t="s">
        <v>122</v>
      </c>
      <c r="K95" s="8">
        <f t="shared" si="3"/>
        <v>0</v>
      </c>
    </row>
    <row r="96" spans="2:11" x14ac:dyDescent="0.45">
      <c r="J96" s="8" t="s">
        <v>123</v>
      </c>
      <c r="K96" s="8">
        <f t="shared" si="3"/>
        <v>0</v>
      </c>
    </row>
    <row r="97" spans="1:11" x14ac:dyDescent="0.45">
      <c r="A97" s="4" t="s">
        <v>106</v>
      </c>
      <c r="B97" s="12" t="s">
        <v>12</v>
      </c>
      <c r="C97" s="12" t="s">
        <v>13</v>
      </c>
      <c r="D97" s="12" t="s">
        <v>14</v>
      </c>
      <c r="J97" s="8" t="s">
        <v>124</v>
      </c>
      <c r="K97" s="8">
        <f t="shared" si="3"/>
        <v>0</v>
      </c>
    </row>
    <row r="98" spans="1:11" x14ac:dyDescent="0.45">
      <c r="B98" s="5">
        <v>1.2846865364895834E-3</v>
      </c>
      <c r="C98" s="5">
        <v>8.5804213772139454E-2</v>
      </c>
      <c r="D98" s="5">
        <v>30.206397739057373</v>
      </c>
      <c r="J98" s="8" t="s">
        <v>125</v>
      </c>
      <c r="K98" s="8">
        <f t="shared" si="3"/>
        <v>0</v>
      </c>
    </row>
    <row r="99" spans="1:11" x14ac:dyDescent="0.45">
      <c r="J99" s="8" t="s">
        <v>126</v>
      </c>
      <c r="K99" s="8">
        <f t="shared" si="3"/>
        <v>1</v>
      </c>
    </row>
    <row r="100" spans="1:11" x14ac:dyDescent="0.45">
      <c r="B100" s="11" t="s">
        <v>15</v>
      </c>
      <c r="C100" s="12" t="s">
        <v>16</v>
      </c>
      <c r="J100" s="8" t="s">
        <v>127</v>
      </c>
      <c r="K100" s="8">
        <f t="shared" si="3"/>
        <v>1</v>
      </c>
    </row>
    <row r="101" spans="1:11" x14ac:dyDescent="0.45">
      <c r="B101">
        <v>1</v>
      </c>
      <c r="C101" s="5">
        <v>0</v>
      </c>
      <c r="D101" t="s">
        <v>17</v>
      </c>
      <c r="J101" s="8" t="s">
        <v>128</v>
      </c>
      <c r="K101" s="8">
        <f t="shared" si="3"/>
        <v>1</v>
      </c>
    </row>
    <row r="102" spans="1:11" x14ac:dyDescent="0.45">
      <c r="B102">
        <v>2</v>
      </c>
      <c r="C102" s="5">
        <v>0</v>
      </c>
      <c r="J102" s="8" t="s">
        <v>129</v>
      </c>
      <c r="K102" s="8">
        <f t="shared" si="3"/>
        <v>1</v>
      </c>
    </row>
    <row r="103" spans="1:11" x14ac:dyDescent="0.45">
      <c r="B103">
        <v>3</v>
      </c>
      <c r="C103" s="5">
        <v>0</v>
      </c>
      <c r="J103" s="8" t="s">
        <v>130</v>
      </c>
      <c r="K103" s="8">
        <f t="shared" si="3"/>
        <v>1</v>
      </c>
    </row>
    <row r="104" spans="1:11" x14ac:dyDescent="0.45">
      <c r="B104">
        <v>4</v>
      </c>
      <c r="C104" s="5">
        <v>0</v>
      </c>
      <c r="J104" s="8" t="s">
        <v>131</v>
      </c>
      <c r="K104" s="8">
        <f t="shared" si="3"/>
        <v>0</v>
      </c>
    </row>
    <row r="105" spans="1:11" x14ac:dyDescent="0.45">
      <c r="B105">
        <v>5</v>
      </c>
      <c r="C105" s="5">
        <v>0</v>
      </c>
      <c r="J105" s="8" t="s">
        <v>132</v>
      </c>
      <c r="K105" s="8">
        <f t="shared" si="3"/>
        <v>0</v>
      </c>
    </row>
    <row r="106" spans="1:11" x14ac:dyDescent="0.45">
      <c r="B106">
        <v>6</v>
      </c>
      <c r="C106" s="5">
        <v>0</v>
      </c>
      <c r="J106" s="8" t="s">
        <v>133</v>
      </c>
      <c r="K106" s="8">
        <f t="shared" si="3"/>
        <v>0</v>
      </c>
    </row>
    <row r="107" spans="1:11" x14ac:dyDescent="0.45">
      <c r="B107">
        <v>7</v>
      </c>
      <c r="C107" s="5">
        <v>0</v>
      </c>
      <c r="J107" s="8" t="s">
        <v>134</v>
      </c>
      <c r="K107" s="8">
        <f t="shared" si="3"/>
        <v>1</v>
      </c>
    </row>
    <row r="108" spans="1:11" x14ac:dyDescent="0.45">
      <c r="B108">
        <v>8</v>
      </c>
      <c r="C108" s="5">
        <v>0</v>
      </c>
      <c r="J108" s="8" t="s">
        <v>135</v>
      </c>
      <c r="K108" s="8">
        <f t="shared" si="3"/>
        <v>0</v>
      </c>
    </row>
    <row r="109" spans="1:11" x14ac:dyDescent="0.45">
      <c r="B109">
        <v>9</v>
      </c>
      <c r="C109" s="5">
        <v>0</v>
      </c>
      <c r="J109" s="8" t="s">
        <v>136</v>
      </c>
      <c r="K109" s="8">
        <f t="shared" si="3"/>
        <v>0</v>
      </c>
    </row>
    <row r="110" spans="1:11" x14ac:dyDescent="0.45">
      <c r="B110">
        <v>10</v>
      </c>
      <c r="C110" s="5">
        <v>0</v>
      </c>
      <c r="J110" s="8" t="s">
        <v>137</v>
      </c>
      <c r="K110" s="8">
        <f t="shared" si="3"/>
        <v>1</v>
      </c>
    </row>
    <row r="111" spans="1:11" x14ac:dyDescent="0.45">
      <c r="B111">
        <v>11</v>
      </c>
      <c r="C111" s="5">
        <v>0</v>
      </c>
      <c r="J111" s="8" t="s">
        <v>138</v>
      </c>
      <c r="K111" s="8">
        <f t="shared" si="3"/>
        <v>0</v>
      </c>
    </row>
    <row r="112" spans="1:11" x14ac:dyDescent="0.45">
      <c r="B112">
        <v>12</v>
      </c>
      <c r="C112" s="5">
        <v>1</v>
      </c>
      <c r="J112" s="8" t="s">
        <v>139</v>
      </c>
      <c r="K112" s="8">
        <f t="shared" si="3"/>
        <v>0</v>
      </c>
    </row>
    <row r="113" spans="2:11" x14ac:dyDescent="0.45">
      <c r="B113">
        <v>13</v>
      </c>
      <c r="C113" s="5">
        <v>1</v>
      </c>
      <c r="J113" s="8" t="s">
        <v>140</v>
      </c>
      <c r="K113" s="8">
        <f t="shared" si="3"/>
        <v>1</v>
      </c>
    </row>
    <row r="114" spans="2:11" x14ac:dyDescent="0.45">
      <c r="B114">
        <v>14</v>
      </c>
      <c r="C114" s="5">
        <v>1</v>
      </c>
      <c r="J114" s="8" t="s">
        <v>141</v>
      </c>
      <c r="K114" s="8">
        <f t="shared" si="3"/>
        <v>0</v>
      </c>
    </row>
    <row r="115" spans="2:11" x14ac:dyDescent="0.45">
      <c r="B115">
        <v>15</v>
      </c>
      <c r="C115" s="5">
        <v>1</v>
      </c>
      <c r="J115" s="8" t="s">
        <v>142</v>
      </c>
      <c r="K115" s="8">
        <f t="shared" si="3"/>
        <v>0</v>
      </c>
    </row>
    <row r="116" spans="2:11" x14ac:dyDescent="0.45">
      <c r="B116">
        <v>16</v>
      </c>
      <c r="C116" s="5">
        <v>1</v>
      </c>
      <c r="J116" s="8" t="s">
        <v>143</v>
      </c>
      <c r="K116" s="8">
        <f t="shared" si="3"/>
        <v>0</v>
      </c>
    </row>
    <row r="117" spans="2:11" x14ac:dyDescent="0.45">
      <c r="B117">
        <v>17</v>
      </c>
      <c r="C117" s="5">
        <v>0</v>
      </c>
      <c r="J117" s="8" t="s">
        <v>144</v>
      </c>
      <c r="K117" s="8">
        <f t="shared" si="3"/>
        <v>1</v>
      </c>
    </row>
    <row r="118" spans="2:11" x14ac:dyDescent="0.45">
      <c r="B118">
        <v>18</v>
      </c>
      <c r="C118" s="5">
        <v>0</v>
      </c>
      <c r="J118" s="8" t="s">
        <v>145</v>
      </c>
      <c r="K118" s="8">
        <f t="shared" si="3"/>
        <v>0</v>
      </c>
    </row>
    <row r="119" spans="2:11" x14ac:dyDescent="0.45">
      <c r="B119">
        <v>19</v>
      </c>
      <c r="C119" s="5">
        <v>0</v>
      </c>
      <c r="J119" s="8" t="s">
        <v>146</v>
      </c>
      <c r="K119" s="8">
        <f t="shared" si="3"/>
        <v>0</v>
      </c>
    </row>
    <row r="120" spans="2:11" x14ac:dyDescent="0.45">
      <c r="B120">
        <v>20</v>
      </c>
      <c r="C120" s="5">
        <v>1</v>
      </c>
      <c r="J120" s="8" t="s">
        <v>147</v>
      </c>
      <c r="K120" s="8">
        <f t="shared" si="3"/>
        <v>1</v>
      </c>
    </row>
    <row r="121" spans="2:11" x14ac:dyDescent="0.45">
      <c r="B121">
        <v>21</v>
      </c>
      <c r="C121" s="5">
        <v>0</v>
      </c>
      <c r="J121" s="8" t="s">
        <v>148</v>
      </c>
      <c r="K121" s="8">
        <f t="shared" si="3"/>
        <v>0</v>
      </c>
    </row>
    <row r="122" spans="2:11" x14ac:dyDescent="0.45">
      <c r="B122">
        <v>22</v>
      </c>
      <c r="C122" s="5">
        <v>0</v>
      </c>
      <c r="J122" s="8" t="s">
        <v>149</v>
      </c>
      <c r="K122" s="8">
        <f t="shared" si="3"/>
        <v>0</v>
      </c>
    </row>
    <row r="123" spans="2:11" x14ac:dyDescent="0.45">
      <c r="B123">
        <v>23</v>
      </c>
      <c r="C123" s="5">
        <v>1</v>
      </c>
      <c r="J123" s="8" t="s">
        <v>150</v>
      </c>
      <c r="K123" s="8">
        <f t="shared" si="3"/>
        <v>0</v>
      </c>
    </row>
    <row r="124" spans="2:11" x14ac:dyDescent="0.45">
      <c r="B124">
        <v>24</v>
      </c>
      <c r="C124" s="5">
        <v>0</v>
      </c>
      <c r="J124" s="8" t="s">
        <v>151</v>
      </c>
      <c r="K124" s="8">
        <f t="shared" si="3"/>
        <v>0</v>
      </c>
    </row>
    <row r="125" spans="2:11" x14ac:dyDescent="0.45">
      <c r="B125">
        <v>25</v>
      </c>
      <c r="C125" s="5">
        <v>0</v>
      </c>
      <c r="J125" s="8" t="s">
        <v>152</v>
      </c>
      <c r="K125" s="8">
        <f t="shared" si="3"/>
        <v>0</v>
      </c>
    </row>
    <row r="126" spans="2:11" x14ac:dyDescent="0.45">
      <c r="B126">
        <v>26</v>
      </c>
      <c r="C126" s="5">
        <v>1</v>
      </c>
      <c r="J126" s="8" t="s">
        <v>153</v>
      </c>
      <c r="K126" s="8">
        <f t="shared" si="3"/>
        <v>0</v>
      </c>
    </row>
    <row r="127" spans="2:11" x14ac:dyDescent="0.45">
      <c r="B127">
        <v>27</v>
      </c>
      <c r="C127" s="5">
        <v>0</v>
      </c>
      <c r="J127" s="8" t="s">
        <v>154</v>
      </c>
      <c r="K127" s="8">
        <f>IF(ISERROR(C140),"",IF(ISBLANK(C140),"",C140))</f>
        <v>0</v>
      </c>
    </row>
    <row r="128" spans="2:11" x14ac:dyDescent="0.45">
      <c r="B128">
        <v>28</v>
      </c>
      <c r="C128" s="5">
        <v>0</v>
      </c>
      <c r="J128" s="8" t="s">
        <v>155</v>
      </c>
      <c r="K128" s="8">
        <f>IF(ISERROR(C143),"",IF(ISBLANK(C143),"",C143))</f>
        <v>174352</v>
      </c>
    </row>
    <row r="129" spans="2:11" x14ac:dyDescent="0.45">
      <c r="B129">
        <v>29</v>
      </c>
      <c r="C129" s="5">
        <v>0</v>
      </c>
      <c r="J129" s="8" t="s">
        <v>156</v>
      </c>
      <c r="K129" s="8">
        <f>IF(ISERROR(C146),"",IF(ISBLANK(C146),"",C146))</f>
        <v>0</v>
      </c>
    </row>
    <row r="130" spans="2:11" x14ac:dyDescent="0.45">
      <c r="B130">
        <v>30</v>
      </c>
      <c r="C130" s="5">
        <v>1</v>
      </c>
      <c r="J130" s="8" t="s">
        <v>157</v>
      </c>
      <c r="K130" s="8">
        <f t="shared" ref="K130:K162" si="4">IF(ISERROR(C147),"",IF(ISBLANK(C147),"",C147))</f>
        <v>0</v>
      </c>
    </row>
    <row r="131" spans="2:11" x14ac:dyDescent="0.45">
      <c r="B131">
        <v>31</v>
      </c>
      <c r="C131" s="5">
        <v>0</v>
      </c>
      <c r="J131" s="8" t="s">
        <v>158</v>
      </c>
      <c r="K131" s="8">
        <f t="shared" si="4"/>
        <v>1</v>
      </c>
    </row>
    <row r="132" spans="2:11" x14ac:dyDescent="0.45">
      <c r="B132">
        <v>32</v>
      </c>
      <c r="C132" s="5">
        <v>0</v>
      </c>
      <c r="J132" s="8" t="s">
        <v>159</v>
      </c>
      <c r="K132" s="8">
        <f t="shared" si="4"/>
        <v>0</v>
      </c>
    </row>
    <row r="133" spans="2:11" x14ac:dyDescent="0.45">
      <c r="B133">
        <v>33</v>
      </c>
      <c r="C133" s="5">
        <v>1</v>
      </c>
      <c r="J133" s="8" t="s">
        <v>160</v>
      </c>
      <c r="K133" s="8">
        <f t="shared" si="4"/>
        <v>0</v>
      </c>
    </row>
    <row r="134" spans="2:11" x14ac:dyDescent="0.45">
      <c r="B134">
        <v>34</v>
      </c>
      <c r="C134" s="5">
        <v>0</v>
      </c>
      <c r="J134" s="8" t="s">
        <v>161</v>
      </c>
      <c r="K134" s="8">
        <f t="shared" si="4"/>
        <v>0</v>
      </c>
    </row>
    <row r="135" spans="2:11" x14ac:dyDescent="0.45">
      <c r="B135">
        <v>35</v>
      </c>
      <c r="C135" s="5">
        <v>0</v>
      </c>
      <c r="J135" s="8" t="s">
        <v>162</v>
      </c>
      <c r="K135" s="8">
        <f t="shared" si="4"/>
        <v>0</v>
      </c>
    </row>
    <row r="136" spans="2:11" x14ac:dyDescent="0.45">
      <c r="B136">
        <v>36</v>
      </c>
      <c r="C136" s="5">
        <v>0</v>
      </c>
      <c r="J136" s="8" t="s">
        <v>163</v>
      </c>
      <c r="K136" s="8">
        <f t="shared" si="4"/>
        <v>0</v>
      </c>
    </row>
    <row r="137" spans="2:11" x14ac:dyDescent="0.45">
      <c r="B137">
        <v>37</v>
      </c>
      <c r="C137" s="5">
        <v>0</v>
      </c>
      <c r="J137" s="8" t="s">
        <v>164</v>
      </c>
      <c r="K137" s="8">
        <f t="shared" si="4"/>
        <v>0</v>
      </c>
    </row>
    <row r="138" spans="2:11" x14ac:dyDescent="0.45">
      <c r="B138">
        <v>38</v>
      </c>
      <c r="C138" s="5">
        <v>0</v>
      </c>
      <c r="J138" s="8" t="s">
        <v>165</v>
      </c>
      <c r="K138" s="8">
        <f t="shared" si="4"/>
        <v>0</v>
      </c>
    </row>
    <row r="139" spans="2:11" x14ac:dyDescent="0.45">
      <c r="B139">
        <v>39</v>
      </c>
      <c r="C139" s="5">
        <v>0</v>
      </c>
      <c r="J139" s="8" t="s">
        <v>166</v>
      </c>
      <c r="K139" s="8">
        <f t="shared" si="4"/>
        <v>0</v>
      </c>
    </row>
    <row r="140" spans="2:11" x14ac:dyDescent="0.45">
      <c r="B140">
        <v>40</v>
      </c>
      <c r="C140" s="5">
        <v>0</v>
      </c>
      <c r="J140" s="8" t="s">
        <v>167</v>
      </c>
      <c r="K140" s="8">
        <f t="shared" si="4"/>
        <v>1</v>
      </c>
    </row>
    <row r="141" spans="2:11" x14ac:dyDescent="0.45">
      <c r="J141" s="8" t="s">
        <v>168</v>
      </c>
      <c r="K141" s="8">
        <f t="shared" si="4"/>
        <v>0</v>
      </c>
    </row>
    <row r="142" spans="2:11" x14ac:dyDescent="0.45">
      <c r="J142" s="8" t="s">
        <v>169</v>
      </c>
      <c r="K142" s="8">
        <f t="shared" si="4"/>
        <v>0</v>
      </c>
    </row>
    <row r="143" spans="2:11" x14ac:dyDescent="0.45">
      <c r="B143" s="11" t="s">
        <v>7</v>
      </c>
      <c r="C143" s="5">
        <v>174352</v>
      </c>
      <c r="J143" s="8" t="s">
        <v>170</v>
      </c>
      <c r="K143" s="8">
        <f t="shared" si="4"/>
        <v>0</v>
      </c>
    </row>
    <row r="144" spans="2:11" x14ac:dyDescent="0.45">
      <c r="J144" s="8" t="s">
        <v>171</v>
      </c>
      <c r="K144" s="8">
        <f t="shared" si="4"/>
        <v>0</v>
      </c>
    </row>
    <row r="145" spans="2:11" x14ac:dyDescent="0.45">
      <c r="B145" s="11" t="s">
        <v>18</v>
      </c>
      <c r="C145" s="12" t="s">
        <v>19</v>
      </c>
      <c r="J145" s="8" t="s">
        <v>172</v>
      </c>
      <c r="K145" s="8">
        <f t="shared" si="4"/>
        <v>0</v>
      </c>
    </row>
    <row r="146" spans="2:11" x14ac:dyDescent="0.45">
      <c r="B146">
        <v>1</v>
      </c>
      <c r="C146" s="5">
        <v>0</v>
      </c>
      <c r="D146" t="s">
        <v>101</v>
      </c>
      <c r="J146" s="8" t="s">
        <v>173</v>
      </c>
      <c r="K146" s="8">
        <f t="shared" si="4"/>
        <v>0</v>
      </c>
    </row>
    <row r="147" spans="2:11" x14ac:dyDescent="0.45">
      <c r="B147">
        <v>2</v>
      </c>
      <c r="C147" s="5">
        <v>0</v>
      </c>
      <c r="J147" s="8" t="s">
        <v>174</v>
      </c>
      <c r="K147" s="8">
        <f t="shared" si="4"/>
        <v>1</v>
      </c>
    </row>
    <row r="148" spans="2:11" x14ac:dyDescent="0.45">
      <c r="B148">
        <v>3</v>
      </c>
      <c r="C148" s="5">
        <v>1</v>
      </c>
      <c r="J148" s="8" t="s">
        <v>175</v>
      </c>
      <c r="K148" s="8">
        <f t="shared" si="4"/>
        <v>1</v>
      </c>
    </row>
    <row r="149" spans="2:11" x14ac:dyDescent="0.45">
      <c r="B149">
        <v>4</v>
      </c>
      <c r="C149" s="5">
        <v>0</v>
      </c>
      <c r="J149" s="8" t="s">
        <v>176</v>
      </c>
      <c r="K149" s="8">
        <f t="shared" si="4"/>
        <v>1</v>
      </c>
    </row>
    <row r="150" spans="2:11" x14ac:dyDescent="0.45">
      <c r="B150">
        <v>5</v>
      </c>
      <c r="C150" s="5">
        <v>0</v>
      </c>
      <c r="J150" s="8" t="s">
        <v>177</v>
      </c>
      <c r="K150" s="8">
        <f t="shared" si="4"/>
        <v>0</v>
      </c>
    </row>
    <row r="151" spans="2:11" x14ac:dyDescent="0.45">
      <c r="B151">
        <v>6</v>
      </c>
      <c r="C151" s="5">
        <v>0</v>
      </c>
      <c r="J151" s="8" t="s">
        <v>178</v>
      </c>
      <c r="K151" s="8">
        <f t="shared" si="4"/>
        <v>0</v>
      </c>
    </row>
    <row r="152" spans="2:11" x14ac:dyDescent="0.45">
      <c r="B152">
        <v>7</v>
      </c>
      <c r="C152" s="5">
        <v>0</v>
      </c>
      <c r="J152" s="8" t="s">
        <v>179</v>
      </c>
      <c r="K152" s="8">
        <f t="shared" si="4"/>
        <v>0</v>
      </c>
    </row>
    <row r="153" spans="2:11" x14ac:dyDescent="0.45">
      <c r="B153">
        <v>8</v>
      </c>
      <c r="C153" s="5">
        <v>0</v>
      </c>
      <c r="J153" s="8" t="s">
        <v>180</v>
      </c>
      <c r="K153" s="8">
        <f t="shared" si="4"/>
        <v>0</v>
      </c>
    </row>
    <row r="154" spans="2:11" x14ac:dyDescent="0.45">
      <c r="B154">
        <v>9</v>
      </c>
      <c r="C154" s="5">
        <v>0</v>
      </c>
      <c r="J154" s="8" t="s">
        <v>181</v>
      </c>
      <c r="K154" s="8">
        <f t="shared" si="4"/>
        <v>0</v>
      </c>
    </row>
    <row r="155" spans="2:11" x14ac:dyDescent="0.45">
      <c r="B155">
        <v>10</v>
      </c>
      <c r="C155" s="5">
        <v>0</v>
      </c>
      <c r="J155" s="8" t="s">
        <v>182</v>
      </c>
      <c r="K155" s="8">
        <f t="shared" si="4"/>
        <v>0</v>
      </c>
    </row>
    <row r="156" spans="2:11" x14ac:dyDescent="0.45">
      <c r="B156">
        <v>11</v>
      </c>
      <c r="C156" s="5">
        <v>0</v>
      </c>
      <c r="J156" s="8" t="s">
        <v>183</v>
      </c>
      <c r="K156" s="8">
        <f t="shared" si="4"/>
        <v>0</v>
      </c>
    </row>
    <row r="157" spans="2:11" x14ac:dyDescent="0.45">
      <c r="B157">
        <v>12</v>
      </c>
      <c r="C157" s="5">
        <v>1</v>
      </c>
      <c r="J157" s="8" t="s">
        <v>184</v>
      </c>
      <c r="K157" s="8">
        <f t="shared" si="4"/>
        <v>1</v>
      </c>
    </row>
    <row r="158" spans="2:11" x14ac:dyDescent="0.45">
      <c r="B158">
        <v>13</v>
      </c>
      <c r="C158" s="5">
        <v>0</v>
      </c>
      <c r="J158" s="8" t="s">
        <v>185</v>
      </c>
      <c r="K158" s="8">
        <f t="shared" si="4"/>
        <v>0</v>
      </c>
    </row>
    <row r="159" spans="2:11" x14ac:dyDescent="0.45">
      <c r="B159">
        <v>14</v>
      </c>
      <c r="C159" s="5">
        <v>0</v>
      </c>
      <c r="J159" s="8" t="s">
        <v>186</v>
      </c>
      <c r="K159" s="8">
        <f t="shared" si="4"/>
        <v>0</v>
      </c>
    </row>
    <row r="160" spans="2:11" x14ac:dyDescent="0.45">
      <c r="B160">
        <v>15</v>
      </c>
      <c r="C160" s="5">
        <v>0</v>
      </c>
      <c r="J160" s="8" t="s">
        <v>187</v>
      </c>
      <c r="K160" s="8">
        <f t="shared" si="4"/>
        <v>0</v>
      </c>
    </row>
    <row r="161" spans="2:11" x14ac:dyDescent="0.45">
      <c r="B161">
        <v>16</v>
      </c>
      <c r="C161" s="5">
        <v>0</v>
      </c>
      <c r="J161" s="8" t="s">
        <v>188</v>
      </c>
      <c r="K161" s="8">
        <f t="shared" si="4"/>
        <v>1</v>
      </c>
    </row>
    <row r="162" spans="2:11" x14ac:dyDescent="0.45">
      <c r="B162">
        <v>17</v>
      </c>
      <c r="C162" s="5">
        <v>0</v>
      </c>
      <c r="J162" s="8" t="s">
        <v>189</v>
      </c>
      <c r="K162" s="8">
        <f t="shared" si="4"/>
        <v>0</v>
      </c>
    </row>
    <row r="163" spans="2:11" x14ac:dyDescent="0.45">
      <c r="B163">
        <v>18</v>
      </c>
      <c r="C163" s="5">
        <v>0</v>
      </c>
      <c r="J163" s="8" t="s">
        <v>190</v>
      </c>
      <c r="K163" s="8">
        <f>IF(ISERROR(C180),"",IF(ISBLANK(C180),"",C180))</f>
        <v>1</v>
      </c>
    </row>
    <row r="164" spans="2:11" x14ac:dyDescent="0.45">
      <c r="B164">
        <v>19</v>
      </c>
      <c r="C164" s="5">
        <v>1</v>
      </c>
    </row>
    <row r="165" spans="2:11" x14ac:dyDescent="0.45">
      <c r="B165">
        <v>20</v>
      </c>
      <c r="C165" s="5">
        <v>1</v>
      </c>
    </row>
    <row r="166" spans="2:11" x14ac:dyDescent="0.45">
      <c r="B166">
        <v>21</v>
      </c>
      <c r="C166" s="5">
        <v>1</v>
      </c>
    </row>
    <row r="167" spans="2:11" x14ac:dyDescent="0.45">
      <c r="B167">
        <v>22</v>
      </c>
      <c r="C167" s="5">
        <v>0</v>
      </c>
    </row>
    <row r="168" spans="2:11" x14ac:dyDescent="0.45">
      <c r="B168">
        <v>23</v>
      </c>
      <c r="C168" s="5">
        <v>0</v>
      </c>
    </row>
    <row r="169" spans="2:11" x14ac:dyDescent="0.45">
      <c r="B169">
        <v>24</v>
      </c>
      <c r="C169" s="5">
        <v>0</v>
      </c>
    </row>
    <row r="170" spans="2:11" x14ac:dyDescent="0.45">
      <c r="B170">
        <v>25</v>
      </c>
      <c r="C170" s="5">
        <v>0</v>
      </c>
    </row>
    <row r="171" spans="2:11" x14ac:dyDescent="0.45">
      <c r="B171">
        <v>26</v>
      </c>
      <c r="C171" s="5">
        <v>0</v>
      </c>
    </row>
    <row r="172" spans="2:11" x14ac:dyDescent="0.45">
      <c r="B172">
        <v>27</v>
      </c>
      <c r="C172" s="5">
        <v>0</v>
      </c>
    </row>
    <row r="173" spans="2:11" x14ac:dyDescent="0.45">
      <c r="B173">
        <v>28</v>
      </c>
      <c r="C173" s="5">
        <v>0</v>
      </c>
    </row>
    <row r="174" spans="2:11" x14ac:dyDescent="0.45">
      <c r="B174">
        <v>29</v>
      </c>
      <c r="C174" s="5">
        <v>1</v>
      </c>
    </row>
    <row r="175" spans="2:11" x14ac:dyDescent="0.45">
      <c r="B175">
        <v>30</v>
      </c>
      <c r="C175" s="5">
        <v>0</v>
      </c>
    </row>
    <row r="176" spans="2:11" x14ac:dyDescent="0.45">
      <c r="B176">
        <v>31</v>
      </c>
      <c r="C176" s="5">
        <v>0</v>
      </c>
    </row>
    <row r="177" spans="2:3" x14ac:dyDescent="0.45">
      <c r="B177">
        <v>32</v>
      </c>
      <c r="C177" s="5">
        <v>0</v>
      </c>
    </row>
    <row r="178" spans="2:3" x14ac:dyDescent="0.45">
      <c r="B178">
        <v>33</v>
      </c>
      <c r="C178" s="5">
        <v>1</v>
      </c>
    </row>
    <row r="179" spans="2:3" x14ac:dyDescent="0.45">
      <c r="B179">
        <v>34</v>
      </c>
      <c r="C179" s="5">
        <v>0</v>
      </c>
    </row>
    <row r="180" spans="2:3" x14ac:dyDescent="0.45">
      <c r="B180">
        <v>35</v>
      </c>
      <c r="C180" s="5">
        <v>1</v>
      </c>
    </row>
  </sheetData>
  <sheetProtection algorithmName="SHA-512" hashValue="8va7REQdvXA97Noc9xzfXZ55Az+2uDFo1LF7ge6ItSIgj6xIcXfuXc8+iXjlODzEztoSbbPEMCUL9oHMwRWayw==" saltValue="u1nseysEHOaYfi3tXZZVsg==" spinCount="100000" sheet="1" objects="1" scenarios="1"/>
  <phoneticPr fontId="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Training</vt:lpstr>
      <vt:lpstr>Q2</vt:lpstr>
      <vt:lpstr>Q3</vt:lpstr>
      <vt:lpstr>Test</vt:lpstr>
      <vt:lpstr>Q3-1</vt:lpstr>
      <vt:lpstr>Q2-1</vt:lpstr>
      <vt:lpstr>Answers</vt:lpstr>
    </vt:vector>
  </TitlesOfParts>
  <Company>Finning (Canada)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Ito</dc:creator>
  <cp:lastModifiedBy>Tawfiq Hasan</cp:lastModifiedBy>
  <dcterms:created xsi:type="dcterms:W3CDTF">2016-11-15T01:59:12Z</dcterms:created>
  <dcterms:modified xsi:type="dcterms:W3CDTF">2023-11-30T05:51:54Z</dcterms:modified>
</cp:coreProperties>
</file>