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U of A\Teaching\OM 352\Fall 2023\Exams\Quiz 2\Final Files\"/>
    </mc:Choice>
  </mc:AlternateContent>
  <bookViews>
    <workbookView xWindow="-120" yWindow="480" windowWidth="29040" windowHeight="15840" activeTab="3"/>
  </bookViews>
  <sheets>
    <sheet name="SR" sheetId="1" r:id="rId1"/>
    <sheet name="OM Club" sheetId="4" r:id="rId2"/>
    <sheet name="WestPlast" sheetId="2" r:id="rId3"/>
    <sheet name="Answers" sheetId="3" r:id="rId4"/>
  </sheets>
  <definedNames>
    <definedName name="sencount" hidden="1">2</definedName>
    <definedName name="solver_adj" localSheetId="2" hidden="1">WestPlast!$F$3:$F$12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hs0" localSheetId="2" hidden="1">WestPlast!$F$3:$F$12</definedName>
    <definedName name="solver_lhs1" localSheetId="2" hidden="1">WestPlast!$D$17</definedName>
    <definedName name="solver_lhs2" localSheetId="2" hidden="1">WestPlast!$F$3:$F$12</definedName>
    <definedName name="solver_lhs3" localSheetId="2" hidden="1">WestPlast!$F$3:$F$12</definedName>
    <definedName name="solver_lhs4" localSheetId="2" hidden="1">WestPlast!$F$3:$F$12</definedName>
    <definedName name="solver_lhs5" localSheetId="2" hidden="1">WestPlast!#REF!</definedName>
    <definedName name="solver_lin" localSheetId="2" hidden="1">2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5000</definedName>
    <definedName name="solver_num" localSheetId="2" hidden="1">3</definedName>
    <definedName name="solver_nwt" localSheetId="2" hidden="1">1</definedName>
    <definedName name="solver_ofx" localSheetId="2" hidden="1">2</definedName>
    <definedName name="solver_opt" localSheetId="2" hidden="1">WestPlast!$F$14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0" localSheetId="2" hidden="1">3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3</definedName>
    <definedName name="solver_rel5" localSheetId="2" hidden="1">5</definedName>
    <definedName name="solver_reo" localSheetId="2" hidden="1">2</definedName>
    <definedName name="solver_rep" localSheetId="2" hidden="1">2</definedName>
    <definedName name="solver_rhs0" localSheetId="2" hidden="1">WestPlast!$E$3:$E$12</definedName>
    <definedName name="solver_rhs1" localSheetId="2" hidden="1">WestPlast!$C$17</definedName>
    <definedName name="solver_rhs2" localSheetId="2" hidden="1">WestPlast!$D$3:$D$12</definedName>
    <definedName name="solver_rhs3" localSheetId="2" hidden="1">WestPlast!$E$3:$E$12</definedName>
    <definedName name="solver_rhs4" localSheetId="2" hidden="1">WestPlast!$E$3:$E$12</definedName>
    <definedName name="solver_rhs5" localSheetId="2" hidden="1">binary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std" localSheetId="2" hidden="1">1</definedName>
    <definedName name="solver_tim" localSheetId="2" hidden="1">100</definedName>
    <definedName name="solver_tmp" localSheetId="2" hidden="1">WestPlast!#REF!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3" i="3" l="1"/>
  <c r="S46" i="3" l="1"/>
  <c r="S45" i="3"/>
  <c r="S44" i="3"/>
  <c r="S42" i="3"/>
  <c r="S34" i="3"/>
  <c r="S35" i="3"/>
  <c r="S36" i="3"/>
  <c r="S37" i="3"/>
  <c r="S38" i="3"/>
  <c r="S39" i="3"/>
  <c r="S40" i="3"/>
  <c r="S41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3" i="3"/>
  <c r="S4" i="3"/>
  <c r="S2" i="3"/>
  <c r="S1" i="3"/>
  <c r="D13" i="4"/>
  <c r="C13" i="4"/>
  <c r="B13" i="4"/>
  <c r="I18" i="4"/>
  <c r="F18" i="4"/>
  <c r="C18" i="4"/>
  <c r="J18" i="4" l="1"/>
  <c r="H18" i="4"/>
  <c r="G18" i="4"/>
  <c r="E18" i="4"/>
  <c r="D18" i="4"/>
  <c r="B18" i="4"/>
  <c r="B4" i="4"/>
  <c r="D47" i="3"/>
  <c r="D17" i="2"/>
  <c r="F14" i="2"/>
</calcChain>
</file>

<file path=xl/sharedStrings.xml><?xml version="1.0" encoding="utf-8"?>
<sst xmlns="http://schemas.openxmlformats.org/spreadsheetml/2006/main" count="235" uniqueCount="146">
  <si>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</si>
  <si>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</si>
  <si>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</si>
  <si>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</si>
  <si>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</si>
  <si>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</si>
  <si>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</si>
  <si>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</si>
  <si>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</si>
  <si>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</si>
  <si>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</si>
  <si>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</si>
  <si>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$B$4</t>
  </si>
  <si>
    <t>Number to make AS 1012</t>
  </si>
  <si>
    <t>$C$4</t>
  </si>
  <si>
    <t>Number to make HL 734</t>
  </si>
  <si>
    <t>$D$4</t>
  </si>
  <si>
    <t>Number to make CG 508</t>
  </si>
  <si>
    <t>Constraints</t>
  </si>
  <si>
    <t>Shadow</t>
  </si>
  <si>
    <t>Constraint</t>
  </si>
  <si>
    <t>Price</t>
  </si>
  <si>
    <t>R.H. Side</t>
  </si>
  <si>
    <t>$E$8</t>
  </si>
  <si>
    <t>PSoC Used</t>
  </si>
  <si>
    <t>$E$9</t>
  </si>
  <si>
    <t>Assembly Used</t>
  </si>
  <si>
    <t>$E$10</t>
  </si>
  <si>
    <t>Programming Used</t>
  </si>
  <si>
    <t>$E$11</t>
  </si>
  <si>
    <t>Quality Control Used</t>
  </si>
  <si>
    <t>WestPlast Product Mix</t>
  </si>
  <si>
    <t>Pellet</t>
  </si>
  <si>
    <t>Market</t>
  </si>
  <si>
    <t>Revenue per thousand tons</t>
  </si>
  <si>
    <t>Demand (thousands of tons)</t>
  </si>
  <si>
    <t>Contracts (thousands of tons)</t>
  </si>
  <si>
    <t>Production Plan (thousands of tons)</t>
  </si>
  <si>
    <t>E</t>
  </si>
  <si>
    <t>Canada</t>
  </si>
  <si>
    <t>B</t>
  </si>
  <si>
    <t>Altoil</t>
  </si>
  <si>
    <t>C</t>
  </si>
  <si>
    <t>A1</t>
  </si>
  <si>
    <t>Colpop</t>
  </si>
  <si>
    <t>Export</t>
  </si>
  <si>
    <t>A2</t>
  </si>
  <si>
    <t>F2</t>
  </si>
  <si>
    <t>Calcan</t>
  </si>
  <si>
    <t>D</t>
  </si>
  <si>
    <t>Local</t>
  </si>
  <si>
    <t>F1</t>
  </si>
  <si>
    <t>Total Revenue</t>
  </si>
  <si>
    <t>Available</t>
  </si>
  <si>
    <t>Used</t>
  </si>
  <si>
    <t>Capacity (thousands of tons):</t>
  </si>
  <si>
    <t>OM 352 Quiz 2</t>
  </si>
  <si>
    <t>Student ID #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</si>
  <si>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</si>
  <si>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</si>
  <si>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</si>
  <si>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</si>
  <si>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</si>
  <si>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</si>
  <si>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</si>
  <si>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</si>
  <si>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</si>
  <si>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ECHA</t>
  </si>
  <si>
    <t>Business</t>
  </si>
  <si>
    <t>CAB</t>
  </si>
  <si>
    <t>Replication</t>
  </si>
  <si>
    <t>Simulated Demand</t>
  </si>
  <si>
    <t>Cost per participant</t>
  </si>
  <si>
    <t>Question 10</t>
  </si>
  <si>
    <t>Average</t>
  </si>
  <si>
    <t>Standard Deviation</t>
  </si>
  <si>
    <t>Question 11</t>
  </si>
  <si>
    <t>New production capacity</t>
  </si>
  <si>
    <t>Total revenue</t>
  </si>
  <si>
    <t>Type your explanation here.</t>
  </si>
  <si>
    <t>Length:</t>
  </si>
  <si>
    <t>&lt; Keep it under 200 characters</t>
  </si>
  <si>
    <t>RAND()</t>
  </si>
  <si>
    <t>Location</t>
  </si>
  <si>
    <t>Rental Cost</t>
  </si>
  <si>
    <t>Capacity</t>
  </si>
  <si>
    <t>Mean</t>
  </si>
  <si>
    <t>?</t>
  </si>
  <si>
    <t># participants</t>
  </si>
  <si>
    <t>Total Cost</t>
  </si>
  <si>
    <t>thousands of tons</t>
  </si>
  <si>
    <t>Increase in capacity per product dropped:</t>
  </si>
  <si>
    <t>Number of products in the current solution:</t>
  </si>
  <si>
    <t>Q1</t>
  </si>
  <si>
    <t>Q2</t>
  </si>
  <si>
    <t>Q3</t>
  </si>
  <si>
    <t>Q4</t>
  </si>
  <si>
    <t>Q5</t>
  </si>
  <si>
    <t>Q6</t>
  </si>
  <si>
    <t>Q7</t>
  </si>
  <si>
    <t xml:space="preserve">Q8 - Rep 2 ECHA - Simulated Demand </t>
  </si>
  <si>
    <t>Q8 - Rep 2 ECHA - # participants</t>
  </si>
  <si>
    <t xml:space="preserve">Q8 - Rep 2 ECHA - Cost per participant </t>
  </si>
  <si>
    <t xml:space="preserve">Q8 - Rep 2 Business - Simulated Demand </t>
  </si>
  <si>
    <t>Q8 - Rep 2 Business - # participants</t>
  </si>
  <si>
    <t xml:space="preserve">Q8 - Rep 2 Business - Cost per participant </t>
  </si>
  <si>
    <t xml:space="preserve">Q8 - Rep 2 CAB - Simulated Demand </t>
  </si>
  <si>
    <t>Q8 - Rep 2 CAB - # participants</t>
  </si>
  <si>
    <t xml:space="preserve">Q8 - Rep 2 CAB - Cost per participant </t>
  </si>
  <si>
    <t xml:space="preserve">Q8 - Rep 4 ECHA - Simulated Demand </t>
  </si>
  <si>
    <t>Q8 - Rep 4 ECHA - # participants</t>
  </si>
  <si>
    <t xml:space="preserve">Q8 - Rep 4 ECHA - Cost per participant </t>
  </si>
  <si>
    <t xml:space="preserve">Q8 - Rep 4 Business - Simulated Demand </t>
  </si>
  <si>
    <t>Q8 - Rep 4 Business - # participants</t>
  </si>
  <si>
    <t xml:space="preserve">Q8 - Rep 4 Business - Cost per participant </t>
  </si>
  <si>
    <t xml:space="preserve">Q8 - Rep 4 CAB - Simulated Demand </t>
  </si>
  <si>
    <t>Q8 - Rep 4 CAB - # participants</t>
  </si>
  <si>
    <t xml:space="preserve">Q8 - Rep 4 CAB - Cost per participant </t>
  </si>
  <si>
    <t>Q9 - ECHA Average</t>
  </si>
  <si>
    <t>Q9 - Business Average</t>
  </si>
  <si>
    <t>Q9 - CAB Average</t>
  </si>
  <si>
    <t>Q9 - ECHA Standard Deviation</t>
  </si>
  <si>
    <t>Q9 - Business Standard Deviation</t>
  </si>
  <si>
    <t>Q9 - CAB Standard Deviation</t>
  </si>
  <si>
    <t>Q10 - E Canada</t>
  </si>
  <si>
    <t>Q10 - B Altoil</t>
  </si>
  <si>
    <t>Q10 - C Canada</t>
  </si>
  <si>
    <t>Q10 - A1 Colpop</t>
  </si>
  <si>
    <t>Q10 - C Export</t>
  </si>
  <si>
    <t>Q10 - A2 Canada</t>
  </si>
  <si>
    <t>Q10 - F2 Calcan</t>
  </si>
  <si>
    <t>Q10 - D Local</t>
  </si>
  <si>
    <t>Q10 - A2 Export</t>
  </si>
  <si>
    <t>Q10 - F1 Canada</t>
  </si>
  <si>
    <t>Q10 - New production capacity</t>
  </si>
  <si>
    <t>Q10 - Total revenue</t>
  </si>
  <si>
    <t>Q11</t>
  </si>
  <si>
    <t>No response</t>
  </si>
  <si>
    <t>a</t>
  </si>
  <si>
    <t>b</t>
  </si>
  <si>
    <t>c</t>
  </si>
  <si>
    <t>d</t>
  </si>
  <si>
    <t xml:space="preserve">Yes </t>
  </si>
  <si>
    <t>No</t>
  </si>
  <si>
    <t>Number of products to drop</t>
  </si>
  <si>
    <t>Q10 - Number of products to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</si>
</sst>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0"/>
    <numFmt numFmtId="167" formatCode="_-&quot;$&quot;* #,##0_-;\-&quot;$&quot;* #,##0_-;_-&quot;$&quot;* &quot;-&quot;??_-;_-@_-"/>
    <numFmt numFmtId="168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0" xfId="3" applyFont="1" applyAlignment="1">
      <alignment horizontal="center"/>
    </xf>
    <xf numFmtId="0" fontId="4" fillId="0" borderId="0" xfId="3"/>
    <xf numFmtId="0" fontId="5" fillId="0" borderId="0" xfId="3" applyFont="1"/>
    <xf numFmtId="0" fontId="5" fillId="0" borderId="0" xfId="3" quotePrefix="1" applyFont="1" applyAlignment="1">
      <alignment horizontal="center" wrapText="1"/>
    </xf>
    <xf numFmtId="0" fontId="5" fillId="0" borderId="0" xfId="3" applyFont="1" applyAlignment="1">
      <alignment horizontal="center" wrapText="1"/>
    </xf>
    <xf numFmtId="0" fontId="4" fillId="0" borderId="0" xfId="3" applyAlignment="1">
      <alignment horizontal="center"/>
    </xf>
    <xf numFmtId="164" fontId="6" fillId="0" borderId="0" xfId="4" applyFont="1" applyFill="1" applyBorder="1" applyAlignment="1"/>
    <xf numFmtId="0" fontId="6" fillId="0" borderId="0" xfId="3" applyFont="1"/>
    <xf numFmtId="2" fontId="4" fillId="3" borderId="0" xfId="3" applyNumberFormat="1" applyFill="1"/>
    <xf numFmtId="0" fontId="5" fillId="0" borderId="0" xfId="3" quotePrefix="1" applyFont="1" applyAlignment="1">
      <alignment horizontal="right"/>
    </xf>
    <xf numFmtId="0" fontId="5" fillId="0" borderId="0" xfId="3" applyFont="1" applyAlignment="1">
      <alignment horizontal="right"/>
    </xf>
    <xf numFmtId="164" fontId="4" fillId="4" borderId="0" xfId="4" applyFont="1" applyFill="1" applyBorder="1" applyAlignment="1">
      <alignment horizontal="center"/>
    </xf>
    <xf numFmtId="0" fontId="6" fillId="0" borderId="0" xfId="3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64" fontId="8" fillId="0" borderId="6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5" borderId="0" xfId="0" applyFill="1"/>
    <xf numFmtId="0" fontId="0" fillId="0" borderId="9" xfId="0" applyBorder="1"/>
    <xf numFmtId="166" fontId="9" fillId="0" borderId="0" xfId="0" applyNumberFormat="1" applyFont="1"/>
    <xf numFmtId="0" fontId="0" fillId="0" borderId="9" xfId="0" applyBorder="1" applyAlignment="1">
      <alignment horizontal="center" wrapText="1"/>
    </xf>
    <xf numFmtId="167" fontId="8" fillId="0" borderId="0" xfId="2" applyNumberFormat="1" applyFont="1" applyFill="1" applyBorder="1"/>
    <xf numFmtId="167" fontId="8" fillId="0" borderId="9" xfId="2" applyNumberFormat="1" applyFont="1" applyFill="1" applyBorder="1"/>
    <xf numFmtId="0" fontId="8" fillId="0" borderId="0" xfId="0" applyFont="1"/>
    <xf numFmtId="0" fontId="8" fillId="0" borderId="9" xfId="0" applyFont="1" applyBorder="1"/>
    <xf numFmtId="0" fontId="7" fillId="0" borderId="0" xfId="0" applyFont="1"/>
    <xf numFmtId="0" fontId="7" fillId="0" borderId="9" xfId="0" applyFont="1" applyBorder="1"/>
    <xf numFmtId="0" fontId="0" fillId="0" borderId="10" xfId="0" applyBorder="1" applyAlignment="1">
      <alignment horizontal="right"/>
    </xf>
    <xf numFmtId="44" fontId="7" fillId="4" borderId="11" xfId="0" applyNumberFormat="1" applyFont="1" applyFill="1" applyBorder="1"/>
    <xf numFmtId="44" fontId="7" fillId="4" borderId="12" xfId="0" applyNumberFormat="1" applyFont="1" applyFill="1" applyBorder="1"/>
    <xf numFmtId="0" fontId="0" fillId="0" borderId="5" xfId="0" applyBorder="1"/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5" fontId="0" fillId="0" borderId="9" xfId="1" applyFont="1" applyBorder="1"/>
    <xf numFmtId="168" fontId="9" fillId="0" borderId="9" xfId="0" applyNumberFormat="1" applyFont="1" applyBorder="1"/>
    <xf numFmtId="165" fontId="0" fillId="0" borderId="9" xfId="1" applyFont="1" applyFill="1" applyBorder="1"/>
    <xf numFmtId="0" fontId="0" fillId="0" borderId="10" xfId="0" applyBorder="1"/>
    <xf numFmtId="165" fontId="0" fillId="0" borderId="12" xfId="1" applyFont="1" applyFill="1" applyBorder="1"/>
    <xf numFmtId="168" fontId="9" fillId="0" borderId="12" xfId="0" applyNumberFormat="1" applyFont="1" applyBorder="1"/>
    <xf numFmtId="165" fontId="0" fillId="0" borderId="0" xfId="1" applyFont="1" applyFill="1"/>
    <xf numFmtId="0" fontId="0" fillId="0" borderId="11" xfId="0" applyBorder="1"/>
    <xf numFmtId="0" fontId="0" fillId="0" borderId="8" xfId="0" applyBorder="1" applyAlignment="1">
      <alignment horizontal="left" wrapText="1"/>
    </xf>
    <xf numFmtId="165" fontId="0" fillId="0" borderId="8" xfId="1" applyFont="1" applyBorder="1"/>
    <xf numFmtId="165" fontId="0" fillId="0" borderId="8" xfId="1" applyFont="1" applyFill="1" applyBorder="1"/>
    <xf numFmtId="165" fontId="0" fillId="0" borderId="10" xfId="1" applyFont="1" applyFill="1" applyBorder="1"/>
    <xf numFmtId="164" fontId="0" fillId="0" borderId="0" xfId="0" applyNumberFormat="1"/>
    <xf numFmtId="164" fontId="0" fillId="0" borderId="9" xfId="0" applyNumberFormat="1" applyBorder="1"/>
    <xf numFmtId="0" fontId="4" fillId="0" borderId="0" xfId="3" applyAlignment="1">
      <alignment horizontal="right"/>
    </xf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0" fillId="2" borderId="0" xfId="0" applyFill="1" applyProtection="1"/>
    <xf numFmtId="0" fontId="0" fillId="0" borderId="8" xfId="0" applyBorder="1" applyAlignment="1" applyProtection="1">
      <alignment horizontal="left" wrapText="1"/>
    </xf>
    <xf numFmtId="0" fontId="0" fillId="0" borderId="0" xfId="0" applyAlignment="1" applyProtection="1">
      <alignment horizontal="right"/>
    </xf>
    <xf numFmtId="0" fontId="0" fillId="0" borderId="9" xfId="0" applyBorder="1" applyAlignment="1" applyProtection="1">
      <alignment horizontal="left" wrapText="1"/>
    </xf>
    <xf numFmtId="0" fontId="0" fillId="0" borderId="0" xfId="0" applyAlignment="1" applyProtection="1">
      <alignment horizontal="center" wrapText="1"/>
    </xf>
    <xf numFmtId="0" fontId="7" fillId="0" borderId="0" xfId="3" applyFont="1" applyAlignment="1" applyProtection="1">
      <alignment horizontal="center"/>
    </xf>
    <xf numFmtId="0" fontId="7" fillId="0" borderId="0" xfId="3" applyFont="1" applyProtection="1"/>
    <xf numFmtId="0" fontId="7" fillId="0" borderId="0" xfId="3" applyFont="1" applyAlignment="1" applyProtection="1">
      <alignment horizontal="right"/>
    </xf>
    <xf numFmtId="0" fontId="0" fillId="4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7" fillId="0" borderId="0" xfId="3" applyFont="1" applyFill="1" applyBorder="1" applyAlignment="1">
      <alignment horizontal="righ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0" xfId="3" applyFont="1" applyFill="1" applyAlignment="1">
      <alignment horizontal="center"/>
    </xf>
    <xf numFmtId="0" fontId="0" fillId="0" borderId="5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2" borderId="0" xfId="0" applyFill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</cellXfs>
  <cellStyles count="5">
    <cellStyle name="Comma" xfId="1" builtinId="3"/>
    <cellStyle name="Currency" xfId="2" builtinId="4"/>
    <cellStyle name="Currency 4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5" dropStyle="combo" dx="39" fmlaLink="$Q$1" fmlaRange="$O$1:$O$5" noThreeD="1" sel="1" val="0"/>
</file>

<file path=xl/ctrlProps/ctrlProp2.xml><?xml version="1.0" encoding="utf-8"?>
<formControlPr xmlns="http://schemas.microsoft.com/office/spreadsheetml/2009/9/main" objectType="Drop" dropLines="5" dropStyle="combo" dx="39" fmlaLink="$Q$2" fmlaRange="$O$1:$O$5" noThreeD="1" sel="1" val="0"/>
</file>

<file path=xl/ctrlProps/ctrlProp3.xml><?xml version="1.0" encoding="utf-8"?>
<formControlPr xmlns="http://schemas.microsoft.com/office/spreadsheetml/2009/9/main" objectType="Drop" dropLines="5" dropStyle="combo" dx="39" fmlaLink="$Q$3" fmlaRange="$O$1:$O$5" noThreeD="1" sel="1" val="0"/>
</file>

<file path=xl/ctrlProps/ctrlProp4.xml><?xml version="1.0" encoding="utf-8"?>
<formControlPr xmlns="http://schemas.microsoft.com/office/spreadsheetml/2009/9/main" objectType="Drop" dropLines="5" dropStyle="combo" dx="39" fmlaLink="$Q$4" fmlaRange="$O$1:$O$5" noThreeD="1" sel="1" val="0"/>
</file>

<file path=xl/ctrlProps/ctrlProp5.xml><?xml version="1.0" encoding="utf-8"?>
<formControlPr xmlns="http://schemas.microsoft.com/office/spreadsheetml/2009/9/main" objectType="Drop" dropLines="3" dropStyle="combo" dx="39" fmlaLink="$Q$5" fmlaRange="$P$1:$P$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12700</xdr:colOff>
          <xdr:row>4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DCAA0CA-43E3-C033-92D9-8FF387E5E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12700</xdr:colOff>
          <xdr:row>5</xdr:row>
          <xdr:rowOff>19050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7C00291-246F-0B71-6110-032FFF5F3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12700</xdr:colOff>
          <xdr:row>6</xdr:row>
          <xdr:rowOff>19050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144958F-7778-BB4E-F2EF-1079B4D5E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12700</xdr:colOff>
          <xdr:row>7</xdr:row>
          <xdr:rowOff>19050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3C27403-ABA1-34AF-E19C-014F09D8F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184150</xdr:rowOff>
        </xdr:from>
        <xdr:to>
          <xdr:col>4</xdr:col>
          <xdr:colOff>12700</xdr:colOff>
          <xdr:row>10</xdr:row>
          <xdr:rowOff>12700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2F26D4C-A05A-D6F6-41C8-9EB42D96C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showGridLines="0" workbookViewId="0">
      <selection activeCell="B1" sqref="B1"/>
    </sheetView>
  </sheetViews>
  <sheetFormatPr defaultRowHeight="14.5" x14ac:dyDescent="0.35"/>
  <cols>
    <col min="1" max="1" width="2.26953125" customWidth="1"/>
    <col min="2" max="2" width="6" bestFit="1" customWidth="1"/>
    <col min="3" max="3" width="23.453125" bestFit="1" customWidth="1"/>
    <col min="4" max="4" width="6.1796875" customWidth="1"/>
    <col min="5" max="5" width="8.7265625" bestFit="1" customWidth="1"/>
    <col min="6" max="6" width="10.81640625" bestFit="1" customWidth="1"/>
    <col min="7" max="8" width="12" bestFit="1" customWidth="1"/>
  </cols>
  <sheetData>
    <row r="3" spans="1:8" ht="15" thickBot="1" x14ac:dyDescent="0.4">
      <c r="A3" t="s">
        <v>0</v>
      </c>
    </row>
    <row r="4" spans="1:8" x14ac:dyDescent="0.35">
      <c r="B4" s="1"/>
      <c r="C4" s="1"/>
      <c r="D4" s="1" t="s">
        <v>1</v>
      </c>
      <c r="E4" s="1" t="s">
        <v>2</v>
      </c>
      <c r="F4" s="1" t="s">
        <v>3</v>
      </c>
      <c r="G4" s="1" t="s">
        <v>4</v>
      </c>
      <c r="H4" s="1" t="s">
        <v>4</v>
      </c>
    </row>
    <row r="5" spans="1:8" ht="15" thickBot="1" x14ac:dyDescent="0.4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1:8" x14ac:dyDescent="0.35">
      <c r="B6" s="3" t="s">
        <v>12</v>
      </c>
      <c r="C6" s="3" t="s">
        <v>13</v>
      </c>
      <c r="D6" s="3">
        <v>214.99999999999997</v>
      </c>
      <c r="E6" s="3">
        <v>0</v>
      </c>
      <c r="F6" s="3">
        <v>1800</v>
      </c>
      <c r="G6" s="3">
        <v>2300</v>
      </c>
      <c r="H6" s="3">
        <v>628.57142857142867</v>
      </c>
    </row>
    <row r="7" spans="1:8" x14ac:dyDescent="0.35">
      <c r="B7" s="3" t="s">
        <v>14</v>
      </c>
      <c r="C7" s="3" t="s">
        <v>15</v>
      </c>
      <c r="D7" s="3">
        <v>20.000000000000028</v>
      </c>
      <c r="E7" s="3">
        <v>0</v>
      </c>
      <c r="F7" s="3">
        <v>2050</v>
      </c>
      <c r="G7" s="3">
        <v>1100.0000000000002</v>
      </c>
      <c r="H7" s="3">
        <v>1087.5</v>
      </c>
    </row>
    <row r="8" spans="1:8" ht="15" thickBot="1" x14ac:dyDescent="0.4">
      <c r="B8" s="4" t="s">
        <v>16</v>
      </c>
      <c r="C8" s="4" t="s">
        <v>17</v>
      </c>
      <c r="D8" s="4">
        <v>0</v>
      </c>
      <c r="E8" s="4">
        <v>-870</v>
      </c>
      <c r="F8" s="4">
        <v>1400</v>
      </c>
      <c r="G8" s="4">
        <v>870</v>
      </c>
      <c r="H8" s="4">
        <v>1E+30</v>
      </c>
    </row>
    <row r="10" spans="1:8" ht="15" thickBot="1" x14ac:dyDescent="0.4">
      <c r="A10" t="s">
        <v>18</v>
      </c>
    </row>
    <row r="11" spans="1:8" x14ac:dyDescent="0.35">
      <c r="B11" s="1"/>
      <c r="C11" s="1"/>
      <c r="D11" s="1" t="s">
        <v>1</v>
      </c>
      <c r="E11" s="1" t="s">
        <v>19</v>
      </c>
      <c r="F11" s="1" t="s">
        <v>20</v>
      </c>
      <c r="G11" s="1" t="s">
        <v>4</v>
      </c>
      <c r="H11" s="1" t="s">
        <v>4</v>
      </c>
    </row>
    <row r="12" spans="1:8" ht="15" thickBot="1" x14ac:dyDescent="0.4">
      <c r="B12" s="2" t="s">
        <v>5</v>
      </c>
      <c r="C12" s="2" t="s">
        <v>6</v>
      </c>
      <c r="D12" s="2" t="s">
        <v>7</v>
      </c>
      <c r="E12" s="2" t="s">
        <v>21</v>
      </c>
      <c r="F12" s="2" t="s">
        <v>22</v>
      </c>
      <c r="G12" s="2" t="s">
        <v>10</v>
      </c>
      <c r="H12" s="2" t="s">
        <v>11</v>
      </c>
    </row>
    <row r="13" spans="1:8" x14ac:dyDescent="0.35">
      <c r="B13" s="3" t="s">
        <v>23</v>
      </c>
      <c r="C13" s="3" t="s">
        <v>24</v>
      </c>
      <c r="D13" s="3">
        <v>664.99999999999989</v>
      </c>
      <c r="E13" s="3">
        <v>0</v>
      </c>
      <c r="F13" s="3">
        <v>700</v>
      </c>
      <c r="G13" s="3">
        <v>1E+30</v>
      </c>
      <c r="H13" s="3">
        <v>35</v>
      </c>
    </row>
    <row r="14" spans="1:8" x14ac:dyDescent="0.35">
      <c r="B14" s="3" t="s">
        <v>25</v>
      </c>
      <c r="C14" s="3" t="s">
        <v>26</v>
      </c>
      <c r="D14" s="3">
        <v>2000.0000000000002</v>
      </c>
      <c r="E14" s="3">
        <v>114.99999999999999</v>
      </c>
      <c r="F14" s="3">
        <v>2000</v>
      </c>
      <c r="G14" s="3">
        <v>1300.0000000000002</v>
      </c>
      <c r="H14" s="3">
        <v>200.00000000000031</v>
      </c>
    </row>
    <row r="15" spans="1:8" x14ac:dyDescent="0.35">
      <c r="B15" s="3" t="s">
        <v>27</v>
      </c>
      <c r="C15" s="3" t="s">
        <v>28</v>
      </c>
      <c r="D15" s="3">
        <v>2330</v>
      </c>
      <c r="E15" s="3">
        <v>0</v>
      </c>
      <c r="F15" s="3">
        <v>2850</v>
      </c>
      <c r="G15" s="3">
        <v>1E+30</v>
      </c>
      <c r="H15" s="3">
        <v>520</v>
      </c>
    </row>
    <row r="16" spans="1:8" ht="15" thickBot="1" x14ac:dyDescent="0.4">
      <c r="B16" s="4" t="s">
        <v>29</v>
      </c>
      <c r="C16" s="4" t="s">
        <v>30</v>
      </c>
      <c r="D16" s="4">
        <v>900</v>
      </c>
      <c r="E16" s="4">
        <v>220.00000000000003</v>
      </c>
      <c r="F16" s="4">
        <v>900</v>
      </c>
      <c r="G16" s="4">
        <v>41.17647058823529</v>
      </c>
      <c r="H16" s="4">
        <v>614.28571428571422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B3" sqref="B3"/>
    </sheetView>
  </sheetViews>
  <sheetFormatPr defaultRowHeight="14.5" x14ac:dyDescent="0.35"/>
  <cols>
    <col min="1" max="1" width="22" bestFit="1" customWidth="1"/>
    <col min="2" max="10" width="13" customWidth="1"/>
    <col min="12" max="12" width="11" bestFit="1" customWidth="1"/>
  </cols>
  <sheetData>
    <row r="2" spans="1:13" x14ac:dyDescent="0.35">
      <c r="A2" s="20" t="s">
        <v>72</v>
      </c>
      <c r="B2" s="21">
        <v>1.5</v>
      </c>
      <c r="C2" s="22"/>
      <c r="D2" s="23"/>
    </row>
    <row r="3" spans="1:13" x14ac:dyDescent="0.35">
      <c r="A3" s="24" t="s">
        <v>70</v>
      </c>
      <c r="B3" s="25">
        <v>1</v>
      </c>
      <c r="D3" s="26"/>
    </row>
    <row r="4" spans="1:13" x14ac:dyDescent="0.35">
      <c r="A4" s="24" t="s">
        <v>82</v>
      </c>
      <c r="B4" s="27">
        <f>VLOOKUP(B3,$L$19:$M$38,2,FALSE)</f>
        <v>0.62028807186961088</v>
      </c>
      <c r="D4" s="26"/>
    </row>
    <row r="5" spans="1:13" x14ac:dyDescent="0.35">
      <c r="A5" s="24"/>
      <c r="D5" s="26"/>
    </row>
    <row r="6" spans="1:13" x14ac:dyDescent="0.35">
      <c r="A6" s="24" t="s">
        <v>83</v>
      </c>
      <c r="B6" s="18" t="s">
        <v>67</v>
      </c>
      <c r="C6" s="18" t="s">
        <v>68</v>
      </c>
      <c r="D6" s="28" t="s">
        <v>69</v>
      </c>
    </row>
    <row r="7" spans="1:13" x14ac:dyDescent="0.35">
      <c r="A7" s="24" t="s">
        <v>84</v>
      </c>
      <c r="B7" s="29">
        <v>300</v>
      </c>
      <c r="C7" s="29">
        <v>210</v>
      </c>
      <c r="D7" s="30">
        <v>75</v>
      </c>
    </row>
    <row r="8" spans="1:13" x14ac:dyDescent="0.35">
      <c r="A8" s="24" t="s">
        <v>85</v>
      </c>
      <c r="B8" s="31">
        <v>120</v>
      </c>
      <c r="C8" s="31">
        <v>80</v>
      </c>
      <c r="D8" s="32">
        <v>30</v>
      </c>
    </row>
    <row r="9" spans="1:13" x14ac:dyDescent="0.35">
      <c r="A9" s="24" t="s">
        <v>86</v>
      </c>
      <c r="B9" s="31">
        <v>94</v>
      </c>
      <c r="C9" s="31">
        <v>66</v>
      </c>
      <c r="D9" s="32">
        <v>23</v>
      </c>
    </row>
    <row r="10" spans="1:13" x14ac:dyDescent="0.35">
      <c r="A10" s="24" t="s">
        <v>75</v>
      </c>
      <c r="B10" s="31">
        <v>22</v>
      </c>
      <c r="C10" s="31">
        <v>12</v>
      </c>
      <c r="D10" s="32">
        <v>6</v>
      </c>
    </row>
    <row r="11" spans="1:13" x14ac:dyDescent="0.35">
      <c r="A11" s="24" t="s">
        <v>71</v>
      </c>
      <c r="B11" s="33" t="s">
        <v>87</v>
      </c>
      <c r="C11" s="33" t="s">
        <v>87</v>
      </c>
      <c r="D11" s="34" t="s">
        <v>87</v>
      </c>
    </row>
    <row r="12" spans="1:13" x14ac:dyDescent="0.35">
      <c r="A12" s="24" t="s">
        <v>88</v>
      </c>
      <c r="B12" s="33" t="s">
        <v>87</v>
      </c>
      <c r="C12" s="33" t="s">
        <v>87</v>
      </c>
      <c r="D12" s="34" t="s">
        <v>87</v>
      </c>
    </row>
    <row r="13" spans="1:13" x14ac:dyDescent="0.35">
      <c r="A13" s="24" t="s">
        <v>89</v>
      </c>
      <c r="B13" s="57" t="e">
        <f t="shared" ref="B13:D13" si="0">B7+B12*$B$2</f>
        <v>#VALUE!</v>
      </c>
      <c r="C13" s="57" t="e">
        <f t="shared" si="0"/>
        <v>#VALUE!</v>
      </c>
      <c r="D13" s="58" t="e">
        <f t="shared" si="0"/>
        <v>#VALUE!</v>
      </c>
    </row>
    <row r="14" spans="1:13" x14ac:dyDescent="0.35">
      <c r="A14" s="35" t="s">
        <v>72</v>
      </c>
      <c r="B14" s="36" t="s">
        <v>87</v>
      </c>
      <c r="C14" s="36" t="s">
        <v>87</v>
      </c>
      <c r="D14" s="37" t="s">
        <v>87</v>
      </c>
    </row>
    <row r="16" spans="1:13" x14ac:dyDescent="0.35">
      <c r="A16" s="38"/>
      <c r="B16" s="79" t="s">
        <v>67</v>
      </c>
      <c r="C16" s="80"/>
      <c r="D16" s="81"/>
      <c r="E16" s="82" t="s">
        <v>68</v>
      </c>
      <c r="F16" s="83"/>
      <c r="G16" s="84"/>
      <c r="H16" s="79" t="s">
        <v>69</v>
      </c>
      <c r="I16" s="80"/>
      <c r="J16" s="81"/>
      <c r="L16" s="39" t="s">
        <v>70</v>
      </c>
      <c r="M16" s="40" t="s">
        <v>82</v>
      </c>
    </row>
    <row r="17" spans="1:13" ht="29" x14ac:dyDescent="0.35">
      <c r="A17" s="41"/>
      <c r="B17" s="53" t="s">
        <v>71</v>
      </c>
      <c r="C17" s="19" t="s">
        <v>88</v>
      </c>
      <c r="D17" s="42" t="s">
        <v>72</v>
      </c>
      <c r="E17" s="53" t="s">
        <v>71</v>
      </c>
      <c r="F17" s="19" t="s">
        <v>88</v>
      </c>
      <c r="G17" s="42" t="s">
        <v>72</v>
      </c>
      <c r="H17" s="53" t="s">
        <v>71</v>
      </c>
      <c r="I17" s="19" t="s">
        <v>88</v>
      </c>
      <c r="J17" s="42" t="s">
        <v>72</v>
      </c>
      <c r="L17" s="43"/>
      <c r="M17" s="44"/>
    </row>
    <row r="18" spans="1:13" x14ac:dyDescent="0.35">
      <c r="A18" s="41"/>
      <c r="B18" s="54" t="str">
        <f>B11</f>
        <v>?</v>
      </c>
      <c r="C18" t="str">
        <f>B12</f>
        <v>?</v>
      </c>
      <c r="D18" s="45" t="str">
        <f>B14</f>
        <v>?</v>
      </c>
      <c r="E18" s="54" t="str">
        <f>C11</f>
        <v>?</v>
      </c>
      <c r="F18" t="str">
        <f>C12</f>
        <v>?</v>
      </c>
      <c r="G18" s="45" t="str">
        <f>C14</f>
        <v>?</v>
      </c>
      <c r="H18" s="54" t="str">
        <f>D11</f>
        <v>?</v>
      </c>
      <c r="I18" t="str">
        <f>D12</f>
        <v>?</v>
      </c>
      <c r="J18" s="45" t="str">
        <f>D14</f>
        <v>?</v>
      </c>
      <c r="L18" s="41"/>
      <c r="M18" s="26"/>
    </row>
    <row r="19" spans="1:13" x14ac:dyDescent="0.35">
      <c r="A19" s="41">
        <v>1</v>
      </c>
      <c r="B19" s="54"/>
      <c r="D19" s="45"/>
      <c r="E19" s="54"/>
      <c r="G19" s="45"/>
      <c r="H19" s="54"/>
      <c r="J19" s="45"/>
      <c r="L19" s="41">
        <v>1</v>
      </c>
      <c r="M19" s="46">
        <v>0.62028807186961088</v>
      </c>
    </row>
    <row r="20" spans="1:13" x14ac:dyDescent="0.35">
      <c r="A20" s="41">
        <v>2</v>
      </c>
      <c r="B20" s="55"/>
      <c r="D20" s="47"/>
      <c r="E20" s="55"/>
      <c r="G20" s="47"/>
      <c r="H20" s="55"/>
      <c r="J20" s="47"/>
      <c r="L20" s="41">
        <v>2</v>
      </c>
      <c r="M20" s="46">
        <v>0.89362999736832505</v>
      </c>
    </row>
    <row r="21" spans="1:13" x14ac:dyDescent="0.35">
      <c r="A21" s="41">
        <v>3</v>
      </c>
      <c r="B21" s="55"/>
      <c r="D21" s="47"/>
      <c r="E21" s="55"/>
      <c r="G21" s="47"/>
      <c r="H21" s="55"/>
      <c r="J21" s="47"/>
      <c r="L21" s="41">
        <v>3</v>
      </c>
      <c r="M21" s="46">
        <v>2.0167271530404651E-3</v>
      </c>
    </row>
    <row r="22" spans="1:13" x14ac:dyDescent="0.35">
      <c r="A22" s="41">
        <v>4</v>
      </c>
      <c r="B22" s="55"/>
      <c r="D22" s="47"/>
      <c r="E22" s="55"/>
      <c r="G22" s="47"/>
      <c r="H22" s="55"/>
      <c r="J22" s="47"/>
      <c r="L22" s="41">
        <v>4</v>
      </c>
      <c r="M22" s="46">
        <v>0.44334482846295009</v>
      </c>
    </row>
    <row r="23" spans="1:13" x14ac:dyDescent="0.35">
      <c r="A23" s="41">
        <v>5</v>
      </c>
      <c r="B23" s="55"/>
      <c r="D23" s="47"/>
      <c r="E23" s="55"/>
      <c r="G23" s="47"/>
      <c r="H23" s="55"/>
      <c r="J23" s="47"/>
      <c r="L23" s="41">
        <v>5</v>
      </c>
      <c r="M23" s="46">
        <v>0.76590031442833051</v>
      </c>
    </row>
    <row r="24" spans="1:13" x14ac:dyDescent="0.35">
      <c r="A24" s="41">
        <v>6</v>
      </c>
      <c r="B24" s="55"/>
      <c r="D24" s="47"/>
      <c r="E24" s="55"/>
      <c r="G24" s="47"/>
      <c r="H24" s="55"/>
      <c r="J24" s="47"/>
      <c r="L24" s="41">
        <v>6</v>
      </c>
      <c r="M24" s="46">
        <v>0.81682952778706019</v>
      </c>
    </row>
    <row r="25" spans="1:13" x14ac:dyDescent="0.35">
      <c r="A25" s="41">
        <v>7</v>
      </c>
      <c r="B25" s="55"/>
      <c r="D25" s="47"/>
      <c r="E25" s="55"/>
      <c r="G25" s="47"/>
      <c r="H25" s="55"/>
      <c r="J25" s="47"/>
      <c r="L25" s="41">
        <v>7</v>
      </c>
      <c r="M25" s="46">
        <v>4.2729999999999999E-3</v>
      </c>
    </row>
    <row r="26" spans="1:13" x14ac:dyDescent="0.35">
      <c r="A26" s="41">
        <v>8</v>
      </c>
      <c r="B26" s="55"/>
      <c r="D26" s="47"/>
      <c r="E26" s="55"/>
      <c r="G26" s="47"/>
      <c r="H26" s="55"/>
      <c r="J26" s="47"/>
      <c r="L26" s="41">
        <v>8</v>
      </c>
      <c r="M26" s="46">
        <v>4.8388282746497979E-2</v>
      </c>
    </row>
    <row r="27" spans="1:13" x14ac:dyDescent="0.35">
      <c r="A27" s="41">
        <v>9</v>
      </c>
      <c r="B27" s="55"/>
      <c r="D27" s="47"/>
      <c r="E27" s="55"/>
      <c r="G27" s="47"/>
      <c r="H27" s="55"/>
      <c r="J27" s="47"/>
      <c r="L27" s="41">
        <v>9</v>
      </c>
      <c r="M27" s="46">
        <v>0.50232075737425408</v>
      </c>
    </row>
    <row r="28" spans="1:13" x14ac:dyDescent="0.35">
      <c r="A28" s="41">
        <v>10</v>
      </c>
      <c r="B28" s="55"/>
      <c r="D28" s="47"/>
      <c r="E28" s="55"/>
      <c r="G28" s="47"/>
      <c r="H28" s="55"/>
      <c r="J28" s="47"/>
      <c r="L28" s="41">
        <v>10</v>
      </c>
      <c r="M28" s="46">
        <v>0.1327183713031882</v>
      </c>
    </row>
    <row r="29" spans="1:13" x14ac:dyDescent="0.35">
      <c r="A29" s="41">
        <v>11</v>
      </c>
      <c r="B29" s="55"/>
      <c r="D29" s="47"/>
      <c r="E29" s="55"/>
      <c r="G29" s="47"/>
      <c r="H29" s="55"/>
      <c r="J29" s="47"/>
      <c r="L29" s="41">
        <v>11</v>
      </c>
      <c r="M29" s="46">
        <v>0.92842978404907761</v>
      </c>
    </row>
    <row r="30" spans="1:13" x14ac:dyDescent="0.35">
      <c r="A30" s="41">
        <v>12</v>
      </c>
      <c r="B30" s="55"/>
      <c r="D30" s="47"/>
      <c r="E30" s="55"/>
      <c r="G30" s="47"/>
      <c r="H30" s="55"/>
      <c r="J30" s="47"/>
      <c r="L30" s="41">
        <v>12</v>
      </c>
      <c r="M30" s="46">
        <v>0.11997519876053431</v>
      </c>
    </row>
    <row r="31" spans="1:13" x14ac:dyDescent="0.35">
      <c r="A31" s="41">
        <v>13</v>
      </c>
      <c r="B31" s="55"/>
      <c r="D31" s="47"/>
      <c r="E31" s="55"/>
      <c r="G31" s="47"/>
      <c r="H31" s="55"/>
      <c r="J31" s="47"/>
      <c r="L31" s="41">
        <v>13</v>
      </c>
      <c r="M31" s="46">
        <v>0.58944858314104431</v>
      </c>
    </row>
    <row r="32" spans="1:13" x14ac:dyDescent="0.35">
      <c r="A32" s="41">
        <v>14</v>
      </c>
      <c r="B32" s="55"/>
      <c r="D32" s="47"/>
      <c r="E32" s="55"/>
      <c r="G32" s="47"/>
      <c r="H32" s="55"/>
      <c r="J32" s="47"/>
      <c r="L32" s="41">
        <v>14</v>
      </c>
      <c r="M32" s="46">
        <v>0.2492303897687278</v>
      </c>
    </row>
    <row r="33" spans="1:13" x14ac:dyDescent="0.35">
      <c r="A33" s="41">
        <v>15</v>
      </c>
      <c r="B33" s="55"/>
      <c r="D33" s="47"/>
      <c r="E33" s="55"/>
      <c r="G33" s="47"/>
      <c r="H33" s="55"/>
      <c r="J33" s="47"/>
      <c r="L33" s="41">
        <v>15</v>
      </c>
      <c r="M33" s="46">
        <v>0.76849476002369177</v>
      </c>
    </row>
    <row r="34" spans="1:13" x14ac:dyDescent="0.35">
      <c r="A34" s="41">
        <v>16</v>
      </c>
      <c r="B34" s="55"/>
      <c r="D34" s="47"/>
      <c r="E34" s="55"/>
      <c r="G34" s="47"/>
      <c r="H34" s="55"/>
      <c r="J34" s="47"/>
      <c r="L34" s="41">
        <v>16</v>
      </c>
      <c r="M34" s="46">
        <v>0.73260547509216345</v>
      </c>
    </row>
    <row r="35" spans="1:13" x14ac:dyDescent="0.35">
      <c r="A35" s="41">
        <v>17</v>
      </c>
      <c r="B35" s="55"/>
      <c r="D35" s="47"/>
      <c r="E35" s="55"/>
      <c r="G35" s="47"/>
      <c r="H35" s="55"/>
      <c r="J35" s="47"/>
      <c r="L35" s="41">
        <v>17</v>
      </c>
      <c r="M35" s="46">
        <v>8.1329606481217009E-2</v>
      </c>
    </row>
    <row r="36" spans="1:13" x14ac:dyDescent="0.35">
      <c r="A36" s="41">
        <v>18</v>
      </c>
      <c r="B36" s="55"/>
      <c r="D36" s="47"/>
      <c r="E36" s="55"/>
      <c r="G36" s="47"/>
      <c r="H36" s="55"/>
      <c r="J36" s="47"/>
      <c r="L36" s="41">
        <v>18</v>
      </c>
      <c r="M36" s="46">
        <v>0.16094270569060565</v>
      </c>
    </row>
    <row r="37" spans="1:13" x14ac:dyDescent="0.35">
      <c r="A37" s="41">
        <v>19</v>
      </c>
      <c r="B37" s="55"/>
      <c r="D37" s="47"/>
      <c r="E37" s="55"/>
      <c r="G37" s="47"/>
      <c r="H37" s="55"/>
      <c r="J37" s="47"/>
      <c r="L37" s="41">
        <v>19</v>
      </c>
      <c r="M37" s="46">
        <v>7.8264725554369252E-2</v>
      </c>
    </row>
    <row r="38" spans="1:13" x14ac:dyDescent="0.35">
      <c r="A38" s="48">
        <v>20</v>
      </c>
      <c r="B38" s="56"/>
      <c r="C38" s="52"/>
      <c r="D38" s="49"/>
      <c r="E38" s="56"/>
      <c r="F38" s="52"/>
      <c r="G38" s="49"/>
      <c r="H38" s="56"/>
      <c r="I38" s="52"/>
      <c r="J38" s="49"/>
      <c r="L38" s="48">
        <v>20</v>
      </c>
      <c r="M38" s="50">
        <v>0.24480687759860009</v>
      </c>
    </row>
    <row r="40" spans="1:13" x14ac:dyDescent="0.35">
      <c r="A40" t="s">
        <v>74</v>
      </c>
      <c r="B40" s="51"/>
      <c r="C40" s="51"/>
      <c r="D40" s="51" t="s">
        <v>87</v>
      </c>
      <c r="E40" s="51"/>
      <c r="F40" s="51"/>
      <c r="G40" s="51" t="s">
        <v>87</v>
      </c>
      <c r="H40" s="51"/>
      <c r="I40" s="51"/>
      <c r="J40" s="51" t="s">
        <v>87</v>
      </c>
    </row>
    <row r="41" spans="1:13" x14ac:dyDescent="0.35">
      <c r="A41" t="s">
        <v>75</v>
      </c>
      <c r="B41" s="51"/>
      <c r="C41" s="51"/>
      <c r="D41" s="51" t="s">
        <v>87</v>
      </c>
      <c r="E41" s="51"/>
      <c r="F41" s="51"/>
      <c r="G41" s="51" t="s">
        <v>87</v>
      </c>
      <c r="H41" s="51"/>
      <c r="I41" s="51"/>
      <c r="J41" s="51" t="s">
        <v>87</v>
      </c>
    </row>
  </sheetData>
  <mergeCells count="3">
    <mergeCell ref="H16:J16"/>
    <mergeCell ref="B16:D16"/>
    <mergeCell ref="E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sqref="A1:E1"/>
    </sheetView>
  </sheetViews>
  <sheetFormatPr defaultColWidth="9.1796875" defaultRowHeight="12.5" x14ac:dyDescent="0.25"/>
  <cols>
    <col min="1" max="1" width="6.26953125" style="10" bestFit="1" customWidth="1"/>
    <col min="2" max="2" width="25.1796875" style="6" customWidth="1"/>
    <col min="3" max="3" width="12.81640625" style="6" customWidth="1"/>
    <col min="4" max="4" width="11.26953125" style="6" customWidth="1"/>
    <col min="5" max="5" width="11.81640625" style="6" customWidth="1"/>
    <col min="6" max="6" width="15.54296875" style="6" bestFit="1" customWidth="1"/>
    <col min="7" max="16384" width="9.1796875" style="6"/>
  </cols>
  <sheetData>
    <row r="1" spans="1:6" ht="13" x14ac:dyDescent="0.3">
      <c r="A1" s="85" t="s">
        <v>31</v>
      </c>
      <c r="B1" s="85"/>
      <c r="C1" s="85"/>
      <c r="D1" s="85"/>
      <c r="E1" s="85"/>
      <c r="F1" s="5"/>
    </row>
    <row r="2" spans="1:6" ht="39" x14ac:dyDescent="0.3">
      <c r="A2" s="5" t="s">
        <v>32</v>
      </c>
      <c r="B2" s="7" t="s">
        <v>33</v>
      </c>
      <c r="C2" s="8" t="s">
        <v>34</v>
      </c>
      <c r="D2" s="8" t="s">
        <v>35</v>
      </c>
      <c r="E2" s="8" t="s">
        <v>36</v>
      </c>
      <c r="F2" s="9" t="s">
        <v>37</v>
      </c>
    </row>
    <row r="3" spans="1:6" ht="13" x14ac:dyDescent="0.3">
      <c r="A3" s="10" t="s">
        <v>38</v>
      </c>
      <c r="B3" s="6" t="s">
        <v>39</v>
      </c>
      <c r="C3" s="11">
        <v>14050</v>
      </c>
      <c r="D3" s="12">
        <v>10</v>
      </c>
      <c r="E3" s="12">
        <v>0</v>
      </c>
      <c r="F3" s="13">
        <v>10</v>
      </c>
    </row>
    <row r="4" spans="1:6" ht="13" x14ac:dyDescent="0.3">
      <c r="A4" s="10" t="s">
        <v>40</v>
      </c>
      <c r="B4" s="6" t="s">
        <v>41</v>
      </c>
      <c r="C4" s="11">
        <v>15235</v>
      </c>
      <c r="D4" s="12">
        <v>12</v>
      </c>
      <c r="E4" s="12">
        <v>12</v>
      </c>
      <c r="F4" s="13">
        <v>12</v>
      </c>
    </row>
    <row r="5" spans="1:6" ht="13" x14ac:dyDescent="0.3">
      <c r="A5" s="10" t="s">
        <v>42</v>
      </c>
      <c r="B5" s="6" t="s">
        <v>39</v>
      </c>
      <c r="C5" s="11">
        <v>13983</v>
      </c>
      <c r="D5" s="12">
        <v>5</v>
      </c>
      <c r="E5" s="12">
        <v>0</v>
      </c>
      <c r="F5" s="13">
        <v>5</v>
      </c>
    </row>
    <row r="6" spans="1:6" ht="13" x14ac:dyDescent="0.3">
      <c r="A6" s="10" t="s">
        <v>43</v>
      </c>
      <c r="B6" s="6" t="s">
        <v>44</v>
      </c>
      <c r="C6" s="11">
        <v>12953</v>
      </c>
      <c r="D6" s="12">
        <v>15</v>
      </c>
      <c r="E6" s="12">
        <v>15</v>
      </c>
      <c r="F6" s="13">
        <v>15</v>
      </c>
    </row>
    <row r="7" spans="1:6" ht="13" x14ac:dyDescent="0.3">
      <c r="A7" s="10" t="s">
        <v>42</v>
      </c>
      <c r="B7" s="6" t="s">
        <v>45</v>
      </c>
      <c r="C7" s="11">
        <v>13756</v>
      </c>
      <c r="D7" s="12">
        <v>8</v>
      </c>
      <c r="E7" s="12">
        <v>0</v>
      </c>
      <c r="F7" s="13">
        <v>8</v>
      </c>
    </row>
    <row r="8" spans="1:6" ht="13" x14ac:dyDescent="0.3">
      <c r="A8" s="10" t="s">
        <v>46</v>
      </c>
      <c r="B8" s="6" t="s">
        <v>39</v>
      </c>
      <c r="C8" s="11">
        <v>13952</v>
      </c>
      <c r="D8" s="12">
        <v>25</v>
      </c>
      <c r="E8" s="12">
        <v>0</v>
      </c>
      <c r="F8" s="13">
        <v>25</v>
      </c>
    </row>
    <row r="9" spans="1:6" ht="13" x14ac:dyDescent="0.3">
      <c r="A9" s="10" t="s">
        <v>47</v>
      </c>
      <c r="B9" s="6" t="s">
        <v>48</v>
      </c>
      <c r="C9" s="11">
        <v>11598</v>
      </c>
      <c r="D9" s="12">
        <v>35</v>
      </c>
      <c r="E9" s="12">
        <v>35</v>
      </c>
      <c r="F9" s="13">
        <v>35</v>
      </c>
    </row>
    <row r="10" spans="1:6" ht="13" x14ac:dyDescent="0.3">
      <c r="A10" s="10" t="s">
        <v>49</v>
      </c>
      <c r="B10" s="6" t="s">
        <v>50</v>
      </c>
      <c r="C10" s="11">
        <v>16589</v>
      </c>
      <c r="D10" s="12">
        <v>55</v>
      </c>
      <c r="E10" s="12">
        <v>0</v>
      </c>
      <c r="F10" s="13">
        <v>55</v>
      </c>
    </row>
    <row r="11" spans="1:6" ht="13" x14ac:dyDescent="0.3">
      <c r="A11" s="10" t="s">
        <v>46</v>
      </c>
      <c r="B11" s="6" t="s">
        <v>45</v>
      </c>
      <c r="C11" s="11">
        <v>13698</v>
      </c>
      <c r="D11" s="12">
        <v>40</v>
      </c>
      <c r="E11" s="12">
        <v>0</v>
      </c>
      <c r="F11" s="13">
        <v>0</v>
      </c>
    </row>
    <row r="12" spans="1:6" ht="13" x14ac:dyDescent="0.3">
      <c r="A12" s="10" t="s">
        <v>51</v>
      </c>
      <c r="B12" s="6" t="s">
        <v>39</v>
      </c>
      <c r="C12" s="11">
        <v>13587</v>
      </c>
      <c r="D12" s="12">
        <v>35</v>
      </c>
      <c r="E12" s="12">
        <v>0</v>
      </c>
      <c r="F12" s="13">
        <v>0</v>
      </c>
    </row>
    <row r="13" spans="1:6" x14ac:dyDescent="0.25">
      <c r="A13" s="6"/>
    </row>
    <row r="14" spans="1:6" ht="13" x14ac:dyDescent="0.3">
      <c r="B14" s="14"/>
      <c r="E14" s="15" t="s">
        <v>52</v>
      </c>
      <c r="F14" s="16">
        <f>SUMPRODUCT($C$3:$C$12,F3:F12)</f>
        <v>2364703</v>
      </c>
    </row>
    <row r="16" spans="1:6" x14ac:dyDescent="0.25">
      <c r="C16" s="6" t="s">
        <v>53</v>
      </c>
      <c r="D16" s="6" t="s">
        <v>54</v>
      </c>
    </row>
    <row r="17" spans="2:5" ht="13" x14ac:dyDescent="0.3">
      <c r="B17" s="15" t="s">
        <v>55</v>
      </c>
      <c r="C17" s="17">
        <v>165</v>
      </c>
      <c r="D17" s="6">
        <f>SUM(F3:F12)</f>
        <v>165</v>
      </c>
    </row>
    <row r="19" spans="2:5" ht="13" x14ac:dyDescent="0.3">
      <c r="C19" s="59" t="s">
        <v>92</v>
      </c>
      <c r="D19" s="12">
        <v>8</v>
      </c>
    </row>
    <row r="20" spans="2:5" ht="13" x14ac:dyDescent="0.3">
      <c r="C20" s="59" t="s">
        <v>91</v>
      </c>
      <c r="D20" s="12">
        <v>25</v>
      </c>
      <c r="E20" s="6" t="s">
        <v>90</v>
      </c>
    </row>
  </sheetData>
  <mergeCells count="1">
    <mergeCell ref="A1:E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D2" sqref="D2"/>
    </sheetView>
  </sheetViews>
  <sheetFormatPr defaultRowHeight="14.5" x14ac:dyDescent="0.35"/>
  <cols>
    <col min="1" max="2" width="9.1796875" style="61"/>
    <col min="3" max="3" width="16.54296875" style="61" bestFit="1" customWidth="1"/>
    <col min="4" max="6" width="16.26953125" style="61" customWidth="1"/>
    <col min="7" max="9" width="14" style="61" customWidth="1"/>
    <col min="10" max="12" width="12.453125" style="61" customWidth="1"/>
    <col min="13" max="13" width="9.1796875" style="61"/>
    <col min="14" max="14" width="9.1796875" style="61" customWidth="1"/>
    <col min="15" max="15" width="9.1796875" style="60" hidden="1" customWidth="1"/>
    <col min="16" max="16" width="10.453125" style="60" hidden="1" customWidth="1"/>
    <col min="17" max="17" width="9.1796875" style="60" hidden="1" customWidth="1"/>
    <col min="18" max="18" width="38.26953125" style="60" hidden="1" customWidth="1"/>
    <col min="19" max="19" width="9.1796875" style="60" hidden="1" customWidth="1"/>
    <col min="20" max="20" width="9.1796875" customWidth="1"/>
  </cols>
  <sheetData>
    <row r="1" spans="3:19" x14ac:dyDescent="0.35">
      <c r="D1" s="62" t="s">
        <v>56</v>
      </c>
      <c r="O1" s="60" t="s">
        <v>137</v>
      </c>
      <c r="P1" s="60" t="s">
        <v>137</v>
      </c>
      <c r="Q1" s="60">
        <v>1</v>
      </c>
      <c r="R1" s="60" t="s">
        <v>57</v>
      </c>
      <c r="S1" s="60" t="str">
        <f>IF(ISERROR(D2),"",IF(ISBLANK(D2),"",D2))</f>
        <v/>
      </c>
    </row>
    <row r="2" spans="3:19" x14ac:dyDescent="0.35">
      <c r="C2" s="61" t="s">
        <v>57</v>
      </c>
      <c r="D2" s="71"/>
      <c r="O2" s="60" t="s">
        <v>138</v>
      </c>
      <c r="P2" s="60" t="s">
        <v>142</v>
      </c>
      <c r="Q2" s="60">
        <v>1</v>
      </c>
      <c r="R2" s="60" t="s">
        <v>93</v>
      </c>
      <c r="S2" s="60" t="str">
        <f>IF(ISBLANK(Q1),"",INDEX($O$1:$O$5,Q1))</f>
        <v>No response</v>
      </c>
    </row>
    <row r="3" spans="3:19" x14ac:dyDescent="0.35">
      <c r="O3" s="60" t="s">
        <v>139</v>
      </c>
      <c r="P3" s="60" t="s">
        <v>143</v>
      </c>
      <c r="Q3" s="60">
        <v>1</v>
      </c>
      <c r="R3" s="60" t="s">
        <v>94</v>
      </c>
      <c r="S3" s="60" t="str">
        <f t="shared" ref="S3:S4" si="0">IF(ISBLANK(Q2),"",INDEX($O$1:$O$5,Q2))</f>
        <v>No response</v>
      </c>
    </row>
    <row r="4" spans="3:19" x14ac:dyDescent="0.35">
      <c r="C4" s="62" t="s">
        <v>58</v>
      </c>
      <c r="D4" s="63"/>
      <c r="O4" s="60" t="s">
        <v>140</v>
      </c>
      <c r="Q4" s="60">
        <v>1</v>
      </c>
      <c r="R4" s="60" t="s">
        <v>95</v>
      </c>
      <c r="S4" s="60" t="str">
        <f t="shared" si="0"/>
        <v>No response</v>
      </c>
    </row>
    <row r="5" spans="3:19" x14ac:dyDescent="0.35">
      <c r="C5" s="62" t="s">
        <v>59</v>
      </c>
      <c r="D5" s="63"/>
      <c r="O5" s="60" t="s">
        <v>141</v>
      </c>
      <c r="Q5" s="60">
        <v>1</v>
      </c>
      <c r="R5" s="60" t="s">
        <v>96</v>
      </c>
      <c r="S5" s="60" t="str">
        <f>IF(ISBLANK(Q4),"",INDEX($O$1:$O$5,Q4))</f>
        <v>No response</v>
      </c>
    </row>
    <row r="6" spans="3:19" x14ac:dyDescent="0.35">
      <c r="C6" s="62" t="s">
        <v>60</v>
      </c>
      <c r="D6" s="63"/>
      <c r="R6" s="60" t="s">
        <v>97</v>
      </c>
      <c r="S6" s="60" t="str">
        <f>IF(ISERROR(D9),"",IF(ISBLANK(D9),"",D9))</f>
        <v/>
      </c>
    </row>
    <row r="7" spans="3:19" x14ac:dyDescent="0.35">
      <c r="C7" s="62" t="s">
        <v>61</v>
      </c>
      <c r="D7" s="63"/>
      <c r="R7" s="60" t="s">
        <v>98</v>
      </c>
      <c r="S7" s="60" t="str">
        <f>IF(ISBLANK(Q5),"",INDEX($P$1:$P$3,Q5))</f>
        <v>No response</v>
      </c>
    </row>
    <row r="8" spans="3:19" x14ac:dyDescent="0.35">
      <c r="R8" s="60" t="s">
        <v>99</v>
      </c>
      <c r="S8" s="60" t="str">
        <f>IF(ISERROR(D11),"",IF(ISBLANK(D11),"",D11))</f>
        <v/>
      </c>
    </row>
    <row r="9" spans="3:19" x14ac:dyDescent="0.35">
      <c r="C9" s="62" t="s">
        <v>62</v>
      </c>
      <c r="D9" s="72"/>
      <c r="R9" s="60" t="s">
        <v>100</v>
      </c>
      <c r="S9" s="60" t="str">
        <f>IF(ISERROR(D16),"",IF(ISBLANK(D16),"",D16))</f>
        <v/>
      </c>
    </row>
    <row r="10" spans="3:19" x14ac:dyDescent="0.35">
      <c r="C10" s="62" t="s">
        <v>63</v>
      </c>
      <c r="D10" s="63"/>
      <c r="R10" s="60" t="s">
        <v>101</v>
      </c>
      <c r="S10" s="60" t="str">
        <f>IF(ISERROR(E16),"",IF(ISBLANK(E16),"",E16))</f>
        <v/>
      </c>
    </row>
    <row r="11" spans="3:19" x14ac:dyDescent="0.35">
      <c r="C11" s="62" t="s">
        <v>64</v>
      </c>
      <c r="D11" s="72"/>
      <c r="R11" s="60" t="s">
        <v>102</v>
      </c>
      <c r="S11" s="60" t="str">
        <f>IF(ISERROR(F16),"",IF(ISBLANK(F16),"",F16))</f>
        <v/>
      </c>
    </row>
    <row r="12" spans="3:19" x14ac:dyDescent="0.35">
      <c r="R12" s="60" t="s">
        <v>103</v>
      </c>
      <c r="S12" s="60" t="str">
        <f>IF(ISERROR(G16),"",IF(ISBLANK(G16),"",G16))</f>
        <v/>
      </c>
    </row>
    <row r="13" spans="3:19" x14ac:dyDescent="0.35">
      <c r="R13" s="60" t="s">
        <v>104</v>
      </c>
      <c r="S13" s="60" t="str">
        <f>IF(ISERROR(H16),"",IF(ISBLANK(H16),"",H16))</f>
        <v/>
      </c>
    </row>
    <row r="14" spans="3:19" x14ac:dyDescent="0.35">
      <c r="C14" s="62" t="s">
        <v>65</v>
      </c>
      <c r="D14" s="86" t="s">
        <v>67</v>
      </c>
      <c r="E14" s="87"/>
      <c r="F14" s="88"/>
      <c r="G14" s="90" t="s">
        <v>68</v>
      </c>
      <c r="H14" s="91"/>
      <c r="I14" s="92"/>
      <c r="J14" s="86" t="s">
        <v>69</v>
      </c>
      <c r="K14" s="87"/>
      <c r="L14" s="88"/>
      <c r="R14" s="60" t="s">
        <v>105</v>
      </c>
      <c r="S14" s="60" t="str">
        <f>IF(ISERROR(I16),"",IF(ISBLANK(I16),"",I16))</f>
        <v/>
      </c>
    </row>
    <row r="15" spans="3:19" ht="29" x14ac:dyDescent="0.35">
      <c r="C15" s="61" t="s">
        <v>70</v>
      </c>
      <c r="D15" s="64" t="s">
        <v>71</v>
      </c>
      <c r="E15" s="65" t="s">
        <v>88</v>
      </c>
      <c r="F15" s="66" t="s">
        <v>72</v>
      </c>
      <c r="G15" s="64" t="s">
        <v>71</v>
      </c>
      <c r="H15" s="65" t="s">
        <v>88</v>
      </c>
      <c r="I15" s="66" t="s">
        <v>72</v>
      </c>
      <c r="J15" s="64" t="s">
        <v>71</v>
      </c>
      <c r="K15" s="65" t="s">
        <v>88</v>
      </c>
      <c r="L15" s="66" t="s">
        <v>72</v>
      </c>
      <c r="R15" s="60" t="s">
        <v>106</v>
      </c>
      <c r="S15" s="60" t="str">
        <f>IF(ISERROR(J16),"",IF(ISBLANK(J16),"",J16))</f>
        <v/>
      </c>
    </row>
    <row r="16" spans="3:19" x14ac:dyDescent="0.35">
      <c r="C16" s="61">
        <v>6</v>
      </c>
      <c r="D16" s="73"/>
      <c r="E16" s="72"/>
      <c r="F16" s="74"/>
      <c r="G16" s="73"/>
      <c r="H16" s="72"/>
      <c r="I16" s="74"/>
      <c r="J16" s="73"/>
      <c r="K16" s="72"/>
      <c r="L16" s="74"/>
      <c r="R16" s="60" t="s">
        <v>107</v>
      </c>
      <c r="S16" s="60" t="str">
        <f>IF(ISERROR(K16),"",IF(ISBLANK(K16),"",K16))</f>
        <v/>
      </c>
    </row>
    <row r="17" spans="3:19" x14ac:dyDescent="0.35">
      <c r="C17" s="61">
        <v>11</v>
      </c>
      <c r="D17" s="75"/>
      <c r="E17" s="76"/>
      <c r="F17" s="77"/>
      <c r="G17" s="75"/>
      <c r="H17" s="76"/>
      <c r="I17" s="77"/>
      <c r="J17" s="75"/>
      <c r="K17" s="76"/>
      <c r="L17" s="77"/>
      <c r="R17" s="60" t="s">
        <v>108</v>
      </c>
      <c r="S17" s="60" t="str">
        <f>IF(ISERROR(L16),"",IF(ISBLANK(L16),"",L16))</f>
        <v/>
      </c>
    </row>
    <row r="18" spans="3:19" x14ac:dyDescent="0.35">
      <c r="R18" s="60" t="s">
        <v>109</v>
      </c>
      <c r="S18" s="60" t="str">
        <f>IF(ISERROR(D17),"",IF(ISBLANK(D17),"",D17))</f>
        <v/>
      </c>
    </row>
    <row r="19" spans="3:19" x14ac:dyDescent="0.35">
      <c r="C19" s="62" t="s">
        <v>66</v>
      </c>
      <c r="R19" s="60" t="s">
        <v>110</v>
      </c>
      <c r="S19" s="60" t="str">
        <f>IF(ISERROR(E17),"",IF(ISBLANK(E17),"",E17))</f>
        <v/>
      </c>
    </row>
    <row r="20" spans="3:19" x14ac:dyDescent="0.35">
      <c r="C20" s="65" t="s">
        <v>72</v>
      </c>
      <c r="D20" s="67" t="s">
        <v>67</v>
      </c>
      <c r="E20" s="61" t="s">
        <v>68</v>
      </c>
      <c r="F20" s="61" t="s">
        <v>69</v>
      </c>
      <c r="R20" s="60" t="s">
        <v>111</v>
      </c>
      <c r="S20" s="60" t="str">
        <f>IF(ISERROR(F17),"",IF(ISBLANK(F17),"",F17))</f>
        <v/>
      </c>
    </row>
    <row r="21" spans="3:19" x14ac:dyDescent="0.35">
      <c r="C21" s="65" t="s">
        <v>74</v>
      </c>
      <c r="D21" s="72"/>
      <c r="E21" s="72"/>
      <c r="F21" s="72"/>
      <c r="R21" s="60" t="s">
        <v>112</v>
      </c>
      <c r="S21" s="60" t="str">
        <f>IF(ISERROR(G17),"",IF(ISBLANK(G17),"",G17))</f>
        <v/>
      </c>
    </row>
    <row r="22" spans="3:19" x14ac:dyDescent="0.35">
      <c r="C22" s="65" t="s">
        <v>75</v>
      </c>
      <c r="D22" s="72"/>
      <c r="E22" s="72"/>
      <c r="F22" s="72"/>
      <c r="R22" s="60" t="s">
        <v>113</v>
      </c>
      <c r="S22" s="60" t="str">
        <f>IF(ISERROR(H17),"",IF(ISBLANK(H17),"",H17))</f>
        <v/>
      </c>
    </row>
    <row r="23" spans="3:19" x14ac:dyDescent="0.35">
      <c r="R23" s="60" t="s">
        <v>114</v>
      </c>
      <c r="S23" s="60" t="str">
        <f>IF(ISERROR(I17),"",IF(ISBLANK(I17),"",I17))</f>
        <v/>
      </c>
    </row>
    <row r="24" spans="3:19" x14ac:dyDescent="0.35">
      <c r="R24" s="60" t="s">
        <v>115</v>
      </c>
      <c r="S24" s="60" t="str">
        <f>IF(ISERROR(J17),"",IF(ISBLANK(J17),"",J17))</f>
        <v/>
      </c>
    </row>
    <row r="25" spans="3:19" x14ac:dyDescent="0.35">
      <c r="C25" s="62" t="s">
        <v>73</v>
      </c>
      <c r="R25" s="60" t="s">
        <v>116</v>
      </c>
      <c r="S25" s="60" t="str">
        <f>IF(ISERROR(K17),"",IF(ISBLANK(K17),"",K17))</f>
        <v/>
      </c>
    </row>
    <row r="26" spans="3:19" x14ac:dyDescent="0.35">
      <c r="C26" s="68" t="s">
        <v>32</v>
      </c>
      <c r="D26" s="69" t="s">
        <v>33</v>
      </c>
      <c r="E26" s="61" t="s">
        <v>37</v>
      </c>
      <c r="R26" s="60" t="s">
        <v>117</v>
      </c>
      <c r="S26" s="60" t="str">
        <f>IF(ISERROR(L17),"",IF(ISBLANK(L17),"",L17))</f>
        <v/>
      </c>
    </row>
    <row r="27" spans="3:19" x14ac:dyDescent="0.35">
      <c r="C27" s="68" t="s">
        <v>38</v>
      </c>
      <c r="D27" s="69" t="s">
        <v>39</v>
      </c>
      <c r="E27" s="72"/>
      <c r="R27" s="60" t="s">
        <v>118</v>
      </c>
      <c r="S27" s="60" t="str">
        <f>IF(ISERROR(D21),"",IF(ISBLANK(D21),"",D21))</f>
        <v/>
      </c>
    </row>
    <row r="28" spans="3:19" x14ac:dyDescent="0.35">
      <c r="C28" s="68" t="s">
        <v>40</v>
      </c>
      <c r="D28" s="69" t="s">
        <v>41</v>
      </c>
      <c r="E28" s="72"/>
      <c r="R28" s="60" t="s">
        <v>119</v>
      </c>
      <c r="S28" s="60" t="str">
        <f>IF(ISERROR(E21),"",IF(ISBLANK(E21),"",E21))</f>
        <v/>
      </c>
    </row>
    <row r="29" spans="3:19" x14ac:dyDescent="0.35">
      <c r="C29" s="68" t="s">
        <v>42</v>
      </c>
      <c r="D29" s="69" t="s">
        <v>39</v>
      </c>
      <c r="E29" s="72"/>
      <c r="R29" s="60" t="s">
        <v>120</v>
      </c>
      <c r="S29" s="60" t="str">
        <f>IF(ISERROR(F21),"",IF(ISBLANK(F21),"",F21))</f>
        <v/>
      </c>
    </row>
    <row r="30" spans="3:19" x14ac:dyDescent="0.35">
      <c r="C30" s="68" t="s">
        <v>43</v>
      </c>
      <c r="D30" s="69" t="s">
        <v>44</v>
      </c>
      <c r="E30" s="72"/>
      <c r="R30" s="60" t="s">
        <v>121</v>
      </c>
      <c r="S30" s="60" t="str">
        <f>IF(ISERROR(D22),"",IF(ISBLANK(D22),"",D22))</f>
        <v/>
      </c>
    </row>
    <row r="31" spans="3:19" x14ac:dyDescent="0.35">
      <c r="C31" s="68" t="s">
        <v>42</v>
      </c>
      <c r="D31" s="69" t="s">
        <v>45</v>
      </c>
      <c r="E31" s="72"/>
      <c r="R31" s="60" t="s">
        <v>122</v>
      </c>
      <c r="S31" s="60" t="str">
        <f>IF(ISERROR(E22),"",IF(ISBLANK(E22),"",E22))</f>
        <v/>
      </c>
    </row>
    <row r="32" spans="3:19" x14ac:dyDescent="0.35">
      <c r="C32" s="68" t="s">
        <v>46</v>
      </c>
      <c r="D32" s="69" t="s">
        <v>39</v>
      </c>
      <c r="E32" s="72"/>
      <c r="R32" s="60" t="s">
        <v>123</v>
      </c>
      <c r="S32" s="60" t="str">
        <f>IF(ISERROR(F22),"",IF(ISBLANK(F22),"",F22))</f>
        <v/>
      </c>
    </row>
    <row r="33" spans="3:19" x14ac:dyDescent="0.35">
      <c r="C33" s="68" t="s">
        <v>47</v>
      </c>
      <c r="D33" s="69" t="s">
        <v>48</v>
      </c>
      <c r="E33" s="72"/>
      <c r="R33" s="60" t="s">
        <v>124</v>
      </c>
      <c r="S33" s="60" t="str">
        <f>IF(ISERROR(E27),"",IF(ISBLANK(E27),"",E27))</f>
        <v/>
      </c>
    </row>
    <row r="34" spans="3:19" x14ac:dyDescent="0.35">
      <c r="C34" s="68" t="s">
        <v>49</v>
      </c>
      <c r="D34" s="69" t="s">
        <v>50</v>
      </c>
      <c r="E34" s="72"/>
      <c r="R34" s="60" t="s">
        <v>125</v>
      </c>
      <c r="S34" s="60" t="str">
        <f t="shared" ref="S34:S41" si="1">IF(ISERROR(E28),"",IF(ISBLANK(E28),"",E28))</f>
        <v/>
      </c>
    </row>
    <row r="35" spans="3:19" x14ac:dyDescent="0.35">
      <c r="C35" s="68" t="s">
        <v>46</v>
      </c>
      <c r="D35" s="69" t="s">
        <v>45</v>
      </c>
      <c r="E35" s="72"/>
      <c r="R35" s="60" t="s">
        <v>126</v>
      </c>
      <c r="S35" s="60" t="str">
        <f t="shared" si="1"/>
        <v/>
      </c>
    </row>
    <row r="36" spans="3:19" x14ac:dyDescent="0.35">
      <c r="C36" s="68" t="s">
        <v>51</v>
      </c>
      <c r="D36" s="69" t="s">
        <v>39</v>
      </c>
      <c r="E36" s="72"/>
      <c r="R36" s="60" t="s">
        <v>127</v>
      </c>
      <c r="S36" s="60" t="str">
        <f t="shared" si="1"/>
        <v/>
      </c>
    </row>
    <row r="37" spans="3:19" x14ac:dyDescent="0.35">
      <c r="R37" s="60" t="s">
        <v>128</v>
      </c>
      <c r="S37" s="60" t="str">
        <f t="shared" si="1"/>
        <v/>
      </c>
    </row>
    <row r="38" spans="3:19" x14ac:dyDescent="0.35">
      <c r="C38" s="78" t="s">
        <v>144</v>
      </c>
      <c r="D38" s="72"/>
      <c r="R38" s="60" t="s">
        <v>129</v>
      </c>
      <c r="S38" s="60" t="str">
        <f t="shared" si="1"/>
        <v/>
      </c>
    </row>
    <row r="39" spans="3:19" x14ac:dyDescent="0.35">
      <c r="R39" s="60" t="s">
        <v>130</v>
      </c>
      <c r="S39" s="60" t="str">
        <f t="shared" si="1"/>
        <v/>
      </c>
    </row>
    <row r="40" spans="3:19" x14ac:dyDescent="0.35">
      <c r="C40" s="70" t="s">
        <v>77</v>
      </c>
      <c r="D40" s="72"/>
      <c r="R40" s="60" t="s">
        <v>131</v>
      </c>
      <c r="S40" s="60" t="str">
        <f t="shared" si="1"/>
        <v/>
      </c>
    </row>
    <row r="41" spans="3:19" x14ac:dyDescent="0.35">
      <c r="C41" s="65"/>
      <c r="R41" s="60" t="s">
        <v>132</v>
      </c>
      <c r="S41" s="60" t="str">
        <f t="shared" si="1"/>
        <v/>
      </c>
    </row>
    <row r="42" spans="3:19" ht="15" customHeight="1" x14ac:dyDescent="0.35">
      <c r="C42" s="70" t="s">
        <v>78</v>
      </c>
      <c r="D42" s="72"/>
      <c r="R42" s="60" t="s">
        <v>133</v>
      </c>
      <c r="S42" s="60" t="str">
        <f>IF(ISERROR(E36),"",IF(ISBLANK(E36),"",E36))</f>
        <v/>
      </c>
    </row>
    <row r="43" spans="3:19" x14ac:dyDescent="0.35">
      <c r="R43" s="60" t="s">
        <v>145</v>
      </c>
      <c r="S43" s="60" t="str">
        <f>IF(ISERROR(D38),"",IF(ISBLANK(D38),"",D38))</f>
        <v/>
      </c>
    </row>
    <row r="44" spans="3:19" x14ac:dyDescent="0.35">
      <c r="C44" s="62" t="s">
        <v>76</v>
      </c>
      <c r="D44" s="89" t="s">
        <v>79</v>
      </c>
      <c r="E44" s="89"/>
      <c r="F44" s="89"/>
      <c r="G44" s="89"/>
      <c r="H44" s="89"/>
      <c r="R44" s="60" t="s">
        <v>134</v>
      </c>
      <c r="S44" s="60" t="str">
        <f>IF(ISERROR(D40),"",IF(ISBLANK(D40),"",D40))</f>
        <v/>
      </c>
    </row>
    <row r="45" spans="3:19" x14ac:dyDescent="0.35">
      <c r="D45" s="89"/>
      <c r="E45" s="89"/>
      <c r="F45" s="89"/>
      <c r="G45" s="89"/>
      <c r="H45" s="89"/>
      <c r="R45" s="60" t="s">
        <v>135</v>
      </c>
      <c r="S45" s="60" t="str">
        <f>IF(ISERROR(D42),"",IF(ISBLANK(D42),"",D42))</f>
        <v/>
      </c>
    </row>
    <row r="46" spans="3:19" x14ac:dyDescent="0.35">
      <c r="D46" s="89"/>
      <c r="E46" s="89"/>
      <c r="F46" s="89"/>
      <c r="G46" s="89"/>
      <c r="H46" s="89"/>
      <c r="R46" s="60" t="s">
        <v>136</v>
      </c>
      <c r="S46" s="60" t="str">
        <f>IF(ISERROR(D44),"",IF(ISBLANK(D44),"",D44))</f>
        <v>Type your explanation here.</v>
      </c>
    </row>
    <row r="47" spans="3:19" x14ac:dyDescent="0.35">
      <c r="C47" s="65" t="s">
        <v>80</v>
      </c>
      <c r="D47" s="61">
        <f>LEN(D44)</f>
        <v>27</v>
      </c>
      <c r="E47" s="61" t="s">
        <v>81</v>
      </c>
    </row>
  </sheetData>
  <sheetProtection algorithmName="SHA-512" hashValue="/oZHjwASPvI2yFCVsTUvDpNDUDO+lvy+FZ+5NdsN2poyptvLZgOJ35Y+WHtctTH5uW1/PfBv4D4+0McmQlPllQ==" saltValue="kMV7lZhiBG988gGvNrZwFA==" spinCount="100000" sheet="1" objects="1" scenarios="1"/>
  <mergeCells count="4">
    <mergeCell ref="J14:L14"/>
    <mergeCell ref="D44:H46"/>
    <mergeCell ref="D14:F14"/>
    <mergeCell ref="G14:I1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12700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12700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12700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12700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184150</xdr:rowOff>
                  </from>
                  <to>
                    <xdr:col>4</xdr:col>
                    <xdr:colOff>12700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</vt:lpstr>
      <vt:lpstr>OM Club</vt:lpstr>
      <vt:lpstr>WestPlast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samiedal</dc:creator>
  <cp:lastModifiedBy>Saied</cp:lastModifiedBy>
  <dcterms:created xsi:type="dcterms:W3CDTF">2023-10-23T18:47:44Z</dcterms:created>
  <dcterms:modified xsi:type="dcterms:W3CDTF">2023-10-26T20:55:48Z</dcterms:modified>
</cp:coreProperties>
</file>