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U of A\Teaching\OM 352\Fall 2023\Exams\Quiz 3\Final files\"/>
    </mc:Choice>
  </mc:AlternateContent>
  <bookViews>
    <workbookView xWindow="-120" yWindow="480" windowWidth="29040" windowHeight="15840" activeTab="2"/>
  </bookViews>
  <sheets>
    <sheet name="EVAC" sheetId="1" r:id="rId1"/>
    <sheet name="GF" sheetId="2" r:id="rId2"/>
    <sheet name="Answers" sheetId="3" r:id="rId3"/>
  </sheets>
  <definedNames>
    <definedName name="_xlnm._FilterDatabase" localSheetId="0" hidden="1">EVAC!$A$1:$E$24</definedName>
    <definedName name="a">#REF!</definedName>
    <definedName name="cap">#REF!</definedName>
    <definedName name="Desired">#REF!</definedName>
    <definedName name="i">#REF!</definedName>
    <definedName name="MaximumMargin">#REF!</definedName>
    <definedName name="MaxMarin">#REF!</definedName>
    <definedName name="pp">#REF!</definedName>
    <definedName name="RiskAutoStopPercChange">1.5</definedName>
    <definedName name="RiskCollectDistributionSamples">2</definedName>
    <definedName name="RiskExcelReportsGoInNewWorkbook">FALSE</definedName>
    <definedName name="RiskExcelReportsToGenerate">6144</definedName>
    <definedName name="RiskFixedSeed">1</definedName>
    <definedName name="RiskGenerateExcelReportsAtEndOfSimulation">TRUE</definedName>
    <definedName name="RiskHasSettings">TRUE</definedName>
    <definedName name="RiskMinimizeOnStart">FALSE</definedName>
    <definedName name="RiskMonitorConvergence">FALSE</definedName>
    <definedName name="RiskNumIterations">100</definedName>
    <definedName name="RiskNumSimulations">14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TemplateSheetName">"myTemplate"</definedName>
    <definedName name="RiskUpdateDisplay">FALSE</definedName>
    <definedName name="RiskUseDifferentSeedForEachSim">FALSE</definedName>
    <definedName name="RiskUseFixedSeed">FALSE</definedName>
    <definedName name="RiskUseMultipleCPUs">FALSE</definedName>
    <definedName name="solver_adj" localSheetId="0" hidden="1">EVAC!$A$2:$A$24,EVAC!$I$2,EVAC!$J$16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EVAC!$A$2:$A$24</definedName>
    <definedName name="solver_lhs2" localSheetId="0" hidden="1">EVAC!$M$2:$M$16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opt" localSheetId="0" hidden="1">EVAC!$H$18</definedName>
    <definedName name="solver_opt" localSheetId="1" hidden="1">GF!$M$5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EVAC!$E$2:$E$24</definedName>
    <definedName name="solver_rhs2" localSheetId="0" hidden="1">EVAC!$N$2:$N$16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solver_ver">1.3</definedName>
    <definedName name="Subm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4" i="3" l="1"/>
  <c r="P101" i="3"/>
  <c r="P102" i="3"/>
  <c r="P103" i="3"/>
  <c r="P100" i="3"/>
  <c r="P99" i="3"/>
  <c r="P96" i="3"/>
  <c r="P97" i="3"/>
  <c r="P98" i="3"/>
  <c r="P95" i="3"/>
  <c r="P94" i="3"/>
  <c r="P93" i="3"/>
  <c r="P85" i="3"/>
  <c r="P86" i="3"/>
  <c r="P87" i="3"/>
  <c r="P88" i="3"/>
  <c r="P89" i="3"/>
  <c r="P90" i="3"/>
  <c r="P91" i="3"/>
  <c r="P92" i="3"/>
  <c r="P84" i="3"/>
  <c r="P83" i="3"/>
  <c r="P82" i="3"/>
  <c r="P81" i="3"/>
  <c r="P80" i="3"/>
  <c r="P79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57" i="3"/>
  <c r="P56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34" i="3"/>
  <c r="P33" i="3"/>
  <c r="P32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10" i="3"/>
  <c r="P9" i="3"/>
  <c r="P8" i="3"/>
  <c r="P7" i="3"/>
  <c r="P3" i="3" a="1"/>
  <c r="P3" i="3" s="1"/>
  <c r="P4" i="3" a="1"/>
  <c r="P4" i="3" s="1"/>
  <c r="P5" i="3" a="1"/>
  <c r="P5" i="3" s="1"/>
  <c r="P6" i="3" a="1"/>
  <c r="P6" i="3" s="1"/>
  <c r="P2" i="3" a="1"/>
  <c r="P2" i="3" s="1"/>
  <c r="P1" i="3"/>
  <c r="L22" i="2"/>
  <c r="L21" i="2"/>
  <c r="L20" i="2"/>
  <c r="L19" i="2"/>
  <c r="L18" i="2"/>
  <c r="L17" i="2"/>
  <c r="H17" i="2"/>
  <c r="G17" i="2"/>
  <c r="F17" i="2"/>
  <c r="L16" i="2"/>
  <c r="H16" i="2"/>
  <c r="G16" i="2"/>
  <c r="F16" i="2"/>
  <c r="L15" i="2"/>
  <c r="H15" i="2"/>
  <c r="G15" i="2"/>
  <c r="F15" i="2"/>
  <c r="L14" i="2"/>
  <c r="H14" i="2"/>
  <c r="G14" i="2"/>
  <c r="F14" i="2"/>
  <c r="L13" i="2"/>
  <c r="H13" i="2"/>
  <c r="G13" i="2"/>
  <c r="F13" i="2"/>
  <c r="H10" i="2"/>
  <c r="G10" i="2"/>
  <c r="F10" i="2"/>
  <c r="H9" i="2"/>
  <c r="G9" i="2"/>
  <c r="F9" i="2"/>
  <c r="H8" i="2"/>
  <c r="G8" i="2"/>
  <c r="F8" i="2"/>
  <c r="H7" i="2"/>
  <c r="G7" i="2"/>
  <c r="F7" i="2"/>
  <c r="H6" i="2"/>
  <c r="G6" i="2"/>
  <c r="F6" i="2"/>
  <c r="M5" i="2"/>
  <c r="H18" i="1"/>
  <c r="L16" i="1"/>
  <c r="N16" i="1" s="1"/>
  <c r="K16" i="1"/>
  <c r="M16" i="1" s="1"/>
  <c r="L15" i="1"/>
  <c r="N15" i="1" s="1"/>
  <c r="K15" i="1"/>
  <c r="M15" i="1" s="1"/>
  <c r="L14" i="1"/>
  <c r="N14" i="1" s="1"/>
  <c r="K14" i="1"/>
  <c r="M14" i="1" s="1"/>
  <c r="L13" i="1"/>
  <c r="N13" i="1" s="1"/>
  <c r="K13" i="1"/>
  <c r="M13" i="1" s="1"/>
  <c r="L12" i="1"/>
  <c r="N12" i="1" s="1"/>
  <c r="K12" i="1"/>
  <c r="M12" i="1" s="1"/>
  <c r="L11" i="1"/>
  <c r="N11" i="1" s="1"/>
  <c r="K11" i="1"/>
  <c r="M11" i="1" s="1"/>
  <c r="N10" i="1"/>
  <c r="L10" i="1"/>
  <c r="K10" i="1"/>
  <c r="M10" i="1" s="1"/>
  <c r="L9" i="1"/>
  <c r="N9" i="1" s="1"/>
  <c r="K9" i="1"/>
  <c r="M9" i="1" s="1"/>
  <c r="N8" i="1"/>
  <c r="L8" i="1"/>
  <c r="K8" i="1"/>
  <c r="M8" i="1" s="1"/>
  <c r="M7" i="1"/>
  <c r="L7" i="1"/>
  <c r="N7" i="1" s="1"/>
  <c r="K7" i="1"/>
  <c r="L6" i="1"/>
  <c r="N6" i="1" s="1"/>
  <c r="K6" i="1"/>
  <c r="M6" i="1" s="1"/>
  <c r="M5" i="1"/>
  <c r="L5" i="1"/>
  <c r="N5" i="1" s="1"/>
  <c r="K5" i="1"/>
  <c r="L4" i="1"/>
  <c r="N4" i="1" s="1"/>
  <c r="K4" i="1"/>
  <c r="M4" i="1" s="1"/>
  <c r="M3" i="1"/>
  <c r="L3" i="1"/>
  <c r="N3" i="1" s="1"/>
  <c r="K3" i="1"/>
  <c r="L2" i="1"/>
  <c r="N2" i="1" s="1"/>
  <c r="K2" i="1"/>
  <c r="M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<sst xmlns="http://schemas.openxmlformats.org/spreadsheetml/2006/main" count="217" uniqueCount="170">
  <si>
    <t>Flow</t>
  </si>
  <si>
    <t>From</t>
  </si>
  <si>
    <t>To</t>
  </si>
  <si>
    <t>Distance (km)</t>
  </si>
  <si>
    <t>Capacity (thousands / hr.)</t>
  </si>
  <si>
    <t>Node</t>
  </si>
  <si>
    <t>Supply</t>
  </si>
  <si>
    <t>Demand</t>
  </si>
  <si>
    <t>Flow in</t>
  </si>
  <si>
    <t>Flow out</t>
  </si>
  <si>
    <t>FI+S</t>
  </si>
  <si>
    <t>FO+D</t>
  </si>
  <si>
    <t>Downtown</t>
  </si>
  <si>
    <t>Safe Zone</t>
  </si>
  <si>
    <t>Max demand at node 15</t>
  </si>
  <si>
    <t>c1</t>
  </si>
  <si>
    <t>c2</t>
  </si>
  <si>
    <t>b</t>
  </si>
  <si>
    <t>e</t>
  </si>
  <si>
    <t>M</t>
  </si>
  <si>
    <t>Cost of inspection:</t>
  </si>
  <si>
    <t>per claim</t>
  </si>
  <si>
    <t>Fine recovered</t>
  </si>
  <si>
    <t>per fraudulent claim</t>
  </si>
  <si>
    <t>Training data:</t>
  </si>
  <si>
    <t>Claim number</t>
  </si>
  <si>
    <t>Amount claimed</t>
  </si>
  <si>
    <t>Hectares</t>
  </si>
  <si>
    <t>Fraud?</t>
  </si>
  <si>
    <t>Misclassified</t>
  </si>
  <si>
    <t>c1 * Amt + c2 * Hectares - M* Misclassified?</t>
  </si>
  <si>
    <t>b - e</t>
  </si>
  <si>
    <t>Net cost</t>
  </si>
  <si>
    <t>Total net cost in training set</t>
  </si>
  <si>
    <t>No Fraud</t>
  </si>
  <si>
    <t>Coordinates for line</t>
  </si>
  <si>
    <t>c1 * Amt + c2 * Hectares + M* Misclassified?</t>
  </si>
  <si>
    <t>b + e</t>
  </si>
  <si>
    <t>Amt. claimed</t>
  </si>
  <si>
    <t>Fraud</t>
  </si>
  <si>
    <t>Test data:</t>
  </si>
  <si>
    <t>Inspect?</t>
  </si>
  <si>
    <t>OM 352 Quiz 3</t>
  </si>
  <si>
    <t>Student ID #</t>
  </si>
  <si>
    <t>Question 1</t>
  </si>
  <si>
    <t>[No response, a,b,c,d]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</si>
  <si>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</si>
  <si>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</si>
  <si>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</si>
  <si>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</si>
  <si>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</si>
  <si>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</si>
  <si>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</si>
  <si>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</si>
  <si>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Maximum demand at Node 15</t>
  </si>
  <si>
    <t>Question 10</t>
  </si>
  <si>
    <t>&lt; Report 1 if the capacity was doubled, 0 if not</t>
  </si>
  <si>
    <t>Question 11</t>
  </si>
  <si>
    <t>training data -&gt;</t>
  </si>
  <si>
    <t>Question 12</t>
  </si>
  <si>
    <t>test data -&gt;</t>
  </si>
  <si>
    <t>&lt;--- 1: inspect, 0: not inspect</t>
  </si>
  <si>
    <t>Arc doubled?</t>
  </si>
  <si>
    <t>Q1</t>
  </si>
  <si>
    <t>Q2</t>
  </si>
  <si>
    <t>Q3</t>
  </si>
  <si>
    <t>Q4</t>
  </si>
  <si>
    <t>Q5</t>
  </si>
  <si>
    <t>Q6</t>
  </si>
  <si>
    <t>Q7</t>
  </si>
  <si>
    <t>Q8</t>
  </si>
  <si>
    <t>Q9 - Flow 1</t>
  </si>
  <si>
    <t>Q9 - Flow 2</t>
  </si>
  <si>
    <t>Q9 - Flow 3</t>
  </si>
  <si>
    <t>Q9 - Flow 4</t>
  </si>
  <si>
    <t>Q9 - Flow 5</t>
  </si>
  <si>
    <t>Q9 - Flow 6</t>
  </si>
  <si>
    <t>Q9 - Flow 7</t>
  </si>
  <si>
    <t>Q9 - Flow 8</t>
  </si>
  <si>
    <t>Q9 - Flow 9</t>
  </si>
  <si>
    <t>Q9 - Flow 10</t>
  </si>
  <si>
    <t>Q9 - Flow 11</t>
  </si>
  <si>
    <t>Q9 - Flow 12</t>
  </si>
  <si>
    <t>Q9 - Flow 13</t>
  </si>
  <si>
    <t>Q9 - Flow 14</t>
  </si>
  <si>
    <t>Q9 - Flow 15</t>
  </si>
  <si>
    <t>Q9 - Flow 16</t>
  </si>
  <si>
    <t>Q9 - Flow 17</t>
  </si>
  <si>
    <t>Q9 - Flow 18</t>
  </si>
  <si>
    <t>Q9 - Flow 19</t>
  </si>
  <si>
    <t>Q9 - Flow 20</t>
  </si>
  <si>
    <t>Q9 - Flow 21</t>
  </si>
  <si>
    <t>Q9 - Flow 22</t>
  </si>
  <si>
    <t>Q9 - Flow 23</t>
  </si>
  <si>
    <t>Q9 - Max demand at node 15</t>
  </si>
  <si>
    <t>Q10 - Flow 1</t>
  </si>
  <si>
    <t>Q10 - Flow 2</t>
  </si>
  <si>
    <t>Q10 - Flow 3</t>
  </si>
  <si>
    <t>Q10 - Flow 4</t>
  </si>
  <si>
    <t>Q10 - Flow 5</t>
  </si>
  <si>
    <t>Q10 - Flow 6</t>
  </si>
  <si>
    <t>Q10 - Flow 7</t>
  </si>
  <si>
    <t>Q10 - Flow 8</t>
  </si>
  <si>
    <t>Q10 - Flow 9</t>
  </si>
  <si>
    <t>Q10 - Flow 10</t>
  </si>
  <si>
    <t>Q10 - Flow 11</t>
  </si>
  <si>
    <t>Q10 - Flow 12</t>
  </si>
  <si>
    <t>Q10 - Flow 13</t>
  </si>
  <si>
    <t>Q10 - Flow 14</t>
  </si>
  <si>
    <t>Q10 - Flow 15</t>
  </si>
  <si>
    <t>Q10 - Flow 16</t>
  </si>
  <si>
    <t>Q10 - Flow 17</t>
  </si>
  <si>
    <t>Q10 - Flow 18</t>
  </si>
  <si>
    <t>Q10 - Flow 19</t>
  </si>
  <si>
    <t>Q10 - Flow 20</t>
  </si>
  <si>
    <t>Q10 - Flow 21</t>
  </si>
  <si>
    <t>Q10 - Flow 22</t>
  </si>
  <si>
    <t>Q10 - Flow 23</t>
  </si>
  <si>
    <t>Q10 - Arc doubled? 1</t>
  </si>
  <si>
    <t>Q10 - Arc doubled? 2</t>
  </si>
  <si>
    <t>Q10 - Arc doubled? 3</t>
  </si>
  <si>
    <t>Q10 - Arc doubled? 4</t>
  </si>
  <si>
    <t>Q10 - Arc doubled? 5</t>
  </si>
  <si>
    <t>Q10 - Arc doubled? 6</t>
  </si>
  <si>
    <t>Q10 - Arc doubled? 7</t>
  </si>
  <si>
    <t>Q10 - Arc doubled? 8</t>
  </si>
  <si>
    <t>Q10 - Arc doubled? 9</t>
  </si>
  <si>
    <t>Q10 - Arc doubled? 10</t>
  </si>
  <si>
    <t>Q10 - Arc doubled? 11</t>
  </si>
  <si>
    <t>Q10 - Arc doubled? 12</t>
  </si>
  <si>
    <t>Q10 - Arc doubled? 13</t>
  </si>
  <si>
    <t>Q10 - Arc doubled? 14</t>
  </si>
  <si>
    <t>Q10 - Arc doubled? 15</t>
  </si>
  <si>
    <t>Q10 - Arc doubled? 16</t>
  </si>
  <si>
    <t>Q10 - Arc doubled? 17</t>
  </si>
  <si>
    <t>Q10 - Arc doubled? 18</t>
  </si>
  <si>
    <t>Q10 - Arc doubled? 19</t>
  </si>
  <si>
    <t>Q10 - Arc doubled? 20</t>
  </si>
  <si>
    <t>Q10 - Arc doubled? 21</t>
  </si>
  <si>
    <t>Q10 - Arc doubled? 22</t>
  </si>
  <si>
    <t>Q10 - Arc doubled? 23</t>
  </si>
  <si>
    <t>Q10 - Max demand at node 15</t>
  </si>
  <si>
    <t>Q11 - c1</t>
  </si>
  <si>
    <t>Q11 - c2</t>
  </si>
  <si>
    <t>Q11 - b</t>
  </si>
  <si>
    <t>Q11 - Misclassified 1</t>
  </si>
  <si>
    <t>Q11 - Misclassified 2</t>
  </si>
  <si>
    <t>Q11 - Misclassified 3</t>
  </si>
  <si>
    <t>Q11 - Misclassified 4</t>
  </si>
  <si>
    <t>Q11 - Misclassified 5</t>
  </si>
  <si>
    <t>Q11 - Misclassified 6</t>
  </si>
  <si>
    <t>Q11 - Misclassified 7</t>
  </si>
  <si>
    <t>Q11 - Misclassified 8</t>
  </si>
  <si>
    <t>Q11 - Misclassified 9</t>
  </si>
  <si>
    <t>Q11 - Misclassified 10</t>
  </si>
  <si>
    <t>Q11 - Total net cost</t>
  </si>
  <si>
    <t>Q12 - Inspect? 1</t>
  </si>
  <si>
    <t>Q12 - Inspect? 2</t>
  </si>
  <si>
    <t>Q12 - Inspect? 3</t>
  </si>
  <si>
    <t>Q12 - Inspect? 4</t>
  </si>
  <si>
    <t>Q12 - Inspect? 5</t>
  </si>
  <si>
    <t>Q12 - Net cost 1</t>
  </si>
  <si>
    <t>Q12 - Net cost 2</t>
  </si>
  <si>
    <t>Q12 - Net cost 3</t>
  </si>
  <si>
    <t>Q12 - Net cost 4</t>
  </si>
  <si>
    <t>Q12 - Net cost 5</t>
  </si>
  <si>
    <t xml:space="preserve">No response 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</si>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</sst>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_([$$-409]* #,##0.00_);_([$$-409]* \(#,##0.00\);_([$$-409]* &quot;-&quot;??_);_(@_)"/>
    <numFmt numFmtId="167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1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 wrapText="1"/>
    </xf>
    <xf numFmtId="0" fontId="5" fillId="0" borderId="0" xfId="1" applyFont="1"/>
    <xf numFmtId="0" fontId="5" fillId="2" borderId="0" xfId="1" applyFont="1" applyFill="1"/>
    <xf numFmtId="0" fontId="6" fillId="0" borderId="0" xfId="1" applyFont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right"/>
    </xf>
    <xf numFmtId="0" fontId="5" fillId="3" borderId="0" xfId="1" applyFont="1" applyFill="1"/>
    <xf numFmtId="0" fontId="1" fillId="0" borderId="0" xfId="2"/>
    <xf numFmtId="0" fontId="2" fillId="0" borderId="0" xfId="2" applyFont="1"/>
    <xf numFmtId="164" fontId="0" fillId="2" borderId="0" xfId="3" applyNumberFormat="1" applyFont="1" applyFill="1" applyBorder="1"/>
    <xf numFmtId="0" fontId="7" fillId="0" borderId="0" xfId="2" applyFont="1"/>
    <xf numFmtId="165" fontId="7" fillId="0" borderId="0" xfId="3" applyNumberFormat="1" applyFont="1" applyBorder="1"/>
    <xf numFmtId="0" fontId="1" fillId="0" borderId="0" xfId="2" applyAlignment="1">
      <alignment horizontal="right"/>
    </xf>
    <xf numFmtId="6" fontId="7" fillId="0" borderId="0" xfId="2" applyNumberFormat="1" applyFont="1"/>
    <xf numFmtId="0" fontId="8" fillId="0" borderId="0" xfId="2" applyFont="1" applyAlignment="1">
      <alignment horizontal="center"/>
    </xf>
    <xf numFmtId="0" fontId="2" fillId="0" borderId="0" xfId="2" applyFont="1" applyAlignment="1">
      <alignment horizontal="center"/>
    </xf>
    <xf numFmtId="166" fontId="1" fillId="3" borderId="0" xfId="2" applyNumberFormat="1" applyFill="1"/>
    <xf numFmtId="166" fontId="1" fillId="0" borderId="0" xfId="2" applyNumberFormat="1"/>
    <xf numFmtId="0" fontId="5" fillId="0" borderId="0" xfId="2" applyFont="1"/>
    <xf numFmtId="167" fontId="7" fillId="0" borderId="0" xfId="4" applyNumberFormat="1" applyFont="1"/>
    <xf numFmtId="0" fontId="7" fillId="0" borderId="0" xfId="0" applyFont="1"/>
    <xf numFmtId="0" fontId="1" fillId="2" borderId="0" xfId="2" applyFill="1"/>
    <xf numFmtId="164" fontId="1" fillId="0" borderId="0" xfId="2" applyNumberFormat="1"/>
    <xf numFmtId="0" fontId="3" fillId="0" borderId="0" xfId="1"/>
    <xf numFmtId="2" fontId="1" fillId="0" borderId="0" xfId="2" applyNumberFormat="1"/>
    <xf numFmtId="0" fontId="2" fillId="0" borderId="0" xfId="0" applyFont="1" applyAlignment="1">
      <alignment horizontal="center"/>
    </xf>
    <xf numFmtId="6" fontId="0" fillId="0" borderId="0" xfId="0" applyNumberFormat="1"/>
    <xf numFmtId="0" fontId="2" fillId="0" borderId="0" xfId="0" applyFont="1"/>
    <xf numFmtId="0" fontId="0" fillId="4" borderId="0" xfId="0" applyFill="1"/>
    <xf numFmtId="0" fontId="0" fillId="0" borderId="0" xfId="0" applyAlignment="1">
      <alignment horizontal="right"/>
    </xf>
    <xf numFmtId="0" fontId="1" fillId="0" borderId="0" xfId="2" applyAlignment="1">
      <alignment horizontal="center"/>
    </xf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0" fillId="4" borderId="0" xfId="0" applyFill="1" applyProtection="1">
      <protection locked="0"/>
    </xf>
  </cellXfs>
  <cellStyles count="5">
    <cellStyle name="Comma 2" xfId="3"/>
    <cellStyle name="Currency 2" xfId="4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2"/>
          <c:tx>
            <c:v>Line</c:v>
          </c:tx>
          <c:marker>
            <c:symbol val="none"/>
          </c:marker>
          <c:xVal>
            <c:numRef>
              <c:f>GF!$K$13:$K$22</c:f>
              <c:numCache>
                <c:formatCode>General</c:formatCode>
                <c:ptCount val="10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</c:numCache>
            </c:numRef>
          </c:xVal>
          <c:yVal>
            <c:numRef>
              <c:f>GF!$L$13:$L$22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9B-4E7E-A1E0-0CA61E76A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64256"/>
        <c:axId val="86940288"/>
      </c:scatterChart>
      <c:scatterChart>
        <c:scatterStyle val="lineMarker"/>
        <c:varyColors val="0"/>
        <c:ser>
          <c:idx val="0"/>
          <c:order val="0"/>
          <c:tx>
            <c:strRef>
              <c:f>GF!$D$13</c:f>
              <c:strCache>
                <c:ptCount val="1"/>
                <c:pt idx="0">
                  <c:v>Fraud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GF!$B$13:$B$17</c:f>
              <c:numCache>
                <c:formatCode>_("$"* #,##0_);_("$"* \(#,##0\);_("$"* "-"??_);_(@_)</c:formatCode>
                <c:ptCount val="5"/>
                <c:pt idx="0">
                  <c:v>17982</c:v>
                </c:pt>
                <c:pt idx="1">
                  <c:v>18350</c:v>
                </c:pt>
                <c:pt idx="2">
                  <c:v>12578</c:v>
                </c:pt>
                <c:pt idx="3">
                  <c:v>6893</c:v>
                </c:pt>
                <c:pt idx="4">
                  <c:v>3682</c:v>
                </c:pt>
              </c:numCache>
            </c:numRef>
          </c:xVal>
          <c:yVal>
            <c:numRef>
              <c:f>GF!$C$13:$C$17</c:f>
              <c:numCache>
                <c:formatCode>General</c:formatCode>
                <c:ptCount val="5"/>
                <c:pt idx="0">
                  <c:v>198</c:v>
                </c:pt>
                <c:pt idx="1">
                  <c:v>350</c:v>
                </c:pt>
                <c:pt idx="2">
                  <c:v>388</c:v>
                </c:pt>
                <c:pt idx="3">
                  <c:v>250</c:v>
                </c:pt>
                <c:pt idx="4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9B-4E7E-A1E0-0CA61E76A998}"/>
            </c:ext>
          </c:extLst>
        </c:ser>
        <c:ser>
          <c:idx val="1"/>
          <c:order val="1"/>
          <c:tx>
            <c:strRef>
              <c:f>GF!$D$6</c:f>
              <c:strCache>
                <c:ptCount val="1"/>
                <c:pt idx="0">
                  <c:v>No Fraud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solidFill>
                <a:srgbClr val="00B050"/>
              </a:solidFill>
            </c:spPr>
          </c:marker>
          <c:xVal>
            <c:numRef>
              <c:f>GF!$B$6:$B$10</c:f>
              <c:numCache>
                <c:formatCode>_("$"* #,##0_);_("$"* \(#,##0\);_("$"* "-"??_);_(@_)</c:formatCode>
                <c:ptCount val="5"/>
                <c:pt idx="0">
                  <c:v>6203</c:v>
                </c:pt>
                <c:pt idx="1">
                  <c:v>1389</c:v>
                </c:pt>
                <c:pt idx="2">
                  <c:v>18880</c:v>
                </c:pt>
                <c:pt idx="3">
                  <c:v>8200</c:v>
                </c:pt>
                <c:pt idx="4">
                  <c:v>9800</c:v>
                </c:pt>
              </c:numCache>
            </c:numRef>
          </c:xVal>
          <c:yVal>
            <c:numRef>
              <c:f>GF!$C$6:$C$10</c:f>
              <c:numCache>
                <c:formatCode>General</c:formatCode>
                <c:ptCount val="5"/>
                <c:pt idx="0">
                  <c:v>258</c:v>
                </c:pt>
                <c:pt idx="1">
                  <c:v>189</c:v>
                </c:pt>
                <c:pt idx="2">
                  <c:v>456</c:v>
                </c:pt>
                <c:pt idx="3">
                  <c:v>100</c:v>
                </c:pt>
                <c:pt idx="4">
                  <c:v>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9B-4E7E-A1E0-0CA61E76A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64256"/>
        <c:axId val="86940288"/>
      </c:scatterChart>
      <c:valAx>
        <c:axId val="86864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Amount claimed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940288"/>
        <c:crosses val="autoZero"/>
        <c:crossBetween val="midCat"/>
      </c:valAx>
      <c:valAx>
        <c:axId val="8694028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Hectares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68642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8512576552930879"/>
          <c:y val="3.0350647907188878E-2"/>
          <c:w val="0.18713954505686786"/>
          <c:h val="0.18860924026743042"/>
        </c:manualLayout>
      </c:layout>
      <c:overlay val="1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Lines="5" dropStyle="combo" dx="39" fmlaLink="$N$1" fmlaRange="$M$1:$M$5" noThreeD="1" sel="1" val="0"/>
</file>

<file path=xl/ctrlProps/ctrlProp2.xml><?xml version="1.0" encoding="utf-8"?>
<formControlPr xmlns="http://schemas.microsoft.com/office/spreadsheetml/2009/9/main" objectType="Drop" dropLines="5" dropStyle="combo" dx="39" fmlaLink="$N$2" fmlaRange="$M$1:$M$5" noThreeD="1" sel="1" val="0"/>
</file>

<file path=xl/ctrlProps/ctrlProp3.xml><?xml version="1.0" encoding="utf-8"?>
<formControlPr xmlns="http://schemas.microsoft.com/office/spreadsheetml/2009/9/main" objectType="Drop" dropLines="5" dropStyle="combo" dx="39" fmlaLink="$N$3" fmlaRange="$M$1:$M$5" noThreeD="1" sel="1" val="0"/>
</file>

<file path=xl/ctrlProps/ctrlProp4.xml><?xml version="1.0" encoding="utf-8"?>
<formControlPr xmlns="http://schemas.microsoft.com/office/spreadsheetml/2009/9/main" objectType="Drop" dropLines="5" dropStyle="combo" dx="39" fmlaLink="$N$4" fmlaRange="$M$1:$M$5" noThreeD="1" sel="1" val="0"/>
</file>

<file path=xl/ctrlProps/ctrlProp5.xml><?xml version="1.0" encoding="utf-8"?>
<formControlPr xmlns="http://schemas.microsoft.com/office/spreadsheetml/2009/9/main" objectType="Drop" dropLines="5" dropStyle="combo" dx="39" fmlaLink="$N$5" fmlaRange="$M$1:$M$5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9</xdr:row>
      <xdr:rowOff>52387</xdr:rowOff>
    </xdr:from>
    <xdr:to>
      <xdr:col>14</xdr:col>
      <xdr:colOff>581025</xdr:colOff>
      <xdr:row>28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774700</xdr:colOff>
          <xdr:row>3</xdr:row>
          <xdr:rowOff>171450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6075478E-88B1-CC7F-8DA2-51EF05C0CF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774700</xdr:colOff>
          <xdr:row>5</xdr:row>
          <xdr:rowOff>0</xdr:rowOff>
        </xdr:from>
        <xdr:to>
          <xdr:col>3</xdr:col>
          <xdr:colOff>0</xdr:colOff>
          <xdr:row>6</xdr:row>
          <xdr:rowOff>19050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EEE01A97-2D41-C403-EDF8-353E143922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774700</xdr:colOff>
          <xdr:row>6</xdr:row>
          <xdr:rowOff>0</xdr:rowOff>
        </xdr:from>
        <xdr:to>
          <xdr:col>3</xdr:col>
          <xdr:colOff>0</xdr:colOff>
          <xdr:row>7</xdr:row>
          <xdr:rowOff>19050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8C2A70F8-E70F-14FE-866A-03F0CB8CA0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774700</xdr:colOff>
          <xdr:row>7</xdr:row>
          <xdr:rowOff>12700</xdr:rowOff>
        </xdr:from>
        <xdr:to>
          <xdr:col>3</xdr:col>
          <xdr:colOff>0</xdr:colOff>
          <xdr:row>8</xdr:row>
          <xdr:rowOff>31750</xdr:rowOff>
        </xdr:to>
        <xdr:sp macro="" textlink="">
          <xdr:nvSpPr>
            <xdr:cNvPr id="2052" name="Drop Dow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3B57D581-3684-3664-C2F2-82317E9CA8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774700</xdr:colOff>
          <xdr:row>8</xdr:row>
          <xdr:rowOff>19050</xdr:rowOff>
        </xdr:from>
        <xdr:to>
          <xdr:col>3</xdr:col>
          <xdr:colOff>0</xdr:colOff>
          <xdr:row>9</xdr:row>
          <xdr:rowOff>38100</xdr:rowOff>
        </xdr:to>
        <xdr:sp macro="" textlink="">
          <xdr:nvSpPr>
            <xdr:cNvPr id="2053" name="Drop Dow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67B9D0EE-B4D5-8DEC-9C2F-D59FF4B56F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zoomScaleNormal="100" zoomScalePageLayoutView="125" workbookViewId="0">
      <selection activeCell="H18" sqref="H18"/>
    </sheetView>
  </sheetViews>
  <sheetFormatPr defaultColWidth="8.81640625" defaultRowHeight="14.5" x14ac:dyDescent="0.35"/>
  <cols>
    <col min="1" max="1" width="8.81640625" style="3"/>
    <col min="2" max="2" width="6.453125" style="3" bestFit="1" customWidth="1"/>
    <col min="3" max="3" width="3.453125" style="3" bestFit="1" customWidth="1"/>
    <col min="4" max="4" width="11.1796875" style="3" customWidth="1"/>
    <col min="5" max="5" width="16.1796875" style="3" customWidth="1"/>
    <col min="6" max="6" width="3.453125" style="3" customWidth="1"/>
    <col min="7" max="7" width="22.7265625" style="3" customWidth="1"/>
    <col min="8" max="8" width="9.453125" style="3" bestFit="1" customWidth="1"/>
    <col min="9" max="9" width="8.7265625" style="3" customWidth="1"/>
    <col min="10" max="10" width="10" style="3" customWidth="1"/>
    <col min="11" max="12" width="8.81640625" style="3"/>
    <col min="13" max="13" width="5.1796875" style="3" bestFit="1" customWidth="1"/>
    <col min="14" max="14" width="6" style="3" bestFit="1" customWidth="1"/>
    <col min="15" max="15" width="13.453125" style="3" bestFit="1" customWidth="1"/>
    <col min="16" max="16384" width="8.81640625" style="3"/>
  </cols>
  <sheetData>
    <row r="1" spans="1:14" ht="2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5">
      <c r="A2" s="4"/>
      <c r="B2" s="5">
        <v>1</v>
      </c>
      <c r="C2" s="5">
        <v>2</v>
      </c>
      <c r="D2" s="5">
        <v>5</v>
      </c>
      <c r="E2" s="5">
        <v>17</v>
      </c>
      <c r="G2" s="6" t="s">
        <v>12</v>
      </c>
      <c r="H2" s="5">
        <v>1</v>
      </c>
      <c r="I2" s="4"/>
      <c r="K2" s="3">
        <f t="shared" ref="K2:K16" si="0">SUMIF($C$2:$C$24,H2,$A$2:$A$24)</f>
        <v>0</v>
      </c>
      <c r="L2" s="3">
        <f t="shared" ref="L2:L16" si="1">SUMIF($B$2:$B$24,H2,$A$2:$A$24)</f>
        <v>0</v>
      </c>
      <c r="M2" s="3">
        <f t="shared" ref="M2:N16" si="2">I2+K2</f>
        <v>0</v>
      </c>
      <c r="N2" s="3">
        <f t="shared" si="2"/>
        <v>0</v>
      </c>
    </row>
    <row r="3" spans="1:14" x14ac:dyDescent="0.35">
      <c r="A3" s="4"/>
      <c r="B3" s="5">
        <v>1</v>
      </c>
      <c r="C3" s="5">
        <v>3</v>
      </c>
      <c r="D3" s="5">
        <v>2</v>
      </c>
      <c r="E3" s="5">
        <v>22</v>
      </c>
      <c r="H3" s="5">
        <v>2</v>
      </c>
      <c r="K3" s="3">
        <f t="shared" si="0"/>
        <v>0</v>
      </c>
      <c r="L3" s="3">
        <f t="shared" si="1"/>
        <v>0</v>
      </c>
      <c r="M3" s="3">
        <f t="shared" si="2"/>
        <v>0</v>
      </c>
      <c r="N3" s="3">
        <f t="shared" si="2"/>
        <v>0</v>
      </c>
    </row>
    <row r="4" spans="1:14" x14ac:dyDescent="0.35">
      <c r="A4" s="4"/>
      <c r="B4" s="5">
        <v>2</v>
      </c>
      <c r="C4" s="5">
        <v>5</v>
      </c>
      <c r="D4" s="5">
        <v>5</v>
      </c>
      <c r="E4" s="5">
        <v>10</v>
      </c>
      <c r="H4" s="5">
        <v>3</v>
      </c>
      <c r="K4" s="3">
        <f t="shared" si="0"/>
        <v>0</v>
      </c>
      <c r="L4" s="3">
        <f t="shared" si="1"/>
        <v>0</v>
      </c>
      <c r="M4" s="3">
        <f t="shared" si="2"/>
        <v>0</v>
      </c>
      <c r="N4" s="3">
        <f t="shared" si="2"/>
        <v>0</v>
      </c>
    </row>
    <row r="5" spans="1:14" x14ac:dyDescent="0.35">
      <c r="A5" s="4"/>
      <c r="B5" s="5">
        <v>2</v>
      </c>
      <c r="C5" s="5">
        <v>6</v>
      </c>
      <c r="D5" s="5">
        <v>4</v>
      </c>
      <c r="E5" s="5">
        <v>9</v>
      </c>
      <c r="H5" s="5">
        <v>4</v>
      </c>
      <c r="K5" s="3">
        <f t="shared" si="0"/>
        <v>0</v>
      </c>
      <c r="L5" s="3">
        <f t="shared" si="1"/>
        <v>0</v>
      </c>
      <c r="M5" s="3">
        <f t="shared" si="2"/>
        <v>0</v>
      </c>
      <c r="N5" s="3">
        <f t="shared" si="2"/>
        <v>0</v>
      </c>
    </row>
    <row r="6" spans="1:14" x14ac:dyDescent="0.35">
      <c r="A6" s="4"/>
      <c r="B6" s="5">
        <v>3</v>
      </c>
      <c r="C6" s="5">
        <v>4</v>
      </c>
      <c r="D6" s="5">
        <v>2</v>
      </c>
      <c r="E6" s="5">
        <v>17</v>
      </c>
      <c r="H6" s="5">
        <v>5</v>
      </c>
      <c r="K6" s="3">
        <f t="shared" si="0"/>
        <v>0</v>
      </c>
      <c r="L6" s="3">
        <f t="shared" si="1"/>
        <v>0</v>
      </c>
      <c r="M6" s="3">
        <f t="shared" si="2"/>
        <v>0</v>
      </c>
      <c r="N6" s="3">
        <f t="shared" si="2"/>
        <v>0</v>
      </c>
    </row>
    <row r="7" spans="1:14" x14ac:dyDescent="0.35">
      <c r="A7" s="4"/>
      <c r="B7" s="5">
        <v>3</v>
      </c>
      <c r="C7" s="5">
        <v>9</v>
      </c>
      <c r="D7" s="5">
        <v>2</v>
      </c>
      <c r="E7" s="5">
        <v>18</v>
      </c>
      <c r="H7" s="5">
        <v>6</v>
      </c>
      <c r="K7" s="3">
        <f t="shared" si="0"/>
        <v>0</v>
      </c>
      <c r="L7" s="3">
        <f t="shared" si="1"/>
        <v>0</v>
      </c>
      <c r="M7" s="3">
        <f t="shared" si="2"/>
        <v>0</v>
      </c>
      <c r="N7" s="3">
        <f t="shared" si="2"/>
        <v>0</v>
      </c>
    </row>
    <row r="8" spans="1:14" x14ac:dyDescent="0.35">
      <c r="A8" s="4"/>
      <c r="B8" s="5">
        <v>4</v>
      </c>
      <c r="C8" s="5">
        <v>8</v>
      </c>
      <c r="D8" s="5">
        <v>4</v>
      </c>
      <c r="E8" s="5">
        <v>12</v>
      </c>
      <c r="H8" s="5">
        <v>7</v>
      </c>
      <c r="K8" s="3">
        <f t="shared" si="0"/>
        <v>0</v>
      </c>
      <c r="L8" s="3">
        <f t="shared" si="1"/>
        <v>0</v>
      </c>
      <c r="M8" s="3">
        <f t="shared" si="2"/>
        <v>0</v>
      </c>
      <c r="N8" s="3">
        <f t="shared" si="2"/>
        <v>0</v>
      </c>
    </row>
    <row r="9" spans="1:14" x14ac:dyDescent="0.35">
      <c r="A9" s="4"/>
      <c r="B9" s="5">
        <v>4</v>
      </c>
      <c r="C9" s="5">
        <v>10</v>
      </c>
      <c r="D9" s="5">
        <v>5</v>
      </c>
      <c r="E9" s="5">
        <v>12</v>
      </c>
      <c r="H9" s="5">
        <v>8</v>
      </c>
      <c r="K9" s="3">
        <f t="shared" si="0"/>
        <v>0</v>
      </c>
      <c r="L9" s="3">
        <f t="shared" si="1"/>
        <v>0</v>
      </c>
      <c r="M9" s="3">
        <f t="shared" si="2"/>
        <v>0</v>
      </c>
      <c r="N9" s="3">
        <f t="shared" si="2"/>
        <v>0</v>
      </c>
    </row>
    <row r="10" spans="1:14" x14ac:dyDescent="0.35">
      <c r="A10" s="4"/>
      <c r="B10" s="5">
        <v>5</v>
      </c>
      <c r="C10" s="5">
        <v>6</v>
      </c>
      <c r="D10" s="5">
        <v>5</v>
      </c>
      <c r="E10" s="5">
        <v>10</v>
      </c>
      <c r="H10" s="5">
        <v>9</v>
      </c>
      <c r="K10" s="3">
        <f t="shared" si="0"/>
        <v>0</v>
      </c>
      <c r="L10" s="3">
        <f t="shared" si="1"/>
        <v>0</v>
      </c>
      <c r="M10" s="3">
        <f t="shared" si="2"/>
        <v>0</v>
      </c>
      <c r="N10" s="3">
        <f t="shared" si="2"/>
        <v>0</v>
      </c>
    </row>
    <row r="11" spans="1:14" x14ac:dyDescent="0.35">
      <c r="A11" s="4"/>
      <c r="B11" s="5">
        <v>5</v>
      </c>
      <c r="C11" s="5">
        <v>7</v>
      </c>
      <c r="D11" s="5">
        <v>5</v>
      </c>
      <c r="E11" s="5">
        <v>18</v>
      </c>
      <c r="H11" s="5">
        <v>10</v>
      </c>
      <c r="K11" s="3">
        <f t="shared" si="0"/>
        <v>0</v>
      </c>
      <c r="L11" s="3">
        <f t="shared" si="1"/>
        <v>0</v>
      </c>
      <c r="M11" s="3">
        <f t="shared" si="2"/>
        <v>0</v>
      </c>
      <c r="N11" s="3">
        <f t="shared" si="2"/>
        <v>0</v>
      </c>
    </row>
    <row r="12" spans="1:14" x14ac:dyDescent="0.35">
      <c r="A12" s="4"/>
      <c r="B12" s="5">
        <v>6</v>
      </c>
      <c r="C12" s="5">
        <v>7</v>
      </c>
      <c r="D12" s="5">
        <v>3</v>
      </c>
      <c r="E12" s="5">
        <v>7</v>
      </c>
      <c r="H12" s="5">
        <v>11</v>
      </c>
      <c r="K12" s="3">
        <f t="shared" si="0"/>
        <v>0</v>
      </c>
      <c r="L12" s="3">
        <f t="shared" si="1"/>
        <v>0</v>
      </c>
      <c r="M12" s="3">
        <f t="shared" si="2"/>
        <v>0</v>
      </c>
      <c r="N12" s="3">
        <f t="shared" si="2"/>
        <v>0</v>
      </c>
    </row>
    <row r="13" spans="1:14" x14ac:dyDescent="0.35">
      <c r="A13" s="4"/>
      <c r="B13" s="5">
        <v>6</v>
      </c>
      <c r="C13" s="5">
        <v>11</v>
      </c>
      <c r="D13" s="5">
        <v>2</v>
      </c>
      <c r="E13" s="5">
        <v>4</v>
      </c>
      <c r="H13" s="5">
        <v>12</v>
      </c>
      <c r="K13" s="3">
        <f t="shared" si="0"/>
        <v>0</v>
      </c>
      <c r="L13" s="3">
        <f t="shared" si="1"/>
        <v>0</v>
      </c>
      <c r="M13" s="3">
        <f t="shared" si="2"/>
        <v>0</v>
      </c>
      <c r="N13" s="3">
        <f t="shared" si="2"/>
        <v>0</v>
      </c>
    </row>
    <row r="14" spans="1:14" x14ac:dyDescent="0.35">
      <c r="A14" s="4"/>
      <c r="B14" s="5">
        <v>7</v>
      </c>
      <c r="C14" s="5">
        <v>12</v>
      </c>
      <c r="D14" s="5">
        <v>3</v>
      </c>
      <c r="E14" s="5">
        <v>20</v>
      </c>
      <c r="H14" s="5">
        <v>13</v>
      </c>
      <c r="K14" s="3">
        <f t="shared" si="0"/>
        <v>0</v>
      </c>
      <c r="L14" s="3">
        <f t="shared" si="1"/>
        <v>0</v>
      </c>
      <c r="M14" s="3">
        <f t="shared" si="2"/>
        <v>0</v>
      </c>
      <c r="N14" s="3">
        <f t="shared" si="2"/>
        <v>0</v>
      </c>
    </row>
    <row r="15" spans="1:14" x14ac:dyDescent="0.35">
      <c r="A15" s="4"/>
      <c r="B15" s="5">
        <v>8</v>
      </c>
      <c r="C15" s="5">
        <v>14</v>
      </c>
      <c r="D15" s="5">
        <v>10</v>
      </c>
      <c r="E15" s="5">
        <v>24</v>
      </c>
      <c r="H15" s="5">
        <v>14</v>
      </c>
      <c r="K15" s="3">
        <f t="shared" si="0"/>
        <v>0</v>
      </c>
      <c r="L15" s="3">
        <f t="shared" si="1"/>
        <v>0</v>
      </c>
      <c r="M15" s="3">
        <f t="shared" si="2"/>
        <v>0</v>
      </c>
      <c r="N15" s="3">
        <f t="shared" si="2"/>
        <v>0</v>
      </c>
    </row>
    <row r="16" spans="1:14" x14ac:dyDescent="0.35">
      <c r="A16" s="4"/>
      <c r="B16" s="5">
        <v>9</v>
      </c>
      <c r="C16" s="5">
        <v>10</v>
      </c>
      <c r="D16" s="5">
        <v>2</v>
      </c>
      <c r="E16" s="5">
        <v>9</v>
      </c>
      <c r="G16" s="6" t="s">
        <v>13</v>
      </c>
      <c r="H16" s="5">
        <v>15</v>
      </c>
      <c r="J16" s="4"/>
      <c r="K16" s="3">
        <f t="shared" si="0"/>
        <v>0</v>
      </c>
      <c r="L16" s="3">
        <f t="shared" si="1"/>
        <v>0</v>
      </c>
      <c r="M16" s="3">
        <f t="shared" si="2"/>
        <v>0</v>
      </c>
      <c r="N16" s="3">
        <f t="shared" si="2"/>
        <v>0</v>
      </c>
    </row>
    <row r="17" spans="1:8" x14ac:dyDescent="0.35">
      <c r="A17" s="4"/>
      <c r="B17" s="5">
        <v>9</v>
      </c>
      <c r="C17" s="5">
        <v>11</v>
      </c>
      <c r="D17" s="5">
        <v>2</v>
      </c>
      <c r="E17" s="5">
        <v>21</v>
      </c>
    </row>
    <row r="18" spans="1:8" x14ac:dyDescent="0.35">
      <c r="A18" s="4"/>
      <c r="B18" s="5">
        <v>10</v>
      </c>
      <c r="C18" s="5">
        <v>13</v>
      </c>
      <c r="D18" s="5">
        <v>5</v>
      </c>
      <c r="E18" s="5">
        <v>15</v>
      </c>
      <c r="G18" s="7" t="s">
        <v>14</v>
      </c>
      <c r="H18" s="8">
        <f>J16</f>
        <v>0</v>
      </c>
    </row>
    <row r="19" spans="1:8" x14ac:dyDescent="0.35">
      <c r="A19" s="4"/>
      <c r="B19" s="5">
        <v>11</v>
      </c>
      <c r="C19" s="5">
        <v>12</v>
      </c>
      <c r="D19" s="5">
        <v>2</v>
      </c>
      <c r="E19" s="5">
        <v>20</v>
      </c>
      <c r="G19" s="7"/>
    </row>
    <row r="20" spans="1:8" x14ac:dyDescent="0.35">
      <c r="A20" s="4"/>
      <c r="B20" s="5">
        <v>11</v>
      </c>
      <c r="C20" s="5">
        <v>13</v>
      </c>
      <c r="D20" s="5">
        <v>1</v>
      </c>
      <c r="E20" s="5">
        <v>10</v>
      </c>
    </row>
    <row r="21" spans="1:8" x14ac:dyDescent="0.35">
      <c r="A21" s="4"/>
      <c r="B21" s="5">
        <v>12</v>
      </c>
      <c r="C21" s="5">
        <v>15</v>
      </c>
      <c r="D21" s="5">
        <v>4</v>
      </c>
      <c r="E21" s="5">
        <v>23</v>
      </c>
    </row>
    <row r="22" spans="1:8" x14ac:dyDescent="0.35">
      <c r="A22" s="4"/>
      <c r="B22" s="5">
        <v>13</v>
      </c>
      <c r="C22" s="5">
        <v>14</v>
      </c>
      <c r="D22" s="5">
        <v>2</v>
      </c>
      <c r="E22" s="5">
        <v>9</v>
      </c>
    </row>
    <row r="23" spans="1:8" x14ac:dyDescent="0.35">
      <c r="A23" s="4"/>
      <c r="B23" s="5">
        <v>13</v>
      </c>
      <c r="C23" s="5">
        <v>15</v>
      </c>
      <c r="D23" s="5">
        <v>4</v>
      </c>
      <c r="E23" s="5">
        <v>21</v>
      </c>
    </row>
    <row r="24" spans="1:8" x14ac:dyDescent="0.35">
      <c r="A24" s="4"/>
      <c r="B24" s="5">
        <v>14</v>
      </c>
      <c r="C24" s="5">
        <v>15</v>
      </c>
      <c r="D24" s="5">
        <v>4</v>
      </c>
      <c r="E24" s="5">
        <v>22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H13" sqref="H13"/>
    </sheetView>
  </sheetViews>
  <sheetFormatPr defaultRowHeight="14.5" x14ac:dyDescent="0.35"/>
  <cols>
    <col min="1" max="1" width="16.81640625" bestFit="1" customWidth="1"/>
    <col min="2" max="2" width="15.7265625" bestFit="1" customWidth="1"/>
    <col min="4" max="4" width="10" customWidth="1"/>
    <col min="5" max="5" width="12.81640625" customWidth="1"/>
    <col min="6" max="6" width="40.453125" bestFit="1" customWidth="1"/>
    <col min="8" max="8" width="12.26953125" bestFit="1" customWidth="1"/>
    <col min="12" max="12" width="26" bestFit="1" customWidth="1"/>
    <col min="13" max="13" width="11.453125" customWidth="1"/>
  </cols>
  <sheetData>
    <row r="1" spans="1:16" x14ac:dyDescent="0.35">
      <c r="A1" s="9"/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35">
      <c r="A2" s="9"/>
      <c r="B2" s="11"/>
      <c r="C2" s="11"/>
      <c r="D2" s="11"/>
      <c r="E2" s="12">
        <v>2</v>
      </c>
      <c r="F2" s="13">
        <v>10000</v>
      </c>
      <c r="G2" s="9"/>
      <c r="H2" s="9"/>
      <c r="I2" s="9"/>
      <c r="J2" s="9"/>
      <c r="K2" s="9"/>
      <c r="L2" s="14" t="s">
        <v>20</v>
      </c>
      <c r="M2" s="15">
        <v>5000</v>
      </c>
      <c r="N2" s="9" t="s">
        <v>21</v>
      </c>
      <c r="O2" s="9"/>
      <c r="P2" s="9"/>
    </row>
    <row r="3" spans="1:16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14" t="s">
        <v>22</v>
      </c>
      <c r="M3" s="15">
        <v>15000</v>
      </c>
      <c r="N3" s="9" t="s">
        <v>23</v>
      </c>
      <c r="O3" s="9"/>
      <c r="P3" s="9"/>
    </row>
    <row r="4" spans="1:16" ht="15.5" x14ac:dyDescent="0.35">
      <c r="A4" s="16" t="s">
        <v>24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x14ac:dyDescent="0.35">
      <c r="A5" s="17" t="s">
        <v>25</v>
      </c>
      <c r="B5" s="17" t="s">
        <v>26</v>
      </c>
      <c r="C5" s="17" t="s">
        <v>27</v>
      </c>
      <c r="D5" s="17" t="s">
        <v>28</v>
      </c>
      <c r="E5" s="17" t="s">
        <v>29</v>
      </c>
      <c r="F5" s="10" t="s">
        <v>30</v>
      </c>
      <c r="G5" s="10" t="s">
        <v>31</v>
      </c>
      <c r="H5" s="17" t="s">
        <v>32</v>
      </c>
      <c r="I5" s="9"/>
      <c r="J5" s="9"/>
      <c r="K5" s="9"/>
      <c r="L5" s="14" t="s">
        <v>33</v>
      </c>
      <c r="M5" s="18">
        <f>SUM(H6:H10,H13:H17)</f>
        <v>-5528</v>
      </c>
      <c r="N5" s="19"/>
      <c r="O5" s="9"/>
      <c r="P5" s="9"/>
    </row>
    <row r="6" spans="1:16" x14ac:dyDescent="0.35">
      <c r="A6" s="20">
        <v>1</v>
      </c>
      <c r="B6" s="21">
        <v>6203</v>
      </c>
      <c r="C6" s="22">
        <v>258</v>
      </c>
      <c r="D6" s="22" t="s">
        <v>34</v>
      </c>
      <c r="E6" s="23"/>
      <c r="F6" s="9">
        <f>SUMPRODUCT(B6:C6,$B$2:$C$2)-$F$2*E6</f>
        <v>0</v>
      </c>
      <c r="G6" s="24">
        <f>$D$2-$E$2</f>
        <v>-2</v>
      </c>
      <c r="H6" s="19">
        <f>(1-E6)*B6+E6*($M$2+B6)</f>
        <v>6203</v>
      </c>
      <c r="I6" s="9"/>
      <c r="J6" s="9"/>
      <c r="K6" s="9"/>
      <c r="L6" s="9"/>
      <c r="M6" s="9"/>
      <c r="N6" s="9"/>
      <c r="O6" s="9"/>
      <c r="P6" s="9"/>
    </row>
    <row r="7" spans="1:16" x14ac:dyDescent="0.35">
      <c r="A7" s="20">
        <v>2</v>
      </c>
      <c r="B7" s="21">
        <v>1389</v>
      </c>
      <c r="C7" s="22">
        <v>189</v>
      </c>
      <c r="D7" s="22" t="s">
        <v>34</v>
      </c>
      <c r="E7" s="23"/>
      <c r="F7" s="9">
        <f t="shared" ref="F7:F10" si="0">SUMPRODUCT(B7:C7,$B$2:$C$2)-$F$2*E7</f>
        <v>0</v>
      </c>
      <c r="G7" s="24">
        <f t="shared" ref="G7:G10" si="1">$D$2-$E$2</f>
        <v>-2</v>
      </c>
      <c r="H7" s="19">
        <f>(1-E7)*B7+E7*($M$2+B7)</f>
        <v>1389</v>
      </c>
      <c r="I7" s="9"/>
      <c r="J7" s="9"/>
      <c r="K7" s="9"/>
      <c r="N7" s="9"/>
      <c r="O7" s="9"/>
      <c r="P7" s="9"/>
    </row>
    <row r="8" spans="1:16" x14ac:dyDescent="0.35">
      <c r="A8" s="20">
        <v>3</v>
      </c>
      <c r="B8" s="21">
        <v>18880</v>
      </c>
      <c r="C8" s="22">
        <v>456</v>
      </c>
      <c r="D8" s="22" t="s">
        <v>34</v>
      </c>
      <c r="E8" s="23"/>
      <c r="F8" s="9">
        <f t="shared" si="0"/>
        <v>0</v>
      </c>
      <c r="G8" s="24">
        <f t="shared" si="1"/>
        <v>-2</v>
      </c>
      <c r="H8" s="19">
        <f>(1-E8)*B8+E8*($M$2+B8)</f>
        <v>18880</v>
      </c>
      <c r="I8" s="9"/>
      <c r="J8" s="9"/>
      <c r="K8" s="9"/>
      <c r="L8" s="9"/>
      <c r="M8" s="9"/>
      <c r="N8" s="9"/>
      <c r="O8" s="9"/>
      <c r="P8" s="9"/>
    </row>
    <row r="9" spans="1:16" x14ac:dyDescent="0.35">
      <c r="A9" s="20">
        <v>4</v>
      </c>
      <c r="B9" s="21">
        <v>8200</v>
      </c>
      <c r="C9" s="22">
        <v>100</v>
      </c>
      <c r="D9" s="22" t="s">
        <v>34</v>
      </c>
      <c r="E9" s="23"/>
      <c r="F9" s="9">
        <f t="shared" si="0"/>
        <v>0</v>
      </c>
      <c r="G9" s="24">
        <f t="shared" si="1"/>
        <v>-2</v>
      </c>
      <c r="H9" s="19">
        <f>(1-E9)*B9+E9*($M$2+B9)</f>
        <v>8200</v>
      </c>
      <c r="I9" s="9"/>
      <c r="J9" s="9"/>
      <c r="K9" s="9"/>
      <c r="L9" s="9"/>
      <c r="M9" s="9"/>
      <c r="N9" s="9"/>
      <c r="O9" s="9"/>
      <c r="P9" s="9"/>
    </row>
    <row r="10" spans="1:16" x14ac:dyDescent="0.35">
      <c r="A10" s="20">
        <v>5</v>
      </c>
      <c r="B10" s="21">
        <v>9800</v>
      </c>
      <c r="C10" s="22">
        <v>160</v>
      </c>
      <c r="D10" s="22" t="s">
        <v>34</v>
      </c>
      <c r="E10" s="23"/>
      <c r="F10" s="9">
        <f t="shared" si="0"/>
        <v>0</v>
      </c>
      <c r="G10" s="24">
        <f t="shared" si="1"/>
        <v>-2</v>
      </c>
      <c r="H10" s="19">
        <f>(1-E10)*B10+E10*($M$2+B10)</f>
        <v>9800</v>
      </c>
      <c r="I10" s="9"/>
      <c r="J10" s="9"/>
      <c r="K10" s="25"/>
      <c r="L10" s="25"/>
      <c r="M10" s="25"/>
      <c r="N10" s="25"/>
      <c r="O10" s="25"/>
      <c r="P10" s="25"/>
    </row>
    <row r="11" spans="1:16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 t="s">
        <v>35</v>
      </c>
      <c r="L11" s="9"/>
      <c r="M11" s="25"/>
      <c r="N11" s="25"/>
      <c r="O11" s="25"/>
      <c r="P11" s="25"/>
    </row>
    <row r="12" spans="1:16" x14ac:dyDescent="0.35">
      <c r="A12" s="17" t="s">
        <v>25</v>
      </c>
      <c r="B12" s="17" t="s">
        <v>26</v>
      </c>
      <c r="C12" s="17" t="s">
        <v>27</v>
      </c>
      <c r="D12" s="17" t="s">
        <v>28</v>
      </c>
      <c r="E12" s="17" t="s">
        <v>29</v>
      </c>
      <c r="F12" s="10" t="s">
        <v>36</v>
      </c>
      <c r="G12" s="10" t="s">
        <v>37</v>
      </c>
      <c r="H12" s="17" t="s">
        <v>32</v>
      </c>
      <c r="I12" s="9"/>
      <c r="J12" s="9"/>
      <c r="K12" s="9" t="s">
        <v>38</v>
      </c>
      <c r="L12" s="9" t="s">
        <v>27</v>
      </c>
      <c r="M12" s="25"/>
      <c r="N12" s="25"/>
      <c r="O12" s="25"/>
      <c r="P12" s="25"/>
    </row>
    <row r="13" spans="1:16" x14ac:dyDescent="0.35">
      <c r="A13" s="20">
        <v>6</v>
      </c>
      <c r="B13" s="21">
        <v>17982</v>
      </c>
      <c r="C13" s="22">
        <v>198</v>
      </c>
      <c r="D13" s="22" t="s">
        <v>39</v>
      </c>
      <c r="E13" s="23"/>
      <c r="F13" s="9">
        <f>SUMPRODUCT(B13:C13,$B$2:$C$2)+$F$2*E13</f>
        <v>0</v>
      </c>
      <c r="G13" s="24">
        <f>$D$2+$E$2</f>
        <v>2</v>
      </c>
      <c r="H13" s="19">
        <f>(1-E13)*($M$2-$M$3)+E13*B13</f>
        <v>-10000</v>
      </c>
      <c r="I13" s="9"/>
      <c r="J13" s="9"/>
      <c r="K13" s="9">
        <v>0</v>
      </c>
      <c r="L13" s="26" t="e">
        <f>-K13*$B$2/$C$2+$D$2/$C$2</f>
        <v>#DIV/0!</v>
      </c>
      <c r="M13" s="25"/>
      <c r="N13" s="25"/>
      <c r="O13" s="25"/>
      <c r="P13" s="25"/>
    </row>
    <row r="14" spans="1:16" x14ac:dyDescent="0.35">
      <c r="A14" s="20">
        <v>7</v>
      </c>
      <c r="B14" s="21">
        <v>18350</v>
      </c>
      <c r="C14" s="22">
        <v>350</v>
      </c>
      <c r="D14" s="22" t="s">
        <v>39</v>
      </c>
      <c r="E14" s="23"/>
      <c r="F14" s="9">
        <f t="shared" ref="F14:F17" si="2">SUMPRODUCT(B14:C14,$B$2:$C$2)+$F$2*E14</f>
        <v>0</v>
      </c>
      <c r="G14" s="24">
        <f t="shared" ref="G14:G17" si="3">$D$2+$E$2</f>
        <v>2</v>
      </c>
      <c r="H14" s="19">
        <f>(1-E14)*($M$2-$M$3)+E14*B14</f>
        <v>-10000</v>
      </c>
      <c r="I14" s="9"/>
      <c r="J14" s="9"/>
      <c r="K14" s="9">
        <v>2500</v>
      </c>
      <c r="L14" s="26" t="e">
        <f t="shared" ref="L14:L22" si="4">-K14*$B$2/$C$2+$D$2/$C$2</f>
        <v>#DIV/0!</v>
      </c>
      <c r="M14" s="25"/>
      <c r="N14" s="25"/>
      <c r="O14" s="25"/>
      <c r="P14" s="25"/>
    </row>
    <row r="15" spans="1:16" x14ac:dyDescent="0.35">
      <c r="A15" s="20">
        <v>8</v>
      </c>
      <c r="B15" s="21">
        <v>12578</v>
      </c>
      <c r="C15" s="22">
        <v>388</v>
      </c>
      <c r="D15" s="22" t="s">
        <v>39</v>
      </c>
      <c r="E15" s="23"/>
      <c r="F15" s="9">
        <f t="shared" si="2"/>
        <v>0</v>
      </c>
      <c r="G15" s="24">
        <f t="shared" si="3"/>
        <v>2</v>
      </c>
      <c r="H15" s="19">
        <f>(1-E15)*($M$2-$M$3)+E15*B15</f>
        <v>-10000</v>
      </c>
      <c r="I15" s="9"/>
      <c r="J15" s="9"/>
      <c r="K15" s="9">
        <v>5000</v>
      </c>
      <c r="L15" s="26" t="e">
        <f t="shared" si="4"/>
        <v>#DIV/0!</v>
      </c>
      <c r="M15" s="25"/>
      <c r="N15" s="25"/>
      <c r="O15" s="25"/>
      <c r="P15" s="25"/>
    </row>
    <row r="16" spans="1:16" x14ac:dyDescent="0.35">
      <c r="A16" s="20">
        <v>9</v>
      </c>
      <c r="B16" s="21">
        <v>6893</v>
      </c>
      <c r="C16" s="22">
        <v>250</v>
      </c>
      <c r="D16" s="22" t="s">
        <v>39</v>
      </c>
      <c r="E16" s="23"/>
      <c r="F16" s="9">
        <f t="shared" si="2"/>
        <v>0</v>
      </c>
      <c r="G16" s="24">
        <f t="shared" si="3"/>
        <v>2</v>
      </c>
      <c r="H16" s="19">
        <f>(1-E16)*($M$2-$M$3)+E16*B16</f>
        <v>-10000</v>
      </c>
      <c r="I16" s="9"/>
      <c r="J16" s="9"/>
      <c r="K16" s="9">
        <v>7500</v>
      </c>
      <c r="L16" s="26" t="e">
        <f t="shared" si="4"/>
        <v>#DIV/0!</v>
      </c>
      <c r="M16" s="25"/>
      <c r="N16" s="25"/>
      <c r="O16" s="25"/>
      <c r="P16" s="25"/>
    </row>
    <row r="17" spans="1:16" x14ac:dyDescent="0.35">
      <c r="A17" s="20">
        <v>10</v>
      </c>
      <c r="B17" s="21">
        <v>3682</v>
      </c>
      <c r="C17" s="22">
        <v>105</v>
      </c>
      <c r="D17" s="22" t="s">
        <v>39</v>
      </c>
      <c r="E17" s="23"/>
      <c r="F17" s="9">
        <f t="shared" si="2"/>
        <v>0</v>
      </c>
      <c r="G17" s="24">
        <f t="shared" si="3"/>
        <v>2</v>
      </c>
      <c r="H17" s="19">
        <f>(1-E17)*($M$2-$M$3)+E17*B17</f>
        <v>-10000</v>
      </c>
      <c r="I17" s="9"/>
      <c r="J17" s="9"/>
      <c r="K17" s="9">
        <v>10000</v>
      </c>
      <c r="L17" s="26" t="e">
        <f t="shared" si="4"/>
        <v>#DIV/0!</v>
      </c>
      <c r="M17" s="25"/>
      <c r="N17" s="25"/>
      <c r="O17" s="25"/>
      <c r="P17" s="25"/>
    </row>
    <row r="18" spans="1:16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>
        <v>12500</v>
      </c>
      <c r="L18" s="26" t="e">
        <f t="shared" si="4"/>
        <v>#DIV/0!</v>
      </c>
      <c r="M18" s="25"/>
      <c r="N18" s="25"/>
      <c r="O18" s="25"/>
      <c r="P18" s="25"/>
    </row>
    <row r="19" spans="1:16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>
        <v>15000</v>
      </c>
      <c r="L19" s="26" t="e">
        <f t="shared" si="4"/>
        <v>#DIV/0!</v>
      </c>
      <c r="M19" s="25"/>
      <c r="N19" s="25"/>
      <c r="O19" s="25"/>
      <c r="P19" s="25"/>
    </row>
    <row r="20" spans="1:16" ht="15.5" x14ac:dyDescent="0.35">
      <c r="A20" s="16" t="s">
        <v>40</v>
      </c>
      <c r="B20" s="9"/>
      <c r="C20" s="9"/>
      <c r="D20" s="9"/>
      <c r="E20" s="9"/>
      <c r="F20" s="9"/>
      <c r="G20" s="9"/>
      <c r="H20" s="9"/>
      <c r="I20" s="9"/>
      <c r="J20" s="9"/>
      <c r="K20" s="9">
        <v>17500</v>
      </c>
      <c r="L20" s="26" t="e">
        <f t="shared" si="4"/>
        <v>#DIV/0!</v>
      </c>
      <c r="M20" s="25"/>
      <c r="N20" s="25"/>
      <c r="O20" s="25"/>
      <c r="P20" s="25"/>
    </row>
    <row r="21" spans="1:16" x14ac:dyDescent="0.35">
      <c r="A21" s="17" t="s">
        <v>25</v>
      </c>
      <c r="B21" s="17" t="s">
        <v>26</v>
      </c>
      <c r="C21" s="17" t="s">
        <v>27</v>
      </c>
      <c r="D21" s="17" t="s">
        <v>28</v>
      </c>
      <c r="E21" s="27" t="s">
        <v>41</v>
      </c>
      <c r="F21" s="17" t="s">
        <v>32</v>
      </c>
      <c r="G21" s="9"/>
      <c r="H21" s="9"/>
      <c r="I21" s="9"/>
      <c r="J21" s="9"/>
      <c r="K21" s="9">
        <v>20000</v>
      </c>
      <c r="L21" s="26" t="e">
        <f t="shared" si="4"/>
        <v>#DIV/0!</v>
      </c>
      <c r="M21" s="25"/>
      <c r="N21" s="25"/>
      <c r="O21" s="25"/>
      <c r="P21" s="25"/>
    </row>
    <row r="22" spans="1:16" x14ac:dyDescent="0.35">
      <c r="A22" s="9">
        <v>11</v>
      </c>
      <c r="B22" s="21">
        <v>10614</v>
      </c>
      <c r="C22" s="22">
        <v>255</v>
      </c>
      <c r="D22" s="22" t="s">
        <v>34</v>
      </c>
      <c r="F22" s="28"/>
      <c r="G22" s="9"/>
      <c r="H22" s="9"/>
      <c r="I22" s="9"/>
      <c r="J22" s="9"/>
      <c r="K22" s="9">
        <v>22500</v>
      </c>
      <c r="L22" s="26" t="e">
        <f t="shared" si="4"/>
        <v>#DIV/0!</v>
      </c>
      <c r="M22" s="25"/>
      <c r="N22" s="25"/>
      <c r="O22" s="25"/>
      <c r="P22" s="25"/>
    </row>
    <row r="23" spans="1:16" x14ac:dyDescent="0.35">
      <c r="A23" s="9">
        <v>12</v>
      </c>
      <c r="B23" s="21">
        <v>8067</v>
      </c>
      <c r="C23" s="22">
        <v>60</v>
      </c>
      <c r="D23" s="22" t="s">
        <v>34</v>
      </c>
      <c r="F23" s="28"/>
      <c r="G23" s="9"/>
      <c r="H23" s="9"/>
      <c r="I23" s="9"/>
      <c r="J23" s="9"/>
      <c r="K23" s="25"/>
      <c r="L23" s="25"/>
      <c r="M23" s="25"/>
      <c r="N23" s="25"/>
      <c r="O23" s="25"/>
      <c r="P23" s="25"/>
    </row>
    <row r="24" spans="1:16" x14ac:dyDescent="0.35">
      <c r="A24" s="9">
        <v>13</v>
      </c>
      <c r="B24" s="21">
        <v>4280</v>
      </c>
      <c r="C24" s="22">
        <v>280</v>
      </c>
      <c r="D24" s="22" t="s">
        <v>34</v>
      </c>
      <c r="F24" s="28"/>
      <c r="G24" s="9"/>
      <c r="H24" s="9"/>
      <c r="I24" s="9"/>
      <c r="J24" s="9"/>
      <c r="K24" s="25"/>
      <c r="L24" s="25"/>
      <c r="M24" s="25"/>
      <c r="N24" s="25"/>
      <c r="O24" s="25"/>
      <c r="P24" s="25"/>
    </row>
    <row r="25" spans="1:16" x14ac:dyDescent="0.35">
      <c r="A25" s="9">
        <v>14</v>
      </c>
      <c r="B25" s="21">
        <v>13577</v>
      </c>
      <c r="C25" s="22">
        <v>342</v>
      </c>
      <c r="D25" s="22" t="s">
        <v>39</v>
      </c>
      <c r="F25" s="28"/>
      <c r="G25" s="9"/>
      <c r="H25" s="9"/>
      <c r="I25" s="9"/>
      <c r="J25" s="9"/>
      <c r="K25" s="25"/>
      <c r="L25" s="25"/>
      <c r="M25" s="25"/>
      <c r="N25" s="25"/>
      <c r="O25" s="25"/>
      <c r="P25" s="25"/>
    </row>
    <row r="26" spans="1:16" x14ac:dyDescent="0.35">
      <c r="A26" s="9">
        <v>15</v>
      </c>
      <c r="B26" s="21">
        <v>17982</v>
      </c>
      <c r="C26" s="22">
        <v>198</v>
      </c>
      <c r="D26" s="22" t="s">
        <v>39</v>
      </c>
      <c r="F26" s="28"/>
      <c r="G26" s="9"/>
      <c r="H26" s="9"/>
      <c r="I26" s="9"/>
      <c r="J26" s="9"/>
      <c r="K26" s="25"/>
      <c r="L26" s="25"/>
      <c r="M26" s="25"/>
      <c r="N26" s="25"/>
      <c r="O26" s="25"/>
      <c r="P26" s="25"/>
    </row>
    <row r="27" spans="1:16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25"/>
      <c r="L27" s="25"/>
      <c r="M27" s="25"/>
      <c r="N27" s="25"/>
      <c r="O27" s="25"/>
      <c r="P27" s="25"/>
    </row>
    <row r="28" spans="1:16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25"/>
      <c r="L28" s="25"/>
      <c r="M28" s="25"/>
      <c r="N28" s="25"/>
      <c r="O28" s="25"/>
      <c r="P28" s="25"/>
    </row>
    <row r="29" spans="1:16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25"/>
      <c r="L29" s="25"/>
      <c r="M29" s="25"/>
      <c r="N29" s="25"/>
      <c r="O29" s="25"/>
      <c r="P29" s="2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104"/>
  <sheetViews>
    <sheetView tabSelected="1" zoomScaleNormal="100" workbookViewId="0">
      <selection activeCell="C3" sqref="C3"/>
    </sheetView>
  </sheetViews>
  <sheetFormatPr defaultRowHeight="14.5" x14ac:dyDescent="0.35"/>
  <cols>
    <col min="2" max="2" width="11.7265625" bestFit="1" customWidth="1"/>
    <col min="3" max="3" width="20.7265625" bestFit="1" customWidth="1"/>
    <col min="4" max="4" width="11.7265625" customWidth="1"/>
    <col min="5" max="6" width="15.1796875" customWidth="1"/>
    <col min="7" max="7" width="12.54296875" customWidth="1"/>
    <col min="13" max="14" width="0" style="34" hidden="1" customWidth="1"/>
    <col min="15" max="15" width="27" style="34" hidden="1" customWidth="1"/>
    <col min="16" max="16" width="0" style="34" hidden="1" customWidth="1"/>
  </cols>
  <sheetData>
    <row r="1" spans="2:16" x14ac:dyDescent="0.35">
      <c r="M1" s="34" t="s">
        <v>166</v>
      </c>
      <c r="N1" s="34">
        <v>1</v>
      </c>
      <c r="O1" s="34" t="s">
        <v>43</v>
      </c>
      <c r="P1" s="34" t="str">
        <f>IF(ISERROR(C3),"",IF(ISBLANK(C3),"",C3))</f>
        <v/>
      </c>
    </row>
    <row r="2" spans="2:16" x14ac:dyDescent="0.35">
      <c r="C2" s="27" t="s">
        <v>42</v>
      </c>
      <c r="M2" s="34" t="s">
        <v>167</v>
      </c>
      <c r="N2" s="34">
        <v>1</v>
      </c>
      <c r="O2" s="34" t="s">
        <v>63</v>
      </c>
      <c r="P2" s="34" t="str" cm="1">
        <f t="array" ref="P2">IF(ISBLANK(N1),"",INDEX($M$1:$M$5,N1))</f>
        <v xml:space="preserve">No response </v>
      </c>
    </row>
    <row r="3" spans="2:16" x14ac:dyDescent="0.35">
      <c r="B3" s="29" t="s">
        <v>43</v>
      </c>
      <c r="C3" s="35"/>
      <c r="M3" s="34" t="s">
        <v>17</v>
      </c>
      <c r="N3" s="34">
        <v>1</v>
      </c>
      <c r="O3" s="34" t="s">
        <v>64</v>
      </c>
      <c r="P3" s="34" t="str" cm="1">
        <f t="array" ref="P3">IF(ISBLANK(N2),"",INDEX($M$1:$M$5,N2))</f>
        <v xml:space="preserve">No response </v>
      </c>
    </row>
    <row r="4" spans="2:16" x14ac:dyDescent="0.35">
      <c r="M4" s="34" t="s">
        <v>168</v>
      </c>
      <c r="N4" s="34">
        <v>1</v>
      </c>
      <c r="O4" s="34" t="s">
        <v>65</v>
      </c>
      <c r="P4" s="34" t="str" cm="1">
        <f t="array" ref="P4">IF(ISBLANK(N3),"",INDEX($M$1:$M$5,N3))</f>
        <v xml:space="preserve">No response </v>
      </c>
    </row>
    <row r="5" spans="2:16" x14ac:dyDescent="0.35">
      <c r="B5" s="29" t="s">
        <v>44</v>
      </c>
      <c r="C5" s="30" t="s">
        <v>45</v>
      </c>
      <c r="M5" s="34" t="s">
        <v>169</v>
      </c>
      <c r="N5" s="34">
        <v>1</v>
      </c>
      <c r="O5" s="34" t="s">
        <v>66</v>
      </c>
      <c r="P5" s="34" t="str" cm="1">
        <f t="array" ref="P5">IF(ISBLANK(N4),"",INDEX($M$1:$M$5,N4))</f>
        <v xml:space="preserve">No response </v>
      </c>
    </row>
    <row r="6" spans="2:16" x14ac:dyDescent="0.35">
      <c r="B6" s="29" t="s">
        <v>46</v>
      </c>
      <c r="C6" s="30" t="s">
        <v>45</v>
      </c>
      <c r="O6" s="34" t="s">
        <v>67</v>
      </c>
      <c r="P6" s="34" t="str" cm="1">
        <f t="array" ref="P6">IF(ISBLANK(N5),"",INDEX($M$1:$M$5,N5))</f>
        <v xml:space="preserve">No response </v>
      </c>
    </row>
    <row r="7" spans="2:16" x14ac:dyDescent="0.35">
      <c r="B7" s="29" t="s">
        <v>47</v>
      </c>
      <c r="C7" s="30" t="s">
        <v>45</v>
      </c>
      <c r="O7" s="34" t="s">
        <v>68</v>
      </c>
      <c r="P7" s="34" t="str">
        <f>IF(ISERROR(C11),"",IF(ISBLANK(C11),"",C11))</f>
        <v/>
      </c>
    </row>
    <row r="8" spans="2:16" x14ac:dyDescent="0.35">
      <c r="B8" s="29" t="s">
        <v>48</v>
      </c>
      <c r="C8" s="30" t="s">
        <v>45</v>
      </c>
      <c r="O8" s="34" t="s">
        <v>69</v>
      </c>
      <c r="P8" s="34" t="str">
        <f t="shared" ref="P8" si="0">IF(ISERROR(C12),"",IF(ISBLANK(C12),"",C12))</f>
        <v/>
      </c>
    </row>
    <row r="9" spans="2:16" x14ac:dyDescent="0.35">
      <c r="B9" s="29" t="s">
        <v>49</v>
      </c>
      <c r="C9" s="30" t="s">
        <v>45</v>
      </c>
      <c r="O9" s="34" t="s">
        <v>70</v>
      </c>
      <c r="P9" s="34" t="str">
        <f>IF(ISERROR(C13),"",IF(ISBLANK(C13),"",C13))</f>
        <v/>
      </c>
    </row>
    <row r="10" spans="2:16" x14ac:dyDescent="0.35">
      <c r="O10" s="34" t="s">
        <v>71</v>
      </c>
      <c r="P10" s="34" t="str">
        <f>IF(ISERROR(E16),"",IF(ISBLANK(E16),"",E16))</f>
        <v/>
      </c>
    </row>
    <row r="11" spans="2:16" x14ac:dyDescent="0.35">
      <c r="B11" s="29" t="s">
        <v>50</v>
      </c>
      <c r="C11" s="36"/>
      <c r="O11" s="34" t="s">
        <v>72</v>
      </c>
      <c r="P11" s="34" t="str">
        <f t="shared" ref="P11:P31" si="1">IF(ISERROR(E17),"",IF(ISBLANK(E17),"",E17))</f>
        <v/>
      </c>
    </row>
    <row r="12" spans="2:16" x14ac:dyDescent="0.35">
      <c r="B12" s="29" t="s">
        <v>51</v>
      </c>
      <c r="C12" s="36"/>
      <c r="O12" s="34" t="s">
        <v>73</v>
      </c>
      <c r="P12" s="34" t="str">
        <f t="shared" si="1"/>
        <v/>
      </c>
    </row>
    <row r="13" spans="2:16" x14ac:dyDescent="0.35">
      <c r="B13" s="29" t="s">
        <v>52</v>
      </c>
      <c r="C13" s="36"/>
      <c r="O13" s="34" t="s">
        <v>74</v>
      </c>
      <c r="P13" s="34" t="str">
        <f t="shared" si="1"/>
        <v/>
      </c>
    </row>
    <row r="14" spans="2:16" x14ac:dyDescent="0.35">
      <c r="O14" s="34" t="s">
        <v>75</v>
      </c>
      <c r="P14" s="34" t="str">
        <f t="shared" si="1"/>
        <v/>
      </c>
    </row>
    <row r="15" spans="2:16" x14ac:dyDescent="0.35">
      <c r="B15" s="29" t="s">
        <v>53</v>
      </c>
      <c r="C15" s="33" t="s">
        <v>1</v>
      </c>
      <c r="D15" s="33" t="s">
        <v>2</v>
      </c>
      <c r="E15" s="33" t="s">
        <v>0</v>
      </c>
      <c r="O15" s="34" t="s">
        <v>76</v>
      </c>
      <c r="P15" s="34" t="str">
        <f t="shared" si="1"/>
        <v/>
      </c>
    </row>
    <row r="16" spans="2:16" x14ac:dyDescent="0.35">
      <c r="C16">
        <v>1</v>
      </c>
      <c r="D16">
        <v>2</v>
      </c>
      <c r="E16" s="36"/>
      <c r="O16" s="34" t="s">
        <v>77</v>
      </c>
      <c r="P16" s="34" t="str">
        <f t="shared" si="1"/>
        <v/>
      </c>
    </row>
    <row r="17" spans="3:16" x14ac:dyDescent="0.35">
      <c r="C17">
        <v>1</v>
      </c>
      <c r="D17">
        <v>3</v>
      </c>
      <c r="E17" s="36"/>
      <c r="O17" s="34" t="s">
        <v>78</v>
      </c>
      <c r="P17" s="34" t="str">
        <f t="shared" si="1"/>
        <v/>
      </c>
    </row>
    <row r="18" spans="3:16" x14ac:dyDescent="0.35">
      <c r="C18">
        <v>2</v>
      </c>
      <c r="D18">
        <v>5</v>
      </c>
      <c r="E18" s="36"/>
      <c r="O18" s="34" t="s">
        <v>79</v>
      </c>
      <c r="P18" s="34" t="str">
        <f t="shared" si="1"/>
        <v/>
      </c>
    </row>
    <row r="19" spans="3:16" x14ac:dyDescent="0.35">
      <c r="C19">
        <v>2</v>
      </c>
      <c r="D19">
        <v>6</v>
      </c>
      <c r="E19" s="36"/>
      <c r="O19" s="34" t="s">
        <v>80</v>
      </c>
      <c r="P19" s="34" t="str">
        <f t="shared" si="1"/>
        <v/>
      </c>
    </row>
    <row r="20" spans="3:16" x14ac:dyDescent="0.35">
      <c r="C20">
        <v>3</v>
      </c>
      <c r="D20">
        <v>4</v>
      </c>
      <c r="E20" s="36"/>
      <c r="O20" s="34" t="s">
        <v>81</v>
      </c>
      <c r="P20" s="34" t="str">
        <f t="shared" si="1"/>
        <v/>
      </c>
    </row>
    <row r="21" spans="3:16" x14ac:dyDescent="0.35">
      <c r="C21">
        <v>3</v>
      </c>
      <c r="D21">
        <v>9</v>
      </c>
      <c r="E21" s="36"/>
      <c r="O21" s="34" t="s">
        <v>82</v>
      </c>
      <c r="P21" s="34" t="str">
        <f t="shared" si="1"/>
        <v/>
      </c>
    </row>
    <row r="22" spans="3:16" x14ac:dyDescent="0.35">
      <c r="C22">
        <v>4</v>
      </c>
      <c r="D22">
        <v>8</v>
      </c>
      <c r="E22" s="36"/>
      <c r="O22" s="34" t="s">
        <v>83</v>
      </c>
      <c r="P22" s="34" t="str">
        <f t="shared" si="1"/>
        <v/>
      </c>
    </row>
    <row r="23" spans="3:16" x14ac:dyDescent="0.35">
      <c r="C23">
        <v>4</v>
      </c>
      <c r="D23">
        <v>10</v>
      </c>
      <c r="E23" s="36"/>
      <c r="O23" s="34" t="s">
        <v>84</v>
      </c>
      <c r="P23" s="34" t="str">
        <f t="shared" si="1"/>
        <v/>
      </c>
    </row>
    <row r="24" spans="3:16" x14ac:dyDescent="0.35">
      <c r="C24">
        <v>5</v>
      </c>
      <c r="D24">
        <v>6</v>
      </c>
      <c r="E24" s="36"/>
      <c r="O24" s="34" t="s">
        <v>85</v>
      </c>
      <c r="P24" s="34" t="str">
        <f t="shared" si="1"/>
        <v/>
      </c>
    </row>
    <row r="25" spans="3:16" x14ac:dyDescent="0.35">
      <c r="C25">
        <v>5</v>
      </c>
      <c r="D25">
        <v>7</v>
      </c>
      <c r="E25" s="36"/>
      <c r="O25" s="34" t="s">
        <v>86</v>
      </c>
      <c r="P25" s="34" t="str">
        <f t="shared" si="1"/>
        <v/>
      </c>
    </row>
    <row r="26" spans="3:16" x14ac:dyDescent="0.35">
      <c r="C26">
        <v>6</v>
      </c>
      <c r="D26">
        <v>7</v>
      </c>
      <c r="E26" s="36"/>
      <c r="O26" s="34" t="s">
        <v>87</v>
      </c>
      <c r="P26" s="34" t="str">
        <f t="shared" si="1"/>
        <v/>
      </c>
    </row>
    <row r="27" spans="3:16" x14ac:dyDescent="0.35">
      <c r="C27">
        <v>6</v>
      </c>
      <c r="D27">
        <v>11</v>
      </c>
      <c r="E27" s="36"/>
      <c r="O27" s="34" t="s">
        <v>88</v>
      </c>
      <c r="P27" s="34" t="str">
        <f t="shared" si="1"/>
        <v/>
      </c>
    </row>
    <row r="28" spans="3:16" x14ac:dyDescent="0.35">
      <c r="C28">
        <v>7</v>
      </c>
      <c r="D28">
        <v>12</v>
      </c>
      <c r="E28" s="36"/>
      <c r="O28" s="34" t="s">
        <v>89</v>
      </c>
      <c r="P28" s="34" t="str">
        <f t="shared" si="1"/>
        <v/>
      </c>
    </row>
    <row r="29" spans="3:16" x14ac:dyDescent="0.35">
      <c r="C29">
        <v>8</v>
      </c>
      <c r="D29">
        <v>14</v>
      </c>
      <c r="E29" s="36"/>
      <c r="O29" s="34" t="s">
        <v>90</v>
      </c>
      <c r="P29" s="34" t="str">
        <f t="shared" si="1"/>
        <v/>
      </c>
    </row>
    <row r="30" spans="3:16" x14ac:dyDescent="0.35">
      <c r="C30">
        <v>9</v>
      </c>
      <c r="D30">
        <v>10</v>
      </c>
      <c r="E30" s="36"/>
      <c r="O30" s="34" t="s">
        <v>91</v>
      </c>
      <c r="P30" s="34" t="str">
        <f t="shared" si="1"/>
        <v/>
      </c>
    </row>
    <row r="31" spans="3:16" x14ac:dyDescent="0.35">
      <c r="C31">
        <v>9</v>
      </c>
      <c r="D31">
        <v>11</v>
      </c>
      <c r="E31" s="36"/>
      <c r="O31" s="34" t="s">
        <v>92</v>
      </c>
      <c r="P31" s="34" t="str">
        <f t="shared" si="1"/>
        <v/>
      </c>
    </row>
    <row r="32" spans="3:16" x14ac:dyDescent="0.35">
      <c r="C32">
        <v>10</v>
      </c>
      <c r="D32">
        <v>13</v>
      </c>
      <c r="E32" s="36"/>
      <c r="O32" s="34" t="s">
        <v>93</v>
      </c>
      <c r="P32" s="34" t="str">
        <f>IF(ISERROR(E38),"",IF(ISBLANK(E38),"",E38))</f>
        <v/>
      </c>
    </row>
    <row r="33" spans="2:16" x14ac:dyDescent="0.35">
      <c r="C33">
        <v>11</v>
      </c>
      <c r="D33">
        <v>12</v>
      </c>
      <c r="E33" s="36"/>
      <c r="O33" s="34" t="s">
        <v>94</v>
      </c>
      <c r="P33" s="34" t="str">
        <f>IF(ISERROR(E40),"",IF(ISBLANK(E40),"",E40))</f>
        <v/>
      </c>
    </row>
    <row r="34" spans="2:16" x14ac:dyDescent="0.35">
      <c r="C34">
        <v>11</v>
      </c>
      <c r="D34">
        <v>13</v>
      </c>
      <c r="E34" s="36"/>
      <c r="O34" s="34" t="s">
        <v>95</v>
      </c>
      <c r="P34" s="34" t="str">
        <f>IF(ISERROR(E43),"",IF(ISBLANK(E43),"",E43))</f>
        <v/>
      </c>
    </row>
    <row r="35" spans="2:16" x14ac:dyDescent="0.35">
      <c r="C35">
        <v>12</v>
      </c>
      <c r="D35">
        <v>15</v>
      </c>
      <c r="E35" s="36"/>
      <c r="O35" s="34" t="s">
        <v>96</v>
      </c>
      <c r="P35" s="34" t="str">
        <f t="shared" ref="P35:P55" si="2">IF(ISERROR(E44),"",IF(ISBLANK(E44),"",E44))</f>
        <v/>
      </c>
    </row>
    <row r="36" spans="2:16" x14ac:dyDescent="0.35">
      <c r="C36">
        <v>13</v>
      </c>
      <c r="D36">
        <v>14</v>
      </c>
      <c r="E36" s="36"/>
      <c r="O36" s="34" t="s">
        <v>97</v>
      </c>
      <c r="P36" s="34" t="str">
        <f t="shared" si="2"/>
        <v/>
      </c>
    </row>
    <row r="37" spans="2:16" x14ac:dyDescent="0.35">
      <c r="C37">
        <v>13</v>
      </c>
      <c r="D37">
        <v>15</v>
      </c>
      <c r="E37" s="36"/>
      <c r="O37" s="34" t="s">
        <v>98</v>
      </c>
      <c r="P37" s="34" t="str">
        <f t="shared" si="2"/>
        <v/>
      </c>
    </row>
    <row r="38" spans="2:16" x14ac:dyDescent="0.35">
      <c r="C38">
        <v>14</v>
      </c>
      <c r="D38">
        <v>15</v>
      </c>
      <c r="E38" s="36"/>
      <c r="O38" s="34" t="s">
        <v>99</v>
      </c>
      <c r="P38" s="34" t="str">
        <f t="shared" si="2"/>
        <v/>
      </c>
    </row>
    <row r="39" spans="2:16" x14ac:dyDescent="0.35">
      <c r="O39" s="34" t="s">
        <v>100</v>
      </c>
      <c r="P39" s="34" t="str">
        <f t="shared" si="2"/>
        <v/>
      </c>
    </row>
    <row r="40" spans="2:16" x14ac:dyDescent="0.35">
      <c r="D40" s="31" t="s">
        <v>54</v>
      </c>
      <c r="E40" s="36"/>
      <c r="O40" s="34" t="s">
        <v>101</v>
      </c>
      <c r="P40" s="34" t="str">
        <f t="shared" si="2"/>
        <v/>
      </c>
    </row>
    <row r="41" spans="2:16" x14ac:dyDescent="0.35">
      <c r="O41" s="34" t="s">
        <v>102</v>
      </c>
      <c r="P41" s="34" t="str">
        <f t="shared" si="2"/>
        <v/>
      </c>
    </row>
    <row r="42" spans="2:16" x14ac:dyDescent="0.35">
      <c r="B42" s="29" t="s">
        <v>55</v>
      </c>
      <c r="C42" s="33" t="s">
        <v>1</v>
      </c>
      <c r="D42" s="33" t="s">
        <v>2</v>
      </c>
      <c r="E42" s="33" t="s">
        <v>0</v>
      </c>
      <c r="F42" s="3" t="s">
        <v>62</v>
      </c>
      <c r="O42" s="34" t="s">
        <v>103</v>
      </c>
      <c r="P42" s="34" t="str">
        <f t="shared" si="2"/>
        <v/>
      </c>
    </row>
    <row r="43" spans="2:16" x14ac:dyDescent="0.35">
      <c r="C43">
        <v>1</v>
      </c>
      <c r="D43">
        <v>2</v>
      </c>
      <c r="E43" s="36"/>
      <c r="F43" s="36"/>
      <c r="G43" t="s">
        <v>56</v>
      </c>
      <c r="O43" s="34" t="s">
        <v>104</v>
      </c>
      <c r="P43" s="34" t="str">
        <f t="shared" si="2"/>
        <v/>
      </c>
    </row>
    <row r="44" spans="2:16" x14ac:dyDescent="0.35">
      <c r="C44">
        <v>1</v>
      </c>
      <c r="D44">
        <v>3</v>
      </c>
      <c r="E44" s="36"/>
      <c r="F44" s="36"/>
      <c r="O44" s="34" t="s">
        <v>105</v>
      </c>
      <c r="P44" s="34" t="str">
        <f t="shared" si="2"/>
        <v/>
      </c>
    </row>
    <row r="45" spans="2:16" x14ac:dyDescent="0.35">
      <c r="C45">
        <v>2</v>
      </c>
      <c r="D45">
        <v>5</v>
      </c>
      <c r="E45" s="36"/>
      <c r="F45" s="36"/>
      <c r="O45" s="34" t="s">
        <v>106</v>
      </c>
      <c r="P45" s="34" t="str">
        <f t="shared" si="2"/>
        <v/>
      </c>
    </row>
    <row r="46" spans="2:16" x14ac:dyDescent="0.35">
      <c r="C46">
        <v>2</v>
      </c>
      <c r="D46">
        <v>6</v>
      </c>
      <c r="E46" s="36"/>
      <c r="F46" s="36"/>
      <c r="O46" s="34" t="s">
        <v>107</v>
      </c>
      <c r="P46" s="34" t="str">
        <f t="shared" si="2"/>
        <v/>
      </c>
    </row>
    <row r="47" spans="2:16" x14ac:dyDescent="0.35">
      <c r="C47">
        <v>3</v>
      </c>
      <c r="D47">
        <v>4</v>
      </c>
      <c r="E47" s="36"/>
      <c r="F47" s="36"/>
      <c r="O47" s="34" t="s">
        <v>108</v>
      </c>
      <c r="P47" s="34" t="str">
        <f t="shared" si="2"/>
        <v/>
      </c>
    </row>
    <row r="48" spans="2:16" x14ac:dyDescent="0.35">
      <c r="C48">
        <v>3</v>
      </c>
      <c r="D48">
        <v>9</v>
      </c>
      <c r="E48" s="36"/>
      <c r="F48" s="36"/>
      <c r="O48" s="34" t="s">
        <v>109</v>
      </c>
      <c r="P48" s="34" t="str">
        <f t="shared" si="2"/>
        <v/>
      </c>
    </row>
    <row r="49" spans="3:16" x14ac:dyDescent="0.35">
      <c r="C49">
        <v>4</v>
      </c>
      <c r="D49">
        <v>8</v>
      </c>
      <c r="E49" s="36"/>
      <c r="F49" s="36"/>
      <c r="O49" s="34" t="s">
        <v>110</v>
      </c>
      <c r="P49" s="34" t="str">
        <f t="shared" si="2"/>
        <v/>
      </c>
    </row>
    <row r="50" spans="3:16" x14ac:dyDescent="0.35">
      <c r="C50">
        <v>4</v>
      </c>
      <c r="D50">
        <v>10</v>
      </c>
      <c r="E50" s="36"/>
      <c r="F50" s="36"/>
      <c r="O50" s="34" t="s">
        <v>111</v>
      </c>
      <c r="P50" s="34" t="str">
        <f t="shared" si="2"/>
        <v/>
      </c>
    </row>
    <row r="51" spans="3:16" x14ac:dyDescent="0.35">
      <c r="C51">
        <v>5</v>
      </c>
      <c r="D51">
        <v>6</v>
      </c>
      <c r="E51" s="36"/>
      <c r="F51" s="36"/>
      <c r="O51" s="34" t="s">
        <v>112</v>
      </c>
      <c r="P51" s="34" t="str">
        <f t="shared" si="2"/>
        <v/>
      </c>
    </row>
    <row r="52" spans="3:16" x14ac:dyDescent="0.35">
      <c r="C52">
        <v>5</v>
      </c>
      <c r="D52">
        <v>7</v>
      </c>
      <c r="E52" s="36"/>
      <c r="F52" s="36"/>
      <c r="O52" s="34" t="s">
        <v>113</v>
      </c>
      <c r="P52" s="34" t="str">
        <f t="shared" si="2"/>
        <v/>
      </c>
    </row>
    <row r="53" spans="3:16" x14ac:dyDescent="0.35">
      <c r="C53">
        <v>6</v>
      </c>
      <c r="D53">
        <v>7</v>
      </c>
      <c r="E53" s="36"/>
      <c r="F53" s="36"/>
      <c r="O53" s="34" t="s">
        <v>114</v>
      </c>
      <c r="P53" s="34" t="str">
        <f t="shared" si="2"/>
        <v/>
      </c>
    </row>
    <row r="54" spans="3:16" x14ac:dyDescent="0.35">
      <c r="C54">
        <v>6</v>
      </c>
      <c r="D54">
        <v>11</v>
      </c>
      <c r="E54" s="36"/>
      <c r="F54" s="36"/>
      <c r="O54" s="34" t="s">
        <v>115</v>
      </c>
      <c r="P54" s="34" t="str">
        <f t="shared" si="2"/>
        <v/>
      </c>
    </row>
    <row r="55" spans="3:16" x14ac:dyDescent="0.35">
      <c r="C55">
        <v>7</v>
      </c>
      <c r="D55">
        <v>12</v>
      </c>
      <c r="E55" s="36"/>
      <c r="F55" s="36"/>
      <c r="O55" s="34" t="s">
        <v>116</v>
      </c>
      <c r="P55" s="34" t="str">
        <f t="shared" si="2"/>
        <v/>
      </c>
    </row>
    <row r="56" spans="3:16" x14ac:dyDescent="0.35">
      <c r="C56">
        <v>8</v>
      </c>
      <c r="D56">
        <v>14</v>
      </c>
      <c r="E56" s="36"/>
      <c r="F56" s="36"/>
      <c r="O56" s="34" t="s">
        <v>117</v>
      </c>
      <c r="P56" s="34" t="str">
        <f>IF(ISERROR(E65),"",IF(ISBLANK(E65),"",E65))</f>
        <v/>
      </c>
    </row>
    <row r="57" spans="3:16" x14ac:dyDescent="0.35">
      <c r="C57">
        <v>9</v>
      </c>
      <c r="D57">
        <v>10</v>
      </c>
      <c r="E57" s="36"/>
      <c r="F57" s="36"/>
      <c r="O57" s="34" t="s">
        <v>118</v>
      </c>
      <c r="P57" s="34" t="str">
        <f>IF(ISERROR(F43),"",IF(ISBLANK(F43),"",F43))</f>
        <v/>
      </c>
    </row>
    <row r="58" spans="3:16" x14ac:dyDescent="0.35">
      <c r="C58">
        <v>9</v>
      </c>
      <c r="D58">
        <v>11</v>
      </c>
      <c r="E58" s="36"/>
      <c r="F58" s="36"/>
      <c r="O58" s="34" t="s">
        <v>119</v>
      </c>
      <c r="P58" s="34" t="str">
        <f t="shared" ref="P58:P78" si="3">IF(ISERROR(F44),"",IF(ISBLANK(F44),"",F44))</f>
        <v/>
      </c>
    </row>
    <row r="59" spans="3:16" x14ac:dyDescent="0.35">
      <c r="C59">
        <v>10</v>
      </c>
      <c r="D59">
        <v>13</v>
      </c>
      <c r="E59" s="36"/>
      <c r="F59" s="36"/>
      <c r="O59" s="34" t="s">
        <v>120</v>
      </c>
      <c r="P59" s="34" t="str">
        <f t="shared" si="3"/>
        <v/>
      </c>
    </row>
    <row r="60" spans="3:16" x14ac:dyDescent="0.35">
      <c r="C60">
        <v>11</v>
      </c>
      <c r="D60">
        <v>12</v>
      </c>
      <c r="E60" s="36"/>
      <c r="F60" s="36"/>
      <c r="O60" s="34" t="s">
        <v>121</v>
      </c>
      <c r="P60" s="34" t="str">
        <f t="shared" si="3"/>
        <v/>
      </c>
    </row>
    <row r="61" spans="3:16" x14ac:dyDescent="0.35">
      <c r="C61">
        <v>11</v>
      </c>
      <c r="D61">
        <v>13</v>
      </c>
      <c r="E61" s="36"/>
      <c r="F61" s="36"/>
      <c r="O61" s="34" t="s">
        <v>122</v>
      </c>
      <c r="P61" s="34" t="str">
        <f t="shared" si="3"/>
        <v/>
      </c>
    </row>
    <row r="62" spans="3:16" x14ac:dyDescent="0.35">
      <c r="C62">
        <v>12</v>
      </c>
      <c r="D62">
        <v>15</v>
      </c>
      <c r="E62" s="36"/>
      <c r="F62" s="36"/>
      <c r="O62" s="34" t="s">
        <v>123</v>
      </c>
      <c r="P62" s="34" t="str">
        <f t="shared" si="3"/>
        <v/>
      </c>
    </row>
    <row r="63" spans="3:16" x14ac:dyDescent="0.35">
      <c r="C63">
        <v>13</v>
      </c>
      <c r="D63">
        <v>14</v>
      </c>
      <c r="E63" s="36"/>
      <c r="F63" s="36"/>
      <c r="O63" s="34" t="s">
        <v>124</v>
      </c>
      <c r="P63" s="34" t="str">
        <f t="shared" si="3"/>
        <v/>
      </c>
    </row>
    <row r="64" spans="3:16" x14ac:dyDescent="0.35">
      <c r="C64">
        <v>13</v>
      </c>
      <c r="D64">
        <v>15</v>
      </c>
      <c r="E64" s="36"/>
      <c r="F64" s="36"/>
      <c r="O64" s="34" t="s">
        <v>125</v>
      </c>
      <c r="P64" s="34" t="str">
        <f t="shared" si="3"/>
        <v/>
      </c>
    </row>
    <row r="65" spans="2:16" x14ac:dyDescent="0.35">
      <c r="C65">
        <v>14</v>
      </c>
      <c r="D65">
        <v>15</v>
      </c>
      <c r="E65" s="36"/>
      <c r="F65" s="36"/>
      <c r="O65" s="34" t="s">
        <v>126</v>
      </c>
      <c r="P65" s="34" t="str">
        <f t="shared" si="3"/>
        <v/>
      </c>
    </row>
    <row r="66" spans="2:16" x14ac:dyDescent="0.35">
      <c r="F66" s="3"/>
      <c r="O66" s="34" t="s">
        <v>127</v>
      </c>
      <c r="P66" s="34" t="str">
        <f t="shared" si="3"/>
        <v/>
      </c>
    </row>
    <row r="67" spans="2:16" x14ac:dyDescent="0.35">
      <c r="D67" s="31" t="s">
        <v>54</v>
      </c>
      <c r="E67" s="36"/>
      <c r="F67" s="3"/>
      <c r="O67" s="34" t="s">
        <v>128</v>
      </c>
      <c r="P67" s="34" t="str">
        <f t="shared" si="3"/>
        <v/>
      </c>
    </row>
    <row r="68" spans="2:16" x14ac:dyDescent="0.35">
      <c r="O68" s="34" t="s">
        <v>129</v>
      </c>
      <c r="P68" s="34" t="str">
        <f t="shared" si="3"/>
        <v/>
      </c>
    </row>
    <row r="69" spans="2:16" x14ac:dyDescent="0.35">
      <c r="B69" s="29" t="s">
        <v>57</v>
      </c>
      <c r="D69" t="s">
        <v>15</v>
      </c>
      <c r="E69" t="s">
        <v>16</v>
      </c>
      <c r="F69" t="s">
        <v>17</v>
      </c>
      <c r="O69" s="34" t="s">
        <v>130</v>
      </c>
      <c r="P69" s="34" t="str">
        <f t="shared" si="3"/>
        <v/>
      </c>
    </row>
    <row r="70" spans="2:16" x14ac:dyDescent="0.35">
      <c r="D70" s="36"/>
      <c r="E70" s="36"/>
      <c r="F70" s="36"/>
      <c r="O70" s="34" t="s">
        <v>131</v>
      </c>
      <c r="P70" s="34" t="str">
        <f t="shared" si="3"/>
        <v/>
      </c>
    </row>
    <row r="71" spans="2:16" x14ac:dyDescent="0.35">
      <c r="O71" s="34" t="s">
        <v>132</v>
      </c>
      <c r="P71" s="34" t="str">
        <f t="shared" si="3"/>
        <v/>
      </c>
    </row>
    <row r="72" spans="2:16" x14ac:dyDescent="0.35">
      <c r="B72" s="31" t="s">
        <v>58</v>
      </c>
      <c r="C72" s="32" t="s">
        <v>25</v>
      </c>
      <c r="D72" t="s">
        <v>29</v>
      </c>
      <c r="O72" s="34" t="s">
        <v>133</v>
      </c>
      <c r="P72" s="34" t="str">
        <f t="shared" si="3"/>
        <v/>
      </c>
    </row>
    <row r="73" spans="2:16" x14ac:dyDescent="0.35">
      <c r="C73" s="20">
        <v>1</v>
      </c>
      <c r="D73" s="36"/>
      <c r="O73" s="34" t="s">
        <v>134</v>
      </c>
      <c r="P73" s="34" t="str">
        <f t="shared" si="3"/>
        <v/>
      </c>
    </row>
    <row r="74" spans="2:16" x14ac:dyDescent="0.35">
      <c r="C74" s="20">
        <v>2</v>
      </c>
      <c r="D74" s="36"/>
      <c r="O74" s="34" t="s">
        <v>135</v>
      </c>
      <c r="P74" s="34" t="str">
        <f t="shared" si="3"/>
        <v/>
      </c>
    </row>
    <row r="75" spans="2:16" x14ac:dyDescent="0.35">
      <c r="C75" s="20">
        <v>3</v>
      </c>
      <c r="D75" s="36"/>
      <c r="O75" s="34" t="s">
        <v>136</v>
      </c>
      <c r="P75" s="34" t="str">
        <f t="shared" si="3"/>
        <v/>
      </c>
    </row>
    <row r="76" spans="2:16" x14ac:dyDescent="0.35">
      <c r="C76" s="20">
        <v>4</v>
      </c>
      <c r="D76" s="36"/>
      <c r="O76" s="34" t="s">
        <v>137</v>
      </c>
      <c r="P76" s="34" t="str">
        <f t="shared" si="3"/>
        <v/>
      </c>
    </row>
    <row r="77" spans="2:16" x14ac:dyDescent="0.35">
      <c r="C77" s="20">
        <v>5</v>
      </c>
      <c r="D77" s="36"/>
      <c r="O77" s="34" t="s">
        <v>138</v>
      </c>
      <c r="P77" s="34" t="str">
        <f t="shared" si="3"/>
        <v/>
      </c>
    </row>
    <row r="78" spans="2:16" x14ac:dyDescent="0.35">
      <c r="C78" s="20">
        <v>6</v>
      </c>
      <c r="D78" s="36"/>
      <c r="O78" s="34" t="s">
        <v>139</v>
      </c>
      <c r="P78" s="34" t="str">
        <f t="shared" si="3"/>
        <v/>
      </c>
    </row>
    <row r="79" spans="2:16" x14ac:dyDescent="0.35">
      <c r="C79" s="20">
        <v>7</v>
      </c>
      <c r="D79" s="36"/>
      <c r="O79" s="34" t="s">
        <v>140</v>
      </c>
      <c r="P79" s="34" t="str">
        <f>IF(ISERROR(F65),"",IF(ISBLANK(F65),"",F65))</f>
        <v/>
      </c>
    </row>
    <row r="80" spans="2:16" x14ac:dyDescent="0.35">
      <c r="C80" s="20">
        <v>8</v>
      </c>
      <c r="D80" s="36"/>
      <c r="O80" s="34" t="s">
        <v>141</v>
      </c>
      <c r="P80" s="34" t="str">
        <f>IF(ISERROR(E67),"",IF(ISBLANK(E67),"",E67))</f>
        <v/>
      </c>
    </row>
    <row r="81" spans="2:16" x14ac:dyDescent="0.35">
      <c r="C81" s="20">
        <v>9</v>
      </c>
      <c r="D81" s="36"/>
      <c r="O81" s="34" t="s">
        <v>142</v>
      </c>
      <c r="P81" s="34" t="str">
        <f>IF(ISERROR(D70),"",IF(ISBLANK(D70),"",D70))</f>
        <v/>
      </c>
    </row>
    <row r="82" spans="2:16" x14ac:dyDescent="0.35">
      <c r="C82" s="20">
        <v>10</v>
      </c>
      <c r="D82" s="36"/>
      <c r="O82" s="34" t="s">
        <v>143</v>
      </c>
      <c r="P82" s="34" t="str">
        <f>IF(ISERROR(E70),"",IF(ISBLANK(E70),"",E70))</f>
        <v/>
      </c>
    </row>
    <row r="83" spans="2:16" x14ac:dyDescent="0.35">
      <c r="O83" s="34" t="s">
        <v>144</v>
      </c>
      <c r="P83" s="34" t="str">
        <f>IF(ISERROR(F70),"",IF(ISBLANK(F70),"",F70))</f>
        <v/>
      </c>
    </row>
    <row r="84" spans="2:16" x14ac:dyDescent="0.35">
      <c r="C84" s="14" t="s">
        <v>33</v>
      </c>
      <c r="D84" s="36"/>
      <c r="O84" s="34" t="s">
        <v>145</v>
      </c>
      <c r="P84" s="34" t="str">
        <f>IF(ISERROR(D73),"",IF(ISBLANK(D73),"",D73))</f>
        <v/>
      </c>
    </row>
    <row r="85" spans="2:16" x14ac:dyDescent="0.35">
      <c r="O85" s="34" t="s">
        <v>146</v>
      </c>
      <c r="P85" s="34" t="str">
        <f t="shared" ref="P85:P92" si="4">IF(ISERROR(D74),"",IF(ISBLANK(D74),"",D74))</f>
        <v/>
      </c>
    </row>
    <row r="86" spans="2:16" x14ac:dyDescent="0.35">
      <c r="O86" s="34" t="s">
        <v>147</v>
      </c>
      <c r="P86" s="34" t="str">
        <f t="shared" si="4"/>
        <v/>
      </c>
    </row>
    <row r="87" spans="2:16" x14ac:dyDescent="0.35">
      <c r="B87" s="29" t="s">
        <v>59</v>
      </c>
      <c r="O87" s="34" t="s">
        <v>148</v>
      </c>
      <c r="P87" s="34" t="str">
        <f t="shared" si="4"/>
        <v/>
      </c>
    </row>
    <row r="88" spans="2:16" x14ac:dyDescent="0.35">
      <c r="B88" s="31" t="s">
        <v>60</v>
      </c>
      <c r="C88" s="32" t="s">
        <v>25</v>
      </c>
      <c r="D88" t="s">
        <v>41</v>
      </c>
      <c r="G88" t="s">
        <v>32</v>
      </c>
      <c r="O88" s="34" t="s">
        <v>149</v>
      </c>
      <c r="P88" s="34" t="str">
        <f t="shared" si="4"/>
        <v/>
      </c>
    </row>
    <row r="89" spans="2:16" x14ac:dyDescent="0.35">
      <c r="C89" s="9">
        <v>11</v>
      </c>
      <c r="D89" s="36"/>
      <c r="E89" t="s">
        <v>61</v>
      </c>
      <c r="G89" s="36"/>
      <c r="O89" s="34" t="s">
        <v>150</v>
      </c>
      <c r="P89" s="34" t="str">
        <f t="shared" si="4"/>
        <v/>
      </c>
    </row>
    <row r="90" spans="2:16" x14ac:dyDescent="0.35">
      <c r="C90" s="9">
        <v>12</v>
      </c>
      <c r="D90" s="36"/>
      <c r="G90" s="36"/>
      <c r="O90" s="34" t="s">
        <v>151</v>
      </c>
      <c r="P90" s="34" t="str">
        <f t="shared" si="4"/>
        <v/>
      </c>
    </row>
    <row r="91" spans="2:16" x14ac:dyDescent="0.35">
      <c r="C91" s="9">
        <v>13</v>
      </c>
      <c r="D91" s="36"/>
      <c r="G91" s="36"/>
      <c r="O91" s="34" t="s">
        <v>152</v>
      </c>
      <c r="P91" s="34" t="str">
        <f t="shared" si="4"/>
        <v/>
      </c>
    </row>
    <row r="92" spans="2:16" x14ac:dyDescent="0.35">
      <c r="C92" s="9">
        <v>14</v>
      </c>
      <c r="D92" s="36"/>
      <c r="G92" s="36"/>
      <c r="O92" s="34" t="s">
        <v>153</v>
      </c>
      <c r="P92" s="34" t="str">
        <f t="shared" si="4"/>
        <v/>
      </c>
    </row>
    <row r="93" spans="2:16" x14ac:dyDescent="0.35">
      <c r="C93" s="9">
        <v>15</v>
      </c>
      <c r="D93" s="36"/>
      <c r="G93" s="36"/>
      <c r="O93" s="34" t="s">
        <v>154</v>
      </c>
      <c r="P93" s="34" t="str">
        <f>IF(ISERROR(D82),"",IF(ISBLANK(D82),"",D82))</f>
        <v/>
      </c>
    </row>
    <row r="94" spans="2:16" x14ac:dyDescent="0.35">
      <c r="O94" s="34" t="s">
        <v>155</v>
      </c>
      <c r="P94" s="34" t="str">
        <f>IF(ISERROR(D84),"",IF(ISBLANK(D84),"",D84))</f>
        <v/>
      </c>
    </row>
    <row r="95" spans="2:16" x14ac:dyDescent="0.35">
      <c r="O95" s="34" t="s">
        <v>156</v>
      </c>
      <c r="P95" s="34" t="str">
        <f>IF(ISERROR(D89),"",IF(ISBLANK(D89),"",D89))</f>
        <v/>
      </c>
    </row>
    <row r="96" spans="2:16" x14ac:dyDescent="0.35">
      <c r="O96" s="34" t="s">
        <v>157</v>
      </c>
      <c r="P96" s="34" t="str">
        <f t="shared" ref="P96:P98" si="5">IF(ISERROR(D90),"",IF(ISBLANK(D90),"",D90))</f>
        <v/>
      </c>
    </row>
    <row r="97" spans="15:16" x14ac:dyDescent="0.35">
      <c r="O97" s="34" t="s">
        <v>158</v>
      </c>
      <c r="P97" s="34" t="str">
        <f t="shared" si="5"/>
        <v/>
      </c>
    </row>
    <row r="98" spans="15:16" x14ac:dyDescent="0.35">
      <c r="O98" s="34" t="s">
        <v>159</v>
      </c>
      <c r="P98" s="34" t="str">
        <f t="shared" si="5"/>
        <v/>
      </c>
    </row>
    <row r="99" spans="15:16" x14ac:dyDescent="0.35">
      <c r="O99" s="34" t="s">
        <v>160</v>
      </c>
      <c r="P99" s="34" t="str">
        <f>IF(ISERROR(D93),"",IF(ISBLANK(D93),"",D93))</f>
        <v/>
      </c>
    </row>
    <row r="100" spans="15:16" x14ac:dyDescent="0.35">
      <c r="O100" s="34" t="s">
        <v>161</v>
      </c>
      <c r="P100" s="34" t="str">
        <f>IF(ISERROR(G89),"",IF(ISBLANK(G89),"",G89))</f>
        <v/>
      </c>
    </row>
    <row r="101" spans="15:16" x14ac:dyDescent="0.35">
      <c r="O101" s="34" t="s">
        <v>162</v>
      </c>
      <c r="P101" s="34" t="str">
        <f t="shared" ref="P101:P103" si="6">IF(ISERROR(G90),"",IF(ISBLANK(G90),"",G90))</f>
        <v/>
      </c>
    </row>
    <row r="102" spans="15:16" x14ac:dyDescent="0.35">
      <c r="O102" s="34" t="s">
        <v>163</v>
      </c>
      <c r="P102" s="34" t="str">
        <f t="shared" si="6"/>
        <v/>
      </c>
    </row>
    <row r="103" spans="15:16" x14ac:dyDescent="0.35">
      <c r="O103" s="34" t="s">
        <v>164</v>
      </c>
      <c r="P103" s="34" t="str">
        <f t="shared" si="6"/>
        <v/>
      </c>
    </row>
    <row r="104" spans="15:16" x14ac:dyDescent="0.35">
      <c r="O104" s="34" t="s">
        <v>165</v>
      </c>
      <c r="P104" s="34" t="str">
        <f>IF(ISERROR(G93),"",IF(ISBLANK(G93),"",G93))</f>
        <v/>
      </c>
    </row>
  </sheetData>
  <sheetProtection algorithmName="SHA-512" hashValue="PTB/UqHPoj0pLqOOJxbg7Ai5Ua7Xmg5JwAxxSXGnzrjj0cKZoURM3363npEBlSKqtizxfyyriDTq6JoD3Qqh7w==" saltValue="6kzgJwuBK1q+RYwTRxMvWA==" spinCount="100000" sheet="1" objects="1" scenarios="1"/>
  <phoneticPr fontId="9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Drop Down 1">
              <controlPr defaultSize="0" autoLine="0" autoPict="0">
                <anchor moveWithCells="1">
                  <from>
                    <xdr:col>1</xdr:col>
                    <xdr:colOff>774700</xdr:colOff>
                    <xdr:row>3</xdr:row>
                    <xdr:rowOff>171450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Drop Down 2">
              <controlPr defaultSize="0" autoLine="0" autoPict="0">
                <anchor moveWithCells="1">
                  <from>
                    <xdr:col>1</xdr:col>
                    <xdr:colOff>774700</xdr:colOff>
                    <xdr:row>5</xdr:row>
                    <xdr:rowOff>0</xdr:rowOff>
                  </from>
                  <to>
                    <xdr:col>3</xdr:col>
                    <xdr:colOff>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Drop Down 3">
              <controlPr defaultSize="0" autoLine="0" autoPict="0">
                <anchor moveWithCells="1">
                  <from>
                    <xdr:col>1</xdr:col>
                    <xdr:colOff>774700</xdr:colOff>
                    <xdr:row>6</xdr:row>
                    <xdr:rowOff>0</xdr:rowOff>
                  </from>
                  <to>
                    <xdr:col>3</xdr:col>
                    <xdr:colOff>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Drop Down 4">
              <controlPr defaultSize="0" autoLine="0" autoPict="0">
                <anchor moveWithCells="1">
                  <from>
                    <xdr:col>1</xdr:col>
                    <xdr:colOff>774700</xdr:colOff>
                    <xdr:row>7</xdr:row>
                    <xdr:rowOff>12700</xdr:rowOff>
                  </from>
                  <to>
                    <xdr:col>3</xdr:col>
                    <xdr:colOff>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Drop Down 5">
              <controlPr defaultSize="0" autoLine="0" autoPict="0">
                <anchor moveWithCells="1">
                  <from>
                    <xdr:col>1</xdr:col>
                    <xdr:colOff>774700</xdr:colOff>
                    <xdr:row>8</xdr:row>
                    <xdr:rowOff>19050</xdr:rowOff>
                  </from>
                  <to>
                    <xdr:col>3</xdr:col>
                    <xdr:colOff>0</xdr:colOff>
                    <xdr:row>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EVAC</vt:lpstr>
      <vt:lpstr>GF</vt:lpstr>
      <vt:lpstr>Answers</vt:lpstr>
    </vt:vector>
  </TitlesOfParts>
  <Company>Information Services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Saied</dc:creator>
  <cp:lastModifiedBy>Saied</cp:lastModifiedBy>
  <dcterms:created xsi:type="dcterms:W3CDTF">2023-11-28T00:42:17Z</dcterms:created>
  <dcterms:modified xsi:type="dcterms:W3CDTF">2023-11-30T22:18:43Z</dcterms:modified>
</cp:coreProperties>
</file>