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sein\Desktop\"/>
    </mc:Choice>
  </mc:AlternateContent>
  <xr:revisionPtr revIDLastSave="0" documentId="13_ncr:1_{F356EF95-215D-40DF-8295-FDB9B7D543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Sheet2" sheetId="2" r:id="rId2"/>
  </sheets>
  <definedNames>
    <definedName name="_xlnm._FilterDatabase" localSheetId="0" hidden="1">Sheet1!$A$4:$E$125</definedName>
    <definedName name="_xlnm._FilterDatabase" localSheetId="1" hidden="1">Sheet2!$A$1:$R$107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E102" i="4"/>
  <c r="R102" i="4" s="1"/>
  <c r="T102" i="4" s="1"/>
  <c r="G102" i="4"/>
  <c r="H102" i="4"/>
  <c r="I102" i="4"/>
  <c r="K102" i="4"/>
  <c r="P102" i="4"/>
  <c r="Q102" i="4" s="1"/>
  <c r="C124" i="4"/>
  <c r="N123" i="4"/>
  <c r="M123" i="4"/>
  <c r="L123" i="4"/>
  <c r="K123" i="4"/>
  <c r="J123" i="4"/>
  <c r="P123" i="4" s="1"/>
  <c r="Q123" i="4" s="1"/>
  <c r="I123" i="4"/>
  <c r="H123" i="4"/>
  <c r="G123" i="4"/>
  <c r="F123" i="4"/>
  <c r="E123" i="4"/>
  <c r="R123" i="4" s="1"/>
  <c r="T123" i="4" s="1"/>
  <c r="N122" i="4"/>
  <c r="M122" i="4"/>
  <c r="L122" i="4"/>
  <c r="K122" i="4"/>
  <c r="J122" i="4"/>
  <c r="P122" i="4" s="1"/>
  <c r="Q122" i="4" s="1"/>
  <c r="I122" i="4"/>
  <c r="H122" i="4"/>
  <c r="G122" i="4"/>
  <c r="F122" i="4"/>
  <c r="E122" i="4"/>
  <c r="R122" i="4" s="1"/>
  <c r="T122" i="4" s="1"/>
  <c r="N121" i="4"/>
  <c r="M121" i="4"/>
  <c r="L121" i="4"/>
  <c r="K121" i="4"/>
  <c r="J121" i="4"/>
  <c r="P121" i="4" s="1"/>
  <c r="Q121" i="4" s="1"/>
  <c r="I121" i="4"/>
  <c r="H121" i="4"/>
  <c r="G121" i="4"/>
  <c r="F121" i="4"/>
  <c r="E121" i="4"/>
  <c r="R121" i="4" s="1"/>
  <c r="T121" i="4" s="1"/>
  <c r="N120" i="4"/>
  <c r="M120" i="4"/>
  <c r="L120" i="4"/>
  <c r="K120" i="4"/>
  <c r="J120" i="4"/>
  <c r="P120" i="4" s="1"/>
  <c r="Q120" i="4" s="1"/>
  <c r="I120" i="4"/>
  <c r="H120" i="4"/>
  <c r="G120" i="4"/>
  <c r="F120" i="4"/>
  <c r="E120" i="4"/>
  <c r="R120" i="4" s="1"/>
  <c r="T120" i="4" s="1"/>
  <c r="N119" i="4"/>
  <c r="M119" i="4"/>
  <c r="L119" i="4"/>
  <c r="K119" i="4"/>
  <c r="J119" i="4"/>
  <c r="P119" i="4" s="1"/>
  <c r="Q119" i="4" s="1"/>
  <c r="I119" i="4"/>
  <c r="H119" i="4"/>
  <c r="G119" i="4"/>
  <c r="F119" i="4"/>
  <c r="E119" i="4"/>
  <c r="R119" i="4" s="1"/>
  <c r="T119" i="4" s="1"/>
  <c r="N118" i="4"/>
  <c r="M118" i="4"/>
  <c r="L118" i="4"/>
  <c r="K118" i="4"/>
  <c r="J118" i="4"/>
  <c r="P118" i="4" s="1"/>
  <c r="Q118" i="4" s="1"/>
  <c r="I118" i="4"/>
  <c r="H118" i="4"/>
  <c r="G118" i="4"/>
  <c r="F118" i="4"/>
  <c r="E118" i="4"/>
  <c r="R118" i="4" s="1"/>
  <c r="T118" i="4" s="1"/>
  <c r="N117" i="4"/>
  <c r="M117" i="4"/>
  <c r="L117" i="4"/>
  <c r="K117" i="4"/>
  <c r="J117" i="4"/>
  <c r="P117" i="4" s="1"/>
  <c r="Q117" i="4" s="1"/>
  <c r="I117" i="4"/>
  <c r="H117" i="4"/>
  <c r="G117" i="4"/>
  <c r="F117" i="4"/>
  <c r="E117" i="4"/>
  <c r="R117" i="4" s="1"/>
  <c r="T117" i="4" s="1"/>
  <c r="N116" i="4"/>
  <c r="M116" i="4"/>
  <c r="L116" i="4"/>
  <c r="K116" i="4"/>
  <c r="J116" i="4"/>
  <c r="P116" i="4" s="1"/>
  <c r="Q116" i="4" s="1"/>
  <c r="I116" i="4"/>
  <c r="H116" i="4"/>
  <c r="G116" i="4"/>
  <c r="F116" i="4"/>
  <c r="E116" i="4"/>
  <c r="R116" i="4" s="1"/>
  <c r="T116" i="4" s="1"/>
  <c r="N115" i="4"/>
  <c r="M115" i="4"/>
  <c r="L115" i="4"/>
  <c r="K115" i="4"/>
  <c r="J115" i="4"/>
  <c r="P115" i="4" s="1"/>
  <c r="Q115" i="4" s="1"/>
  <c r="I115" i="4"/>
  <c r="H115" i="4"/>
  <c r="G115" i="4"/>
  <c r="F115" i="4"/>
  <c r="E115" i="4"/>
  <c r="R115" i="4" s="1"/>
  <c r="T115" i="4" s="1"/>
  <c r="N114" i="4"/>
  <c r="M114" i="4"/>
  <c r="L114" i="4"/>
  <c r="K114" i="4"/>
  <c r="J114" i="4"/>
  <c r="P114" i="4" s="1"/>
  <c r="Q114" i="4" s="1"/>
  <c r="I114" i="4"/>
  <c r="H114" i="4"/>
  <c r="G114" i="4"/>
  <c r="F114" i="4"/>
  <c r="E114" i="4"/>
  <c r="R114" i="4" s="1"/>
  <c r="T114" i="4" s="1"/>
  <c r="N113" i="4"/>
  <c r="M113" i="4"/>
  <c r="L113" i="4"/>
  <c r="K113" i="4"/>
  <c r="J113" i="4"/>
  <c r="P113" i="4" s="1"/>
  <c r="Q113" i="4" s="1"/>
  <c r="I113" i="4"/>
  <c r="H113" i="4"/>
  <c r="G113" i="4"/>
  <c r="F113" i="4"/>
  <c r="E113" i="4"/>
  <c r="R113" i="4" s="1"/>
  <c r="T113" i="4" s="1"/>
  <c r="N104" i="4"/>
  <c r="M104" i="4"/>
  <c r="L104" i="4"/>
  <c r="K104" i="4"/>
  <c r="J104" i="4"/>
  <c r="P104" i="4" s="1"/>
  <c r="Q104" i="4" s="1"/>
  <c r="I104" i="4"/>
  <c r="H104" i="4"/>
  <c r="G104" i="4"/>
  <c r="F104" i="4"/>
  <c r="E104" i="4"/>
  <c r="R104" i="4" s="1"/>
  <c r="T104" i="4" s="1"/>
  <c r="K103" i="4"/>
  <c r="I103" i="4"/>
  <c r="H103" i="4"/>
  <c r="G103" i="4"/>
  <c r="P103" i="4"/>
  <c r="Q103" i="4" s="1"/>
  <c r="E103" i="4"/>
  <c r="R103" i="4" s="1"/>
  <c r="T103" i="4" s="1"/>
  <c r="N112" i="4"/>
  <c r="M112" i="4"/>
  <c r="L112" i="4"/>
  <c r="K112" i="4"/>
  <c r="J112" i="4"/>
  <c r="P112" i="4" s="1"/>
  <c r="Q112" i="4" s="1"/>
  <c r="I112" i="4"/>
  <c r="H112" i="4"/>
  <c r="G112" i="4"/>
  <c r="F112" i="4"/>
  <c r="E112" i="4"/>
  <c r="R112" i="4" s="1"/>
  <c r="T112" i="4" s="1"/>
  <c r="N111" i="4"/>
  <c r="M111" i="4"/>
  <c r="L111" i="4"/>
  <c r="K111" i="4"/>
  <c r="J111" i="4"/>
  <c r="P111" i="4" s="1"/>
  <c r="Q111" i="4" s="1"/>
  <c r="I111" i="4"/>
  <c r="H111" i="4"/>
  <c r="G111" i="4"/>
  <c r="F111" i="4"/>
  <c r="E111" i="4"/>
  <c r="R111" i="4" s="1"/>
  <c r="T111" i="4" s="1"/>
  <c r="K110" i="4"/>
  <c r="I110" i="4"/>
  <c r="H110" i="4"/>
  <c r="G110" i="4"/>
  <c r="P110" i="4"/>
  <c r="Q110" i="4" s="1"/>
  <c r="E110" i="4"/>
  <c r="R110" i="4" s="1"/>
  <c r="T110" i="4" s="1"/>
  <c r="K109" i="4"/>
  <c r="I109" i="4"/>
  <c r="H109" i="4"/>
  <c r="G109" i="4"/>
  <c r="P109" i="4"/>
  <c r="Q109" i="4" s="1"/>
  <c r="E109" i="4"/>
  <c r="R109" i="4" s="1"/>
  <c r="T109" i="4" s="1"/>
  <c r="K108" i="4"/>
  <c r="I108" i="4"/>
  <c r="H108" i="4"/>
  <c r="G108" i="4"/>
  <c r="P108" i="4"/>
  <c r="Q108" i="4" s="1"/>
  <c r="E108" i="4"/>
  <c r="R108" i="4" s="1"/>
  <c r="T108" i="4" s="1"/>
  <c r="K107" i="4"/>
  <c r="I107" i="4"/>
  <c r="H107" i="4"/>
  <c r="G107" i="4"/>
  <c r="P107" i="4"/>
  <c r="Q107" i="4" s="1"/>
  <c r="E107" i="4"/>
  <c r="R107" i="4" s="1"/>
  <c r="T107" i="4" s="1"/>
  <c r="K106" i="4"/>
  <c r="I106" i="4"/>
  <c r="H106" i="4"/>
  <c r="G106" i="4"/>
  <c r="P106" i="4"/>
  <c r="Q106" i="4" s="1"/>
  <c r="E106" i="4"/>
  <c r="R106" i="4" s="1"/>
  <c r="T106" i="4" s="1"/>
  <c r="N105" i="4"/>
  <c r="M105" i="4"/>
  <c r="L105" i="4"/>
  <c r="K105" i="4"/>
  <c r="J105" i="4"/>
  <c r="P105" i="4" s="1"/>
  <c r="Q105" i="4" s="1"/>
  <c r="I105" i="4"/>
  <c r="H105" i="4"/>
  <c r="G105" i="4"/>
  <c r="F105" i="4"/>
  <c r="E105" i="4"/>
  <c r="R105" i="4" s="1"/>
  <c r="T105" i="4" s="1"/>
  <c r="K101" i="4"/>
  <c r="I101" i="4"/>
  <c r="H101" i="4"/>
  <c r="G101" i="4"/>
  <c r="P101" i="4"/>
  <c r="Q101" i="4" s="1"/>
  <c r="E101" i="4"/>
  <c r="R101" i="4" s="1"/>
  <c r="T101" i="4" s="1"/>
  <c r="K100" i="4"/>
  <c r="I100" i="4"/>
  <c r="H100" i="4"/>
  <c r="G100" i="4"/>
  <c r="P100" i="4"/>
  <c r="Q100" i="4" s="1"/>
  <c r="E100" i="4"/>
  <c r="R100" i="4" s="1"/>
  <c r="T100" i="4" s="1"/>
  <c r="K99" i="4"/>
  <c r="I99" i="4"/>
  <c r="H99" i="4"/>
  <c r="G99" i="4"/>
  <c r="P99" i="4"/>
  <c r="Q99" i="4" s="1"/>
  <c r="E99" i="4"/>
  <c r="R99" i="4" s="1"/>
  <c r="T99" i="4" s="1"/>
  <c r="K98" i="4"/>
  <c r="I98" i="4"/>
  <c r="H98" i="4"/>
  <c r="G98" i="4"/>
  <c r="P98" i="4"/>
  <c r="Q98" i="4" s="1"/>
  <c r="E98" i="4"/>
  <c r="R98" i="4" s="1"/>
  <c r="T98" i="4" s="1"/>
  <c r="K97" i="4"/>
  <c r="I97" i="4"/>
  <c r="H97" i="4"/>
  <c r="G97" i="4"/>
  <c r="P97" i="4"/>
  <c r="Q97" i="4" s="1"/>
  <c r="E97" i="4"/>
  <c r="R97" i="4" s="1"/>
  <c r="T97" i="4" s="1"/>
  <c r="K96" i="4"/>
  <c r="I96" i="4"/>
  <c r="H96" i="4"/>
  <c r="G96" i="4"/>
  <c r="P96" i="4"/>
  <c r="Q96" i="4" s="1"/>
  <c r="E96" i="4"/>
  <c r="R96" i="4" s="1"/>
  <c r="T96" i="4" s="1"/>
  <c r="K95" i="4"/>
  <c r="I95" i="4"/>
  <c r="H95" i="4"/>
  <c r="G95" i="4"/>
  <c r="P95" i="4"/>
  <c r="Q95" i="4" s="1"/>
  <c r="E95" i="4"/>
  <c r="R95" i="4" s="1"/>
  <c r="T95" i="4" s="1"/>
  <c r="K94" i="4"/>
  <c r="I94" i="4"/>
  <c r="H94" i="4"/>
  <c r="G94" i="4"/>
  <c r="P94" i="4"/>
  <c r="Q94" i="4" s="1"/>
  <c r="E94" i="4"/>
  <c r="R94" i="4" s="1"/>
  <c r="T94" i="4" s="1"/>
  <c r="P93" i="4"/>
  <c r="Q93" i="4" s="1"/>
  <c r="E93" i="4"/>
  <c r="R93" i="4" s="1"/>
  <c r="T93" i="4" s="1"/>
  <c r="P92" i="4"/>
  <c r="Q92" i="4" s="1"/>
  <c r="E92" i="4"/>
  <c r="R92" i="4" s="1"/>
  <c r="T92" i="4" s="1"/>
  <c r="P91" i="4"/>
  <c r="Q91" i="4" s="1"/>
  <c r="E91" i="4"/>
  <c r="R91" i="4" s="1"/>
  <c r="T91" i="4" s="1"/>
  <c r="K90" i="4"/>
  <c r="I90" i="4"/>
  <c r="H90" i="4"/>
  <c r="G90" i="4"/>
  <c r="P90" i="4"/>
  <c r="Q90" i="4" s="1"/>
  <c r="E90" i="4"/>
  <c r="R90" i="4" s="1"/>
  <c r="T90" i="4" s="1"/>
  <c r="K89" i="4"/>
  <c r="I89" i="4"/>
  <c r="H89" i="4"/>
  <c r="G89" i="4"/>
  <c r="P89" i="4"/>
  <c r="Q89" i="4" s="1"/>
  <c r="E89" i="4"/>
  <c r="R89" i="4" s="1"/>
  <c r="T89" i="4" s="1"/>
  <c r="K88" i="4"/>
  <c r="I88" i="4"/>
  <c r="H88" i="4"/>
  <c r="G88" i="4"/>
  <c r="P88" i="4"/>
  <c r="Q88" i="4" s="1"/>
  <c r="E88" i="4"/>
  <c r="R88" i="4" s="1"/>
  <c r="T88" i="4" s="1"/>
  <c r="N87" i="4"/>
  <c r="K87" i="4"/>
  <c r="J87" i="4"/>
  <c r="P87" i="4" s="1"/>
  <c r="Q87" i="4" s="1"/>
  <c r="I87" i="4"/>
  <c r="H87" i="4"/>
  <c r="G87" i="4"/>
  <c r="F87" i="4"/>
  <c r="E87" i="4"/>
  <c r="R87" i="4" s="1"/>
  <c r="T87" i="4" s="1"/>
  <c r="K86" i="4"/>
  <c r="I86" i="4"/>
  <c r="H86" i="4"/>
  <c r="G86" i="4"/>
  <c r="P86" i="4"/>
  <c r="Q86" i="4" s="1"/>
  <c r="E86" i="4"/>
  <c r="R86" i="4" s="1"/>
  <c r="T86" i="4" s="1"/>
  <c r="K85" i="4"/>
  <c r="I85" i="4"/>
  <c r="H85" i="4"/>
  <c r="G85" i="4"/>
  <c r="P85" i="4"/>
  <c r="Q85" i="4" s="1"/>
  <c r="E85" i="4"/>
  <c r="R85" i="4" s="1"/>
  <c r="T85" i="4" s="1"/>
  <c r="N84" i="4"/>
  <c r="M84" i="4"/>
  <c r="L84" i="4"/>
  <c r="K84" i="4"/>
  <c r="J84" i="4"/>
  <c r="P84" i="4" s="1"/>
  <c r="Q84" i="4" s="1"/>
  <c r="I84" i="4"/>
  <c r="H84" i="4"/>
  <c r="G84" i="4"/>
  <c r="F84" i="4"/>
  <c r="E84" i="4"/>
  <c r="R84" i="4" s="1"/>
  <c r="T84" i="4" s="1"/>
  <c r="K83" i="4"/>
  <c r="I83" i="4"/>
  <c r="H83" i="4"/>
  <c r="G83" i="4"/>
  <c r="P83" i="4"/>
  <c r="Q83" i="4" s="1"/>
  <c r="E83" i="4"/>
  <c r="R83" i="4" s="1"/>
  <c r="K82" i="4"/>
  <c r="I82" i="4"/>
  <c r="H82" i="4"/>
  <c r="G82" i="4"/>
  <c r="P82" i="4"/>
  <c r="Q82" i="4" s="1"/>
  <c r="E82" i="4"/>
  <c r="R82" i="4" s="1"/>
  <c r="T82" i="4" s="1"/>
  <c r="K81" i="4"/>
  <c r="I81" i="4"/>
  <c r="H81" i="4"/>
  <c r="G81" i="4"/>
  <c r="P81" i="4"/>
  <c r="Q81" i="4" s="1"/>
  <c r="E81" i="4"/>
  <c r="R81" i="4" s="1"/>
  <c r="T81" i="4" s="1"/>
  <c r="K80" i="4"/>
  <c r="I80" i="4"/>
  <c r="H80" i="4"/>
  <c r="G80" i="4"/>
  <c r="P80" i="4"/>
  <c r="Q80" i="4" s="1"/>
  <c r="E80" i="4"/>
  <c r="R80" i="4" s="1"/>
  <c r="T80" i="4" s="1"/>
  <c r="K79" i="4"/>
  <c r="I79" i="4"/>
  <c r="H79" i="4"/>
  <c r="G79" i="4"/>
  <c r="P79" i="4"/>
  <c r="Q79" i="4" s="1"/>
  <c r="E79" i="4"/>
  <c r="R79" i="4" s="1"/>
  <c r="T79" i="4" s="1"/>
  <c r="K78" i="4"/>
  <c r="I78" i="4"/>
  <c r="H78" i="4"/>
  <c r="G78" i="4"/>
  <c r="P78" i="4"/>
  <c r="Q78" i="4" s="1"/>
  <c r="E78" i="4"/>
  <c r="R78" i="4" s="1"/>
  <c r="T78" i="4" s="1"/>
  <c r="K77" i="4"/>
  <c r="I77" i="4"/>
  <c r="H77" i="4"/>
  <c r="G77" i="4"/>
  <c r="P77" i="4"/>
  <c r="Q77" i="4" s="1"/>
  <c r="E77" i="4"/>
  <c r="R77" i="4" s="1"/>
  <c r="T77" i="4" s="1"/>
  <c r="K76" i="4"/>
  <c r="I76" i="4"/>
  <c r="H76" i="4"/>
  <c r="G76" i="4"/>
  <c r="P76" i="4"/>
  <c r="Q76" i="4" s="1"/>
  <c r="E76" i="4"/>
  <c r="R76" i="4" s="1"/>
  <c r="T76" i="4" s="1"/>
  <c r="K75" i="4"/>
  <c r="I75" i="4"/>
  <c r="H75" i="4"/>
  <c r="G75" i="4"/>
  <c r="P75" i="4"/>
  <c r="Q75" i="4" s="1"/>
  <c r="E75" i="4"/>
  <c r="R75" i="4" s="1"/>
  <c r="T75" i="4" s="1"/>
  <c r="K74" i="4"/>
  <c r="I74" i="4"/>
  <c r="H74" i="4"/>
  <c r="G74" i="4"/>
  <c r="P74" i="4"/>
  <c r="Q74" i="4" s="1"/>
  <c r="E74" i="4"/>
  <c r="R74" i="4" s="1"/>
  <c r="T74" i="4" s="1"/>
  <c r="K73" i="4"/>
  <c r="I73" i="4"/>
  <c r="H73" i="4"/>
  <c r="G73" i="4"/>
  <c r="P73" i="4"/>
  <c r="Q73" i="4" s="1"/>
  <c r="E73" i="4"/>
  <c r="R73" i="4" s="1"/>
  <c r="T73" i="4" s="1"/>
  <c r="K72" i="4"/>
  <c r="I72" i="4"/>
  <c r="H72" i="4"/>
  <c r="G72" i="4"/>
  <c r="P72" i="4"/>
  <c r="Q72" i="4" s="1"/>
  <c r="E72" i="4"/>
  <c r="R72" i="4" s="1"/>
  <c r="T72" i="4" s="1"/>
  <c r="K71" i="4"/>
  <c r="I71" i="4"/>
  <c r="H71" i="4"/>
  <c r="G71" i="4"/>
  <c r="P71" i="4"/>
  <c r="Q71" i="4" s="1"/>
  <c r="E71" i="4"/>
  <c r="R71" i="4" s="1"/>
  <c r="T71" i="4" s="1"/>
  <c r="K70" i="4"/>
  <c r="I70" i="4"/>
  <c r="H70" i="4"/>
  <c r="G70" i="4"/>
  <c r="P70" i="4"/>
  <c r="Q70" i="4" s="1"/>
  <c r="E70" i="4"/>
  <c r="R70" i="4" s="1"/>
  <c r="T70" i="4" s="1"/>
  <c r="P69" i="4"/>
  <c r="Q69" i="4" s="1"/>
  <c r="K69" i="4"/>
  <c r="I69" i="4"/>
  <c r="H69" i="4"/>
  <c r="G69" i="4"/>
  <c r="E69" i="4"/>
  <c r="R69" i="4" s="1"/>
  <c r="T69" i="4" s="1"/>
  <c r="K68" i="4"/>
  <c r="I68" i="4"/>
  <c r="H68" i="4"/>
  <c r="G68" i="4"/>
  <c r="P68" i="4"/>
  <c r="Q68" i="4" s="1"/>
  <c r="E68" i="4"/>
  <c r="R68" i="4" s="1"/>
  <c r="T68" i="4" s="1"/>
  <c r="K67" i="4"/>
  <c r="I67" i="4"/>
  <c r="H67" i="4"/>
  <c r="G67" i="4"/>
  <c r="P67" i="4"/>
  <c r="Q67" i="4" s="1"/>
  <c r="E67" i="4"/>
  <c r="R67" i="4" s="1"/>
  <c r="T67" i="4" s="1"/>
  <c r="K66" i="4"/>
  <c r="I66" i="4"/>
  <c r="H66" i="4"/>
  <c r="G66" i="4"/>
  <c r="P66" i="4"/>
  <c r="Q66" i="4" s="1"/>
  <c r="E66" i="4"/>
  <c r="R66" i="4" s="1"/>
  <c r="T66" i="4" s="1"/>
  <c r="K65" i="4"/>
  <c r="I65" i="4"/>
  <c r="H65" i="4"/>
  <c r="G65" i="4"/>
  <c r="P65" i="4"/>
  <c r="Q65" i="4" s="1"/>
  <c r="E65" i="4"/>
  <c r="R65" i="4" s="1"/>
  <c r="T65" i="4" s="1"/>
  <c r="K64" i="4"/>
  <c r="I64" i="4"/>
  <c r="H64" i="4"/>
  <c r="G64" i="4"/>
  <c r="P64" i="4"/>
  <c r="Q64" i="4" s="1"/>
  <c r="E64" i="4"/>
  <c r="R64" i="4" s="1"/>
  <c r="T64" i="4" s="1"/>
  <c r="K63" i="4"/>
  <c r="I63" i="4"/>
  <c r="H63" i="4"/>
  <c r="G63" i="4"/>
  <c r="P63" i="4"/>
  <c r="Q63" i="4" s="1"/>
  <c r="E63" i="4"/>
  <c r="R63" i="4" s="1"/>
  <c r="T63" i="4" s="1"/>
  <c r="N62" i="4"/>
  <c r="M62" i="4"/>
  <c r="L62" i="4"/>
  <c r="K62" i="4"/>
  <c r="J62" i="4"/>
  <c r="P62" i="4" s="1"/>
  <c r="Q62" i="4" s="1"/>
  <c r="I62" i="4"/>
  <c r="H62" i="4"/>
  <c r="G62" i="4"/>
  <c r="F62" i="4"/>
  <c r="E62" i="4"/>
  <c r="R62" i="4" s="1"/>
  <c r="T62" i="4" s="1"/>
  <c r="N61" i="4"/>
  <c r="M61" i="4"/>
  <c r="L61" i="4"/>
  <c r="K61" i="4"/>
  <c r="J61" i="4"/>
  <c r="P61" i="4" s="1"/>
  <c r="Q61" i="4" s="1"/>
  <c r="I61" i="4"/>
  <c r="H61" i="4"/>
  <c r="G61" i="4"/>
  <c r="F61" i="4"/>
  <c r="E61" i="4"/>
  <c r="R61" i="4" s="1"/>
  <c r="T61" i="4" s="1"/>
  <c r="K60" i="4"/>
  <c r="I60" i="4"/>
  <c r="H60" i="4"/>
  <c r="G60" i="4"/>
  <c r="P60" i="4"/>
  <c r="Q60" i="4" s="1"/>
  <c r="E60" i="4"/>
  <c r="R60" i="4" s="1"/>
  <c r="T60" i="4" s="1"/>
  <c r="K59" i="4"/>
  <c r="I59" i="4"/>
  <c r="H59" i="4"/>
  <c r="G59" i="4"/>
  <c r="P59" i="4"/>
  <c r="Q59" i="4" s="1"/>
  <c r="E59" i="4"/>
  <c r="R59" i="4" s="1"/>
  <c r="T59" i="4" s="1"/>
  <c r="K58" i="4"/>
  <c r="I58" i="4"/>
  <c r="H58" i="4"/>
  <c r="G58" i="4"/>
  <c r="P58" i="4"/>
  <c r="Q58" i="4" s="1"/>
  <c r="E58" i="4"/>
  <c r="R58" i="4" s="1"/>
  <c r="T58" i="4" s="1"/>
  <c r="K57" i="4"/>
  <c r="I57" i="4"/>
  <c r="H57" i="4"/>
  <c r="G57" i="4"/>
  <c r="P57" i="4"/>
  <c r="Q57" i="4" s="1"/>
  <c r="E57" i="4"/>
  <c r="R57" i="4" s="1"/>
  <c r="T57" i="4" s="1"/>
  <c r="K56" i="4"/>
  <c r="I56" i="4"/>
  <c r="H56" i="4"/>
  <c r="G56" i="4"/>
  <c r="P56" i="4"/>
  <c r="Q56" i="4" s="1"/>
  <c r="E56" i="4"/>
  <c r="R56" i="4" s="1"/>
  <c r="T56" i="4" s="1"/>
  <c r="N55" i="4"/>
  <c r="P55" i="4"/>
  <c r="Q55" i="4" s="1"/>
  <c r="K55" i="4"/>
  <c r="I55" i="4"/>
  <c r="H55" i="4"/>
  <c r="G55" i="4"/>
  <c r="E55" i="4"/>
  <c r="R55" i="4" s="1"/>
  <c r="T55" i="4" s="1"/>
  <c r="K54" i="4"/>
  <c r="I54" i="4"/>
  <c r="H54" i="4"/>
  <c r="G54" i="4"/>
  <c r="P54" i="4"/>
  <c r="Q54" i="4" s="1"/>
  <c r="E54" i="4"/>
  <c r="R54" i="4" s="1"/>
  <c r="T54" i="4" s="1"/>
  <c r="K53" i="4"/>
  <c r="I53" i="4"/>
  <c r="H53" i="4"/>
  <c r="G53" i="4"/>
  <c r="P53" i="4"/>
  <c r="Q53" i="4" s="1"/>
  <c r="E53" i="4"/>
  <c r="R53" i="4" s="1"/>
  <c r="T53" i="4" s="1"/>
  <c r="K52" i="4"/>
  <c r="I52" i="4"/>
  <c r="H52" i="4"/>
  <c r="G52" i="4"/>
  <c r="P52" i="4"/>
  <c r="Q52" i="4" s="1"/>
  <c r="E52" i="4"/>
  <c r="R52" i="4" s="1"/>
  <c r="T52" i="4" s="1"/>
  <c r="K51" i="4"/>
  <c r="I51" i="4"/>
  <c r="H51" i="4"/>
  <c r="G51" i="4"/>
  <c r="P51" i="4"/>
  <c r="Q51" i="4" s="1"/>
  <c r="E51" i="4"/>
  <c r="R51" i="4" s="1"/>
  <c r="K50" i="4"/>
  <c r="I50" i="4"/>
  <c r="H50" i="4"/>
  <c r="G50" i="4"/>
  <c r="P50" i="4"/>
  <c r="Q50" i="4" s="1"/>
  <c r="E50" i="4"/>
  <c r="R50" i="4" s="1"/>
  <c r="T50" i="4" s="1"/>
  <c r="K49" i="4"/>
  <c r="I49" i="4"/>
  <c r="H49" i="4"/>
  <c r="G49" i="4"/>
  <c r="P49" i="4"/>
  <c r="Q49" i="4" s="1"/>
  <c r="E49" i="4"/>
  <c r="R49" i="4" s="1"/>
  <c r="T49" i="4" s="1"/>
  <c r="K48" i="4"/>
  <c r="I48" i="4"/>
  <c r="H48" i="4"/>
  <c r="G48" i="4"/>
  <c r="P48" i="4"/>
  <c r="Q48" i="4" s="1"/>
  <c r="E48" i="4"/>
  <c r="R48" i="4" s="1"/>
  <c r="T48" i="4" s="1"/>
  <c r="L47" i="4"/>
  <c r="K47" i="4"/>
  <c r="J47" i="4"/>
  <c r="P47" i="4" s="1"/>
  <c r="Q47" i="4" s="1"/>
  <c r="I47" i="4"/>
  <c r="H47" i="4"/>
  <c r="G47" i="4"/>
  <c r="E47" i="4"/>
  <c r="R47" i="4" s="1"/>
  <c r="T47" i="4" s="1"/>
  <c r="K46" i="4"/>
  <c r="I46" i="4"/>
  <c r="H46" i="4"/>
  <c r="G46" i="4"/>
  <c r="P46" i="4"/>
  <c r="Q46" i="4" s="1"/>
  <c r="E46" i="4"/>
  <c r="R46" i="4" s="1"/>
  <c r="T46" i="4" s="1"/>
  <c r="K45" i="4"/>
  <c r="I45" i="4"/>
  <c r="H45" i="4"/>
  <c r="G45" i="4"/>
  <c r="F45" i="4"/>
  <c r="P45" i="4"/>
  <c r="Q45" i="4" s="1"/>
  <c r="E45" i="4"/>
  <c r="R45" i="4" s="1"/>
  <c r="T45" i="4" s="1"/>
  <c r="K44" i="4"/>
  <c r="I44" i="4"/>
  <c r="H44" i="4"/>
  <c r="G44" i="4"/>
  <c r="P44" i="4"/>
  <c r="Q44" i="4" s="1"/>
  <c r="E44" i="4"/>
  <c r="R44" i="4" s="1"/>
  <c r="T44" i="4" s="1"/>
  <c r="K43" i="4"/>
  <c r="I43" i="4"/>
  <c r="H43" i="4"/>
  <c r="G43" i="4"/>
  <c r="P43" i="4"/>
  <c r="Q43" i="4" s="1"/>
  <c r="E43" i="4"/>
  <c r="R43" i="4" s="1"/>
  <c r="T43" i="4" s="1"/>
  <c r="N42" i="4"/>
  <c r="M42" i="4"/>
  <c r="L42" i="4"/>
  <c r="K42" i="4"/>
  <c r="J42" i="4"/>
  <c r="P42" i="4" s="1"/>
  <c r="Q42" i="4" s="1"/>
  <c r="I42" i="4"/>
  <c r="H42" i="4"/>
  <c r="G42" i="4"/>
  <c r="F42" i="4"/>
  <c r="E42" i="4"/>
  <c r="R42" i="4" s="1"/>
  <c r="T42" i="4" s="1"/>
  <c r="K41" i="4"/>
  <c r="I41" i="4"/>
  <c r="H41" i="4"/>
  <c r="G41" i="4"/>
  <c r="P41" i="4"/>
  <c r="Q41" i="4" s="1"/>
  <c r="E41" i="4"/>
  <c r="R41" i="4" s="1"/>
  <c r="T41" i="4" s="1"/>
  <c r="K40" i="4"/>
  <c r="I40" i="4"/>
  <c r="H40" i="4"/>
  <c r="G40" i="4"/>
  <c r="P40" i="4"/>
  <c r="Q40" i="4" s="1"/>
  <c r="E40" i="4"/>
  <c r="R40" i="4" s="1"/>
  <c r="T40" i="4" s="1"/>
  <c r="P39" i="4"/>
  <c r="Q39" i="4" s="1"/>
  <c r="K39" i="4"/>
  <c r="I39" i="4"/>
  <c r="H39" i="4"/>
  <c r="G39" i="4"/>
  <c r="E39" i="4"/>
  <c r="R39" i="4" s="1"/>
  <c r="T39" i="4" s="1"/>
  <c r="K38" i="4"/>
  <c r="I38" i="4"/>
  <c r="H38" i="4"/>
  <c r="G38" i="4"/>
  <c r="P38" i="4"/>
  <c r="Q38" i="4" s="1"/>
  <c r="E38" i="4"/>
  <c r="R38" i="4" s="1"/>
  <c r="T38" i="4" s="1"/>
  <c r="N37" i="4"/>
  <c r="M37" i="4"/>
  <c r="L37" i="4"/>
  <c r="K37" i="4"/>
  <c r="J37" i="4"/>
  <c r="P37" i="4" s="1"/>
  <c r="Q37" i="4" s="1"/>
  <c r="I37" i="4"/>
  <c r="H37" i="4"/>
  <c r="G37" i="4"/>
  <c r="F37" i="4"/>
  <c r="E37" i="4"/>
  <c r="R37" i="4" s="1"/>
  <c r="T37" i="4" s="1"/>
  <c r="P36" i="4"/>
  <c r="Q36" i="4" s="1"/>
  <c r="K36" i="4"/>
  <c r="I36" i="4"/>
  <c r="H36" i="4"/>
  <c r="G36" i="4"/>
  <c r="E36" i="4"/>
  <c r="R36" i="4" s="1"/>
  <c r="K35" i="4"/>
  <c r="I35" i="4"/>
  <c r="H35" i="4"/>
  <c r="G35" i="4"/>
  <c r="P35" i="4"/>
  <c r="Q35" i="4" s="1"/>
  <c r="E35" i="4"/>
  <c r="R35" i="4" s="1"/>
  <c r="T35" i="4" s="1"/>
  <c r="K34" i="4"/>
  <c r="I34" i="4"/>
  <c r="H34" i="4"/>
  <c r="G34" i="4"/>
  <c r="F34" i="4"/>
  <c r="P34" i="4"/>
  <c r="Q34" i="4" s="1"/>
  <c r="E34" i="4"/>
  <c r="R34" i="4" s="1"/>
  <c r="T34" i="4" s="1"/>
  <c r="K33" i="4"/>
  <c r="I33" i="4"/>
  <c r="H33" i="4"/>
  <c r="G33" i="4"/>
  <c r="P33" i="4"/>
  <c r="Q33" i="4" s="1"/>
  <c r="E33" i="4"/>
  <c r="R33" i="4" s="1"/>
  <c r="T33" i="4" s="1"/>
  <c r="N32" i="4"/>
  <c r="M32" i="4"/>
  <c r="L32" i="4"/>
  <c r="K32" i="4"/>
  <c r="J32" i="4"/>
  <c r="P32" i="4" s="1"/>
  <c r="Q32" i="4" s="1"/>
  <c r="I32" i="4"/>
  <c r="H32" i="4"/>
  <c r="G32" i="4"/>
  <c r="F32" i="4"/>
  <c r="E32" i="4"/>
  <c r="R32" i="4" s="1"/>
  <c r="T32" i="4" s="1"/>
  <c r="K31" i="4"/>
  <c r="I31" i="4"/>
  <c r="H31" i="4"/>
  <c r="G31" i="4"/>
  <c r="P31" i="4"/>
  <c r="Q31" i="4" s="1"/>
  <c r="E31" i="4"/>
  <c r="R31" i="4" s="1"/>
  <c r="T31" i="4" s="1"/>
  <c r="K30" i="4"/>
  <c r="I30" i="4"/>
  <c r="H30" i="4"/>
  <c r="G30" i="4"/>
  <c r="F30" i="4"/>
  <c r="P30" i="4"/>
  <c r="Q30" i="4" s="1"/>
  <c r="E30" i="4"/>
  <c r="R30" i="4" s="1"/>
  <c r="T30" i="4" s="1"/>
  <c r="K29" i="4"/>
  <c r="I29" i="4"/>
  <c r="H29" i="4"/>
  <c r="G29" i="4"/>
  <c r="P29" i="4"/>
  <c r="Q29" i="4" s="1"/>
  <c r="E29" i="4"/>
  <c r="R29" i="4" s="1"/>
  <c r="K28" i="4"/>
  <c r="I28" i="4"/>
  <c r="H28" i="4"/>
  <c r="G28" i="4"/>
  <c r="P28" i="4"/>
  <c r="Q28" i="4" s="1"/>
  <c r="E28" i="4"/>
  <c r="R28" i="4" s="1"/>
  <c r="T28" i="4" s="1"/>
  <c r="N27" i="4"/>
  <c r="M27" i="4"/>
  <c r="L27" i="4"/>
  <c r="K27" i="4"/>
  <c r="J27" i="4"/>
  <c r="P27" i="4" s="1"/>
  <c r="Q27" i="4" s="1"/>
  <c r="I27" i="4"/>
  <c r="H27" i="4"/>
  <c r="G27" i="4"/>
  <c r="F27" i="4"/>
  <c r="E27" i="4"/>
  <c r="R27" i="4" s="1"/>
  <c r="T27" i="4" s="1"/>
  <c r="N26" i="4"/>
  <c r="M26" i="4"/>
  <c r="L26" i="4"/>
  <c r="K26" i="4"/>
  <c r="J26" i="4"/>
  <c r="P26" i="4" s="1"/>
  <c r="Q26" i="4" s="1"/>
  <c r="I26" i="4"/>
  <c r="H26" i="4"/>
  <c r="G26" i="4"/>
  <c r="F26" i="4"/>
  <c r="E26" i="4"/>
  <c r="R26" i="4" s="1"/>
  <c r="T26" i="4" s="1"/>
  <c r="K25" i="4"/>
  <c r="I25" i="4"/>
  <c r="H25" i="4"/>
  <c r="G25" i="4"/>
  <c r="P25" i="4"/>
  <c r="Q25" i="4" s="1"/>
  <c r="E25" i="4"/>
  <c r="R25" i="4" s="1"/>
  <c r="T25" i="4" s="1"/>
  <c r="K24" i="4"/>
  <c r="I24" i="4"/>
  <c r="H24" i="4"/>
  <c r="G24" i="4"/>
  <c r="P24" i="4"/>
  <c r="Q24" i="4" s="1"/>
  <c r="E24" i="4"/>
  <c r="R24" i="4" s="1"/>
  <c r="T24" i="4" s="1"/>
  <c r="K23" i="4"/>
  <c r="I23" i="4"/>
  <c r="H23" i="4"/>
  <c r="G23" i="4"/>
  <c r="P23" i="4"/>
  <c r="Q23" i="4" s="1"/>
  <c r="E23" i="4"/>
  <c r="R23" i="4" s="1"/>
  <c r="T23" i="4" s="1"/>
  <c r="N22" i="4"/>
  <c r="M22" i="4"/>
  <c r="L22" i="4"/>
  <c r="K22" i="4"/>
  <c r="J22" i="4"/>
  <c r="P22" i="4" s="1"/>
  <c r="Q22" i="4" s="1"/>
  <c r="I22" i="4"/>
  <c r="H22" i="4"/>
  <c r="G22" i="4"/>
  <c r="F22" i="4"/>
  <c r="E22" i="4"/>
  <c r="R22" i="4" s="1"/>
  <c r="T22" i="4" s="1"/>
  <c r="K21" i="4"/>
  <c r="I21" i="4"/>
  <c r="H21" i="4"/>
  <c r="G21" i="4"/>
  <c r="P21" i="4"/>
  <c r="Q21" i="4" s="1"/>
  <c r="E21" i="4"/>
  <c r="R21" i="4" s="1"/>
  <c r="T21" i="4" s="1"/>
  <c r="K20" i="4"/>
  <c r="I20" i="4"/>
  <c r="H20" i="4"/>
  <c r="G20" i="4"/>
  <c r="P20" i="4"/>
  <c r="Q20" i="4" s="1"/>
  <c r="E20" i="4"/>
  <c r="R20" i="4" s="1"/>
  <c r="T20" i="4" s="1"/>
  <c r="K19" i="4"/>
  <c r="I19" i="4"/>
  <c r="H19" i="4"/>
  <c r="G19" i="4"/>
  <c r="P19" i="4"/>
  <c r="Q19" i="4" s="1"/>
  <c r="E19" i="4"/>
  <c r="R19" i="4" s="1"/>
  <c r="T19" i="4" s="1"/>
  <c r="K18" i="4"/>
  <c r="I18" i="4"/>
  <c r="H18" i="4"/>
  <c r="G18" i="4"/>
  <c r="P18" i="4"/>
  <c r="Q18" i="4" s="1"/>
  <c r="E18" i="4"/>
  <c r="R18" i="4" s="1"/>
  <c r="T18" i="4" s="1"/>
  <c r="K17" i="4"/>
  <c r="I17" i="4"/>
  <c r="H17" i="4"/>
  <c r="G17" i="4"/>
  <c r="P17" i="4"/>
  <c r="Q17" i="4" s="1"/>
  <c r="E17" i="4"/>
  <c r="R17" i="4" s="1"/>
  <c r="T17" i="4" s="1"/>
  <c r="N16" i="4"/>
  <c r="M16" i="4"/>
  <c r="L16" i="4"/>
  <c r="K16" i="4"/>
  <c r="J16" i="4"/>
  <c r="P16" i="4" s="1"/>
  <c r="Q16" i="4" s="1"/>
  <c r="I16" i="4"/>
  <c r="H16" i="4"/>
  <c r="G16" i="4"/>
  <c r="F16" i="4"/>
  <c r="E16" i="4"/>
  <c r="R16" i="4" s="1"/>
  <c r="T16" i="4" s="1"/>
  <c r="K15" i="4"/>
  <c r="I15" i="4"/>
  <c r="H15" i="4"/>
  <c r="G15" i="4"/>
  <c r="P15" i="4"/>
  <c r="Q15" i="4" s="1"/>
  <c r="E15" i="4"/>
  <c r="R15" i="4" s="1"/>
  <c r="T15" i="4" s="1"/>
  <c r="K14" i="4"/>
  <c r="I14" i="4"/>
  <c r="H14" i="4"/>
  <c r="G14" i="4"/>
  <c r="P14" i="4"/>
  <c r="Q14" i="4" s="1"/>
  <c r="E14" i="4"/>
  <c r="R14" i="4" s="1"/>
  <c r="T14" i="4" s="1"/>
  <c r="K13" i="4"/>
  <c r="I13" i="4"/>
  <c r="H13" i="4"/>
  <c r="G13" i="4"/>
  <c r="P13" i="4"/>
  <c r="Q13" i="4" s="1"/>
  <c r="E13" i="4"/>
  <c r="R13" i="4" s="1"/>
  <c r="T13" i="4" s="1"/>
  <c r="K12" i="4"/>
  <c r="I12" i="4"/>
  <c r="H12" i="4"/>
  <c r="G12" i="4"/>
  <c r="F12" i="4"/>
  <c r="P12" i="4"/>
  <c r="Q12" i="4" s="1"/>
  <c r="E12" i="4"/>
  <c r="R12" i="4" s="1"/>
  <c r="T12" i="4" s="1"/>
  <c r="K11" i="4"/>
  <c r="I11" i="4"/>
  <c r="H11" i="4"/>
  <c r="G11" i="4"/>
  <c r="P11" i="4"/>
  <c r="Q11" i="4" s="1"/>
  <c r="E11" i="4"/>
  <c r="R11" i="4" s="1"/>
  <c r="T11" i="4" s="1"/>
  <c r="K10" i="4"/>
  <c r="I10" i="4"/>
  <c r="H10" i="4"/>
  <c r="G10" i="4"/>
  <c r="P10" i="4"/>
  <c r="Q10" i="4" s="1"/>
  <c r="E10" i="4"/>
  <c r="R10" i="4" s="1"/>
  <c r="T10" i="4" s="1"/>
  <c r="K9" i="4"/>
  <c r="I9" i="4"/>
  <c r="H9" i="4"/>
  <c r="G9" i="4"/>
  <c r="P9" i="4"/>
  <c r="Q9" i="4" s="1"/>
  <c r="E9" i="4"/>
  <c r="R9" i="4" s="1"/>
  <c r="T9" i="4" s="1"/>
  <c r="K8" i="4"/>
  <c r="I8" i="4"/>
  <c r="H8" i="4"/>
  <c r="G8" i="4"/>
  <c r="P8" i="4"/>
  <c r="Q8" i="4" s="1"/>
  <c r="E8" i="4"/>
  <c r="R8" i="4" s="1"/>
  <c r="T8" i="4" s="1"/>
  <c r="K7" i="4"/>
  <c r="I7" i="4"/>
  <c r="H7" i="4"/>
  <c r="G7" i="4"/>
  <c r="P7" i="4"/>
  <c r="Q7" i="4" s="1"/>
  <c r="E7" i="4"/>
  <c r="R7" i="4" s="1"/>
  <c r="T7" i="4" s="1"/>
  <c r="K6" i="4"/>
  <c r="I6" i="4"/>
  <c r="H6" i="4"/>
  <c r="G6" i="4"/>
  <c r="P6" i="4"/>
  <c r="Q6" i="4" s="1"/>
  <c r="E6" i="4"/>
  <c r="R6" i="4" s="1"/>
  <c r="T6" i="4" s="1"/>
  <c r="K5" i="4"/>
  <c r="I5" i="4"/>
  <c r="H5" i="4"/>
  <c r="G5" i="4"/>
  <c r="F5" i="4"/>
  <c r="P5" i="4"/>
  <c r="Q5" i="4" s="1"/>
  <c r="E5" i="4"/>
  <c r="R5" i="4" s="1"/>
  <c r="T5" i="4" s="1"/>
  <c r="J108" i="2"/>
  <c r="K108" i="2"/>
  <c r="L108" i="2"/>
  <c r="M108" i="2"/>
  <c r="N108" i="2"/>
  <c r="O108" i="2"/>
  <c r="P108" i="2"/>
  <c r="Q108" i="2"/>
  <c r="R108" i="2"/>
  <c r="J109" i="2"/>
  <c r="K109" i="2"/>
  <c r="L109" i="2"/>
  <c r="M109" i="2"/>
  <c r="N109" i="2"/>
  <c r="O109" i="2"/>
  <c r="P109" i="2"/>
  <c r="Q109" i="2"/>
  <c r="R109" i="2"/>
  <c r="J110" i="2"/>
  <c r="K110" i="2"/>
  <c r="L110" i="2"/>
  <c r="M110" i="2"/>
  <c r="N110" i="2"/>
  <c r="O110" i="2"/>
  <c r="P110" i="2"/>
  <c r="Q110" i="2"/>
  <c r="R110" i="2"/>
  <c r="J111" i="2"/>
  <c r="K111" i="2"/>
  <c r="L111" i="2"/>
  <c r="M111" i="2"/>
  <c r="N111" i="2"/>
  <c r="O111" i="2"/>
  <c r="P111" i="2"/>
  <c r="Q111" i="2"/>
  <c r="R111" i="2"/>
  <c r="J112" i="2"/>
  <c r="K112" i="2"/>
  <c r="L112" i="2"/>
  <c r="M112" i="2"/>
  <c r="N112" i="2"/>
  <c r="O112" i="2"/>
  <c r="P112" i="2"/>
  <c r="Q112" i="2"/>
  <c r="R112" i="2"/>
  <c r="J113" i="2"/>
  <c r="K113" i="2"/>
  <c r="L113" i="2"/>
  <c r="M113" i="2"/>
  <c r="N113" i="2"/>
  <c r="O113" i="2"/>
  <c r="P113" i="2"/>
  <c r="Q113" i="2"/>
  <c r="R113" i="2"/>
  <c r="J114" i="2"/>
  <c r="K114" i="2"/>
  <c r="L114" i="2"/>
  <c r="M114" i="2"/>
  <c r="N114" i="2"/>
  <c r="O114" i="2"/>
  <c r="P114" i="2"/>
  <c r="Q114" i="2"/>
  <c r="R114" i="2"/>
  <c r="J115" i="2"/>
  <c r="K115" i="2"/>
  <c r="L115" i="2"/>
  <c r="M115" i="2"/>
  <c r="N115" i="2"/>
  <c r="O115" i="2"/>
  <c r="P115" i="2"/>
  <c r="Q115" i="2"/>
  <c r="R115" i="2"/>
  <c r="J116" i="2"/>
  <c r="K116" i="2"/>
  <c r="L116" i="2"/>
  <c r="M116" i="2"/>
  <c r="N116" i="2"/>
  <c r="O116" i="2"/>
  <c r="P116" i="2"/>
  <c r="Q116" i="2"/>
  <c r="R116" i="2"/>
  <c r="J117" i="2"/>
  <c r="K117" i="2"/>
  <c r="L117" i="2"/>
  <c r="M117" i="2"/>
  <c r="N117" i="2"/>
  <c r="O117" i="2"/>
  <c r="P117" i="2"/>
  <c r="Q117" i="2"/>
  <c r="R117" i="2"/>
  <c r="J118" i="2"/>
  <c r="K118" i="2"/>
  <c r="L118" i="2"/>
  <c r="M118" i="2"/>
  <c r="N118" i="2"/>
  <c r="O118" i="2"/>
  <c r="P118" i="2"/>
  <c r="Q118" i="2"/>
  <c r="R118" i="2"/>
  <c r="J119" i="2"/>
  <c r="K119" i="2"/>
  <c r="L119" i="2"/>
  <c r="M119" i="2"/>
  <c r="N119" i="2"/>
  <c r="O119" i="2"/>
  <c r="P119" i="2"/>
  <c r="Q119" i="2"/>
  <c r="R119" i="2"/>
  <c r="J120" i="2"/>
  <c r="K120" i="2"/>
  <c r="L120" i="2"/>
  <c r="M120" i="2"/>
  <c r="N120" i="2"/>
  <c r="O120" i="2"/>
  <c r="P120" i="2"/>
  <c r="Q120" i="2"/>
  <c r="R120" i="2"/>
  <c r="J121" i="2"/>
  <c r="K121" i="2"/>
  <c r="L121" i="2"/>
  <c r="M121" i="2"/>
  <c r="N121" i="2"/>
  <c r="O121" i="2"/>
  <c r="P121" i="2"/>
  <c r="Q121" i="2"/>
  <c r="R121" i="2"/>
  <c r="J122" i="2"/>
  <c r="K122" i="2"/>
  <c r="L122" i="2"/>
  <c r="M122" i="2"/>
  <c r="N122" i="2"/>
  <c r="O122" i="2"/>
  <c r="P122" i="2"/>
  <c r="Q122" i="2"/>
  <c r="R122" i="2"/>
  <c r="J123" i="2"/>
  <c r="K123" i="2"/>
  <c r="L123" i="2"/>
  <c r="M123" i="2"/>
  <c r="N123" i="2"/>
  <c r="O123" i="2"/>
  <c r="P123" i="2"/>
  <c r="Q123" i="2"/>
  <c r="R12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2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3" i="2"/>
  <c r="O4" i="2"/>
  <c r="O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4" i="2"/>
  <c r="M3" i="2"/>
  <c r="M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3" i="2"/>
  <c r="L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2" i="2"/>
  <c r="S123" i="4" l="1"/>
  <c r="S117" i="4"/>
  <c r="S27" i="4"/>
  <c r="S37" i="4"/>
  <c r="S69" i="4"/>
  <c r="S113" i="4"/>
  <c r="S31" i="4"/>
  <c r="S41" i="4"/>
  <c r="S91" i="4"/>
  <c r="S57" i="4"/>
  <c r="S66" i="4"/>
  <c r="S94" i="4"/>
  <c r="S62" i="4"/>
  <c r="S28" i="4"/>
  <c r="S22" i="4"/>
  <c r="S119" i="4"/>
  <c r="S83" i="4"/>
  <c r="T83" i="4"/>
  <c r="S102" i="4"/>
  <c r="S5" i="4"/>
  <c r="S40" i="4"/>
  <c r="S103" i="4"/>
  <c r="S34" i="4"/>
  <c r="S12" i="4"/>
  <c r="S77" i="4"/>
  <c r="S21" i="4"/>
  <c r="S32" i="4"/>
  <c r="S39" i="4"/>
  <c r="S47" i="4"/>
  <c r="S95" i="4"/>
  <c r="S97" i="4"/>
  <c r="S107" i="4"/>
  <c r="S50" i="4"/>
  <c r="S75" i="4"/>
  <c r="S15" i="4"/>
  <c r="S19" i="4"/>
  <c r="S26" i="4"/>
  <c r="S63" i="4"/>
  <c r="S68" i="4"/>
  <c r="S120" i="4"/>
  <c r="S122" i="4"/>
  <c r="S25" i="4"/>
  <c r="S105" i="4"/>
  <c r="S9" i="4"/>
  <c r="S111" i="4"/>
  <c r="S114" i="4"/>
  <c r="S116" i="4"/>
  <c r="S33" i="4"/>
  <c r="S16" i="4"/>
  <c r="S11" i="4"/>
  <c r="T29" i="4"/>
  <c r="S29" i="4"/>
  <c r="T36" i="4"/>
  <c r="S36" i="4"/>
  <c r="S18" i="4"/>
  <c r="S93" i="4"/>
  <c r="S108" i="4"/>
  <c r="S104" i="4"/>
  <c r="S115" i="4"/>
  <c r="S20" i="4"/>
  <c r="S79" i="4"/>
  <c r="S100" i="4"/>
  <c r="S109" i="4"/>
  <c r="S112" i="4"/>
  <c r="S118" i="4"/>
  <c r="S24" i="4"/>
  <c r="S101" i="4"/>
  <c r="S110" i="4"/>
  <c r="S121" i="4"/>
  <c r="S54" i="4"/>
  <c r="S30" i="4"/>
  <c r="S88" i="4"/>
  <c r="S6" i="4"/>
  <c r="S7" i="4"/>
  <c r="S8" i="4"/>
  <c r="S46" i="4"/>
  <c r="S59" i="4"/>
  <c r="S67" i="4"/>
  <c r="S72" i="4"/>
  <c r="S82" i="4"/>
  <c r="S98" i="4"/>
  <c r="S23" i="4"/>
  <c r="S80" i="4"/>
  <c r="S86" i="4"/>
  <c r="S58" i="4"/>
  <c r="S65" i="4"/>
  <c r="S43" i="4"/>
  <c r="S44" i="4"/>
  <c r="S55" i="4"/>
  <c r="S73" i="4"/>
  <c r="S90" i="4"/>
  <c r="S35" i="4"/>
  <c r="S42" i="4"/>
  <c r="S10" i="4"/>
  <c r="S74" i="4"/>
  <c r="S78" i="4"/>
  <c r="S99" i="4"/>
  <c r="S13" i="4"/>
  <c r="S61" i="4"/>
  <c r="S85" i="4"/>
  <c r="S71" i="4"/>
  <c r="S81" i="4"/>
  <c r="S92" i="4"/>
  <c r="S17" i="4"/>
  <c r="S76" i="4"/>
  <c r="S96" i="4"/>
  <c r="S106" i="4"/>
  <c r="S49" i="4"/>
  <c r="S56" i="4"/>
  <c r="S84" i="4"/>
  <c r="S14" i="4"/>
  <c r="S38" i="4"/>
  <c r="S48" i="4"/>
  <c r="S70" i="4"/>
  <c r="S60" i="4"/>
  <c r="S87" i="4"/>
  <c r="S89" i="4"/>
  <c r="S45" i="4"/>
  <c r="S64" i="4"/>
  <c r="S52" i="4"/>
  <c r="S53" i="4"/>
  <c r="R124" i="4"/>
  <c r="T51" i="4"/>
  <c r="S51" i="4"/>
  <c r="P124" i="4"/>
  <c r="Q124" i="4" s="1"/>
  <c r="E124" i="4"/>
  <c r="T124" i="4" l="1"/>
  <c r="S124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<sst xmlns="http://schemas.openxmlformats.org/spreadsheetml/2006/main" count="245" uniqueCount="233">
  <si>
    <t>CC</t>
  </si>
  <si>
    <t>-</t>
  </si>
  <si>
    <t>%</t>
  </si>
  <si>
    <t>A/S</t>
  </si>
  <si>
    <t>S</t>
  </si>
  <si>
    <t>A/M</t>
  </si>
  <si>
    <t>M</t>
  </si>
  <si>
    <t>Retail</t>
  </si>
  <si>
    <t>015</t>
  </si>
  <si>
    <t>Aloe Vera Gel</t>
  </si>
  <si>
    <t>022</t>
  </si>
  <si>
    <t>Aloe Lips</t>
  </si>
  <si>
    <t>026</t>
  </si>
  <si>
    <t>Forever Bee Pollen(100 tablet)</t>
  </si>
  <si>
    <t>027</t>
  </si>
  <si>
    <t>Forever Bee Propolis(60 tablet)</t>
  </si>
  <si>
    <t>028</t>
  </si>
  <si>
    <t>034</t>
  </si>
  <si>
    <t>036</t>
  </si>
  <si>
    <t>Forever Royal Jelly(60 tablet)</t>
  </si>
  <si>
    <t>037</t>
  </si>
  <si>
    <t>040</t>
  </si>
  <si>
    <t>Aloe First Spray</t>
  </si>
  <si>
    <t>048</t>
  </si>
  <si>
    <t>Forever Absorbent-C (100 tablet)</t>
  </si>
  <si>
    <t>051</t>
  </si>
  <si>
    <t>061</t>
  </si>
  <si>
    <t>Aloe Vera Gelly</t>
  </si>
  <si>
    <t>063</t>
  </si>
  <si>
    <t>064</t>
  </si>
  <si>
    <t>065</t>
  </si>
  <si>
    <t>068L</t>
  </si>
  <si>
    <t>069</t>
  </si>
  <si>
    <t>R-3 Factor</t>
  </si>
  <si>
    <t>071L</t>
  </si>
  <si>
    <t>Alpha E Factor</t>
  </si>
  <si>
    <t>188</t>
  </si>
  <si>
    <t>Forever B 12 Plus (60 tablet)</t>
  </si>
  <si>
    <t>Aloe Blossom Herbal Tea(25 poset)</t>
  </si>
  <si>
    <t>Aloe Msm Gel</t>
  </si>
  <si>
    <t>206L</t>
  </si>
  <si>
    <t>215L</t>
  </si>
  <si>
    <t>Forever Marine Mask</t>
  </si>
  <si>
    <t>Aloe Scrub</t>
  </si>
  <si>
    <t>284</t>
  </si>
  <si>
    <t>289</t>
  </si>
  <si>
    <t>Forever Lean</t>
  </si>
  <si>
    <t>Forever Aloe MPD 2X</t>
  </si>
  <si>
    <t>Hand Sanitizer</t>
  </si>
  <si>
    <t>Aloe Mask powder</t>
  </si>
  <si>
    <t>354L</t>
  </si>
  <si>
    <t>355L</t>
  </si>
  <si>
    <t>374L</t>
  </si>
  <si>
    <t>375L</t>
  </si>
  <si>
    <t>376L</t>
  </si>
  <si>
    <t>439</t>
  </si>
  <si>
    <t>456</t>
  </si>
  <si>
    <t>VITAL5/ALOE VERA GEL</t>
  </si>
  <si>
    <t>457</t>
  </si>
  <si>
    <t>VITAL5/ALOE BERRY NECTAR</t>
  </si>
  <si>
    <t>459</t>
  </si>
  <si>
    <t>VITAL5/FOREVER FREEDOM</t>
  </si>
  <si>
    <t>463</t>
  </si>
  <si>
    <t>464</t>
  </si>
  <si>
    <t>CLEAN 9 - VANILLA Pouch</t>
  </si>
  <si>
    <t>CLEAN 9 - CHOCOLATE Pouch</t>
  </si>
  <si>
    <t>522</t>
  </si>
  <si>
    <t>523</t>
  </si>
  <si>
    <t>ALOE HAND SOAP</t>
  </si>
  <si>
    <t>528</t>
  </si>
  <si>
    <t>F15-BEGINNER 1&amp;2-VANILLA</t>
  </si>
  <si>
    <t>529</t>
  </si>
  <si>
    <t>F15-BEGINNER 1&amp;2-CHOCO</t>
  </si>
  <si>
    <t>532</t>
  </si>
  <si>
    <t>F15-INTERMEDIATE 1&amp;2-VANILLA</t>
  </si>
  <si>
    <t>534</t>
  </si>
  <si>
    <t>F15-INTERMEDIATE 1&amp;2-CHOCO</t>
  </si>
  <si>
    <t>536</t>
  </si>
  <si>
    <t>F15-ADVANCED 1&amp;2-VANILLA</t>
  </si>
  <si>
    <t>537</t>
  </si>
  <si>
    <t>F15-ADVANCED 1&amp;2-CHOCO</t>
  </si>
  <si>
    <t>547</t>
  </si>
  <si>
    <t>Clean 9 Vanilla with Innerpack</t>
  </si>
  <si>
    <t>548</t>
  </si>
  <si>
    <t>Clean 9 Choco with Innerpack</t>
  </si>
  <si>
    <t>551L</t>
  </si>
  <si>
    <t>559</t>
  </si>
  <si>
    <t>Exfoliator</t>
  </si>
  <si>
    <t>560</t>
  </si>
  <si>
    <t>Balancing Toner</t>
  </si>
  <si>
    <t>561</t>
  </si>
  <si>
    <t>605</t>
  </si>
  <si>
    <t>Cleansing Gel</t>
  </si>
  <si>
    <t>606</t>
  </si>
  <si>
    <t>Illuminating Gel</t>
  </si>
  <si>
    <t>607</t>
  </si>
  <si>
    <t>Refreshing Gel Mask</t>
  </si>
  <si>
    <t>608</t>
  </si>
  <si>
    <t>609</t>
  </si>
  <si>
    <t>Sonya Skin System Pack</t>
  </si>
  <si>
    <t>610</t>
  </si>
  <si>
    <t>612</t>
  </si>
  <si>
    <t>999</t>
  </si>
  <si>
    <t>Forever Favorites Combo Pack</t>
  </si>
  <si>
    <t>AED</t>
  </si>
  <si>
    <t>621</t>
  </si>
  <si>
    <t>616</t>
  </si>
  <si>
    <t>Bio-Cellulose Mask</t>
  </si>
  <si>
    <t>Forever CardioHealth</t>
  </si>
  <si>
    <t>Avacado Face &amp; Body Soap</t>
  </si>
  <si>
    <t>617</t>
  </si>
  <si>
    <t>toman</t>
  </si>
  <si>
    <t>P/C</t>
  </si>
  <si>
    <t>076</t>
  </si>
  <si>
    <t>075</t>
  </si>
  <si>
    <t>Nutrition Mini Combo</t>
  </si>
  <si>
    <t>Skin Care Mini Combo</t>
  </si>
  <si>
    <t>QTY</t>
  </si>
  <si>
    <t>each</t>
  </si>
  <si>
    <t>Product Name</t>
  </si>
  <si>
    <t>TOTAL</t>
  </si>
  <si>
    <t>Shipment</t>
  </si>
  <si>
    <t>code</t>
  </si>
  <si>
    <t>ALOE JOJOBA CONDITION RINSE</t>
  </si>
  <si>
    <t>624</t>
  </si>
  <si>
    <t>618</t>
  </si>
  <si>
    <t>634</t>
  </si>
  <si>
    <t>Journey Pack</t>
  </si>
  <si>
    <t>001</t>
  </si>
  <si>
    <t xml:space="preserve">Touch of forever </t>
  </si>
  <si>
    <t>994</t>
  </si>
  <si>
    <t>995</t>
  </si>
  <si>
    <t>Forever Mini Beauty Pack</t>
  </si>
  <si>
    <t>Forever Mini Fitness Pack</t>
  </si>
  <si>
    <t>640</t>
  </si>
  <si>
    <t>659</t>
  </si>
  <si>
    <t>633</t>
  </si>
  <si>
    <t>646</t>
  </si>
  <si>
    <t>647</t>
  </si>
  <si>
    <t xml:space="preserve">Aloe Body Wash </t>
  </si>
  <si>
    <t>067</t>
  </si>
  <si>
    <t>Aloe Ever Shield Deodorant</t>
  </si>
  <si>
    <t>070</t>
  </si>
  <si>
    <t>072L</t>
  </si>
  <si>
    <t>A/SO</t>
  </si>
  <si>
    <t>Off</t>
  </si>
  <si>
    <r>
      <rPr>
        <b/>
        <sz val="12"/>
        <color theme="9" tint="-0.249977111117893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ew sunscreen cream</t>
    </r>
  </si>
  <si>
    <r>
      <rPr>
        <b/>
        <sz val="12"/>
        <color rgb="FF0070C0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ye Cream</t>
    </r>
  </si>
  <si>
    <r>
      <rPr>
        <sz val="12"/>
        <color rgb="FF0070C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ydrating Serum</t>
    </r>
  </si>
  <si>
    <r>
      <rPr>
        <b/>
        <sz val="12"/>
        <color theme="4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ew Activator</t>
    </r>
  </si>
  <si>
    <t>Total Payment</t>
  </si>
  <si>
    <t>Toman</t>
  </si>
  <si>
    <t>Aloe Vera Gel 330Ml 12/pk</t>
  </si>
  <si>
    <t>Aloe Vera Gel 330Ml  1</t>
  </si>
  <si>
    <t>Aloe Ever Shield Deodorant TR</t>
  </si>
  <si>
    <t>Gentleman's Pride TR</t>
  </si>
  <si>
    <t>Lycium Plus TR</t>
  </si>
  <si>
    <t>25th Edition for men TR</t>
  </si>
  <si>
    <t>Forever Epiblanc TR</t>
  </si>
  <si>
    <t>Active HA TR</t>
  </si>
  <si>
    <t>Sonya Deep Moisturizing Cream TR</t>
  </si>
  <si>
    <t>Forrever CardioHealth TR</t>
  </si>
  <si>
    <t>infinite firming serum TR</t>
  </si>
  <si>
    <t>infinite restoring cream TR</t>
  </si>
  <si>
    <t>Aloe Sunscreen New TR</t>
  </si>
  <si>
    <r>
      <t xml:space="preserve">Soothing Gel </t>
    </r>
    <r>
      <rPr>
        <b/>
        <sz val="12"/>
        <color rgb="FF1B6F25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oisturizer</t>
    </r>
  </si>
  <si>
    <t>641</t>
  </si>
  <si>
    <t>ALOE JOJOBA CONDITIONER</t>
  </si>
  <si>
    <t>622</t>
  </si>
  <si>
    <t>645</t>
  </si>
  <si>
    <r>
      <rPr>
        <b/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upergreens</t>
    </r>
  </si>
  <si>
    <r>
      <t xml:space="preserve">Aloe Jojoba </t>
    </r>
    <r>
      <rPr>
        <b/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HAMPOO</t>
    </r>
  </si>
  <si>
    <r>
      <t xml:space="preserve">PROTECTING </t>
    </r>
    <r>
      <rPr>
        <b/>
        <sz val="12"/>
        <color rgb="FF0070C0"/>
        <rFont val="Calibri"/>
        <family val="2"/>
        <scheme val="minor"/>
      </rPr>
      <t>DAY</t>
    </r>
    <r>
      <rPr>
        <sz val="12"/>
        <color theme="1"/>
        <rFont val="Calibri"/>
        <family val="2"/>
        <scheme val="minor"/>
      </rPr>
      <t xml:space="preserve"> LOTION</t>
    </r>
  </si>
  <si>
    <r>
      <t xml:space="preserve">Aloe Body </t>
    </r>
    <r>
      <rPr>
        <b/>
        <sz val="12"/>
        <color rgb="FF00B0F0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otion</t>
    </r>
  </si>
  <si>
    <r>
      <t xml:space="preserve">ARGI </t>
    </r>
    <r>
      <rPr>
        <b/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PACKET/POUCH</t>
    </r>
  </si>
  <si>
    <r>
      <t>LITE ULTRA-</t>
    </r>
    <r>
      <rPr>
        <b/>
        <sz val="12"/>
        <color rgb="FF0070C0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ANILLA(Pouch)</t>
    </r>
  </si>
  <si>
    <r>
      <t>LITE ULTRA-</t>
    </r>
    <r>
      <rPr>
        <b/>
        <sz val="12"/>
        <color rgb="FF753805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HOCO(Pouch)</t>
    </r>
  </si>
  <si>
    <r>
      <t xml:space="preserve">Aloe </t>
    </r>
    <r>
      <rPr>
        <b/>
        <sz val="12"/>
        <color rgb="FFCC0066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oisturising Lotion</t>
    </r>
  </si>
  <si>
    <r>
      <t xml:space="preserve">Aloe </t>
    </r>
    <r>
      <rPr>
        <b/>
        <sz val="12"/>
        <color rgb="FFFF000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eat Lotion</t>
    </r>
  </si>
  <si>
    <r>
      <t xml:space="preserve">Aloe </t>
    </r>
    <r>
      <rPr>
        <b/>
        <sz val="12"/>
        <color theme="9" tint="-0.249977111117893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ropolis Creme</t>
    </r>
  </si>
  <si>
    <r>
      <t xml:space="preserve">Aloe Berry </t>
    </r>
    <r>
      <rPr>
        <b/>
        <sz val="12"/>
        <color rgb="FFC0000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ectar</t>
    </r>
  </si>
  <si>
    <r>
      <t xml:space="preserve">Fields Of </t>
    </r>
    <r>
      <rPr>
        <b/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reens (80 tablet)</t>
    </r>
  </si>
  <si>
    <r>
      <t xml:space="preserve">Forever </t>
    </r>
    <r>
      <rPr>
        <b/>
        <sz val="12"/>
        <color rgb="FF0070C0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reedom</t>
    </r>
  </si>
  <si>
    <r>
      <t xml:space="preserve">Aloe Liquid </t>
    </r>
    <r>
      <rPr>
        <b/>
        <sz val="12"/>
        <color rgb="FF00B0F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oap (new)</t>
    </r>
  </si>
  <si>
    <t>566</t>
  </si>
  <si>
    <t>FOREVER IMMUNE GUMMY</t>
  </si>
  <si>
    <t>613</t>
  </si>
  <si>
    <t>MARINE COLLAGEN</t>
  </si>
  <si>
    <t>635</t>
  </si>
  <si>
    <t>636</t>
  </si>
  <si>
    <t>032</t>
  </si>
  <si>
    <t>033</t>
  </si>
  <si>
    <t>DREAM BY FOREVER</t>
  </si>
  <si>
    <t>DESIRE BY FOREVER</t>
  </si>
  <si>
    <t>651</t>
  </si>
  <si>
    <t>Nature-Min (180 Tablet)</t>
  </si>
  <si>
    <t>Garlic Thyme (100 tablet)</t>
  </si>
  <si>
    <t>Garcinia Plus (70 tablet)</t>
  </si>
  <si>
    <t>Forever Calcium (90 tablet)</t>
  </si>
  <si>
    <t>Forever Multi Maca (60 tablet)</t>
  </si>
  <si>
    <t>Forever Bee Honey (0.5 Kg)</t>
  </si>
  <si>
    <t>Forever Kids (120 tablet)</t>
  </si>
  <si>
    <t>Forever Immublend (60 tablet)</t>
  </si>
  <si>
    <t>Vitolize-Men (60 tablet)</t>
  </si>
  <si>
    <t>Vitolize-Women (120 tablet)</t>
  </si>
  <si>
    <r>
      <t xml:space="preserve">Forever </t>
    </r>
    <r>
      <rPr>
        <sz val="12"/>
        <color rgb="FF0070C0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rctic Sea (120 tablet)</t>
    </r>
  </si>
  <si>
    <r>
      <t xml:space="preserve">Forever </t>
    </r>
    <r>
      <rPr>
        <b/>
        <sz val="12"/>
        <color rgb="FFCC0066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aily (60 table)</t>
    </r>
  </si>
  <si>
    <r>
      <t xml:space="preserve">Forever </t>
    </r>
    <r>
      <rPr>
        <b/>
        <sz val="12"/>
        <color rgb="FFFF000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herm (60 tablet)</t>
    </r>
  </si>
  <si>
    <r>
      <t xml:space="preserve">Forever </t>
    </r>
    <r>
      <rPr>
        <b/>
        <sz val="12"/>
        <color theme="9" tint="-0.249977111117893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iber (30 sache)</t>
    </r>
  </si>
  <si>
    <r>
      <t xml:space="preserve">FOREVER </t>
    </r>
    <r>
      <rPr>
        <b/>
        <sz val="12"/>
        <color theme="9" tint="-0.249977111117893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OVE (90 tablet)</t>
    </r>
  </si>
  <si>
    <r>
      <t xml:space="preserve">New Active Pro 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(30 tablet)</t>
    </r>
  </si>
  <si>
    <r>
      <rPr>
        <b/>
        <sz val="12"/>
        <color rgb="FF0070C0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vision (60 tablet)</t>
    </r>
  </si>
  <si>
    <r>
      <t xml:space="preserve">Forever </t>
    </r>
    <r>
      <rPr>
        <b/>
        <sz val="12"/>
        <color rgb="FFFF0000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ocus (120 tablet)</t>
    </r>
  </si>
  <si>
    <t>DEEP MOISTURIZING CREAM (71g)</t>
  </si>
  <si>
    <t>664</t>
  </si>
  <si>
    <t>Forever Bright Toothgel (130g)</t>
  </si>
  <si>
    <t>082</t>
  </si>
  <si>
    <t>BHRINGRAJ HAIR OIL</t>
  </si>
  <si>
    <t>642</t>
  </si>
  <si>
    <t>NOURISHING HAIR OIL</t>
  </si>
  <si>
    <t>643</t>
  </si>
  <si>
    <t>644</t>
  </si>
  <si>
    <t>FOREVER ALOFA</t>
  </si>
  <si>
    <t>FOREVER MALOSI</t>
  </si>
  <si>
    <t>653</t>
  </si>
  <si>
    <t>Replenishing Skin Oil</t>
  </si>
  <si>
    <r>
      <rPr>
        <sz val="11"/>
        <color theme="1"/>
        <rFont val="Calibri"/>
        <family val="2"/>
        <scheme val="minor"/>
      </rPr>
      <t>FOREVER BIO CELLULOSE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MASK</t>
    </r>
    <r>
      <rPr>
        <sz val="12"/>
        <color theme="1"/>
        <rFont val="Calibri"/>
        <family val="2"/>
        <scheme val="minor"/>
      </rPr>
      <t xml:space="preserve"> X3</t>
    </r>
  </si>
  <si>
    <t>DX4</t>
  </si>
  <si>
    <t>Forever Plant Protein (390 g)</t>
  </si>
  <si>
    <t>date:</t>
  </si>
  <si>
    <t>Glorious Team</t>
  </si>
  <si>
    <t>ID NO:971-001-621-728</t>
  </si>
  <si>
    <t>NAME: Pooyan Shafiee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</si>
</sst>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#,##0.000"/>
    <numFmt numFmtId="166" formatCode="0.0000"/>
  </numFmts>
  <fonts count="5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20"/>
      <name val="B Nazanin"/>
    </font>
    <font>
      <sz val="14"/>
      <color theme="1"/>
      <name val="Cambria"/>
      <family val="1"/>
      <scheme val="major"/>
    </font>
    <font>
      <sz val="20"/>
      <color theme="0"/>
      <name val="Cambria"/>
      <family val="1"/>
      <scheme val="major"/>
    </font>
    <font>
      <b/>
      <sz val="11"/>
      <color theme="0"/>
      <name val="B Nazanin+ Bold"/>
      <charset val="178"/>
    </font>
    <font>
      <sz val="16"/>
      <color theme="1"/>
      <name val="B Ferdosi"/>
      <charset val="178"/>
    </font>
    <font>
      <sz val="16"/>
      <color theme="0"/>
      <name val="Cambria"/>
      <family val="1"/>
      <scheme val="major"/>
    </font>
    <font>
      <sz val="16"/>
      <color theme="1"/>
      <name val="B Nazanin+ Regular"/>
      <charset val="178"/>
    </font>
    <font>
      <sz val="16"/>
      <color theme="1"/>
      <name val="Cambria"/>
      <family val="1"/>
      <scheme val="major"/>
    </font>
    <font>
      <b/>
      <sz val="14"/>
      <color theme="0"/>
      <name val="B Ferdosi"/>
      <charset val="178"/>
    </font>
    <font>
      <sz val="16"/>
      <color theme="0"/>
      <name val="B Nazanin+ Regular"/>
      <charset val="178"/>
    </font>
    <font>
      <sz val="16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6"/>
      <color theme="0"/>
      <name val="B Nazanin+ Regular"/>
      <charset val="178"/>
    </font>
    <font>
      <sz val="11"/>
      <name val="Calibri"/>
      <family val="2"/>
      <scheme val="minor"/>
    </font>
    <font>
      <b/>
      <sz val="16"/>
      <color theme="0"/>
      <name val="Cambria"/>
      <family val="1"/>
      <scheme val="major"/>
    </font>
    <font>
      <sz val="14"/>
      <color theme="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color theme="1"/>
      <name val="B Nazanin+ Regular"/>
      <charset val="178"/>
    </font>
    <font>
      <sz val="12"/>
      <color theme="0"/>
      <name val="B Nazanin+ Regular"/>
      <charset val="178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mbria"/>
      <family val="1"/>
      <scheme val="major"/>
    </font>
    <font>
      <sz val="14"/>
      <name val="Cambria"/>
      <family val="1"/>
      <scheme val="major"/>
    </font>
    <font>
      <sz val="11"/>
      <color rgb="FF006100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0"/>
      <color theme="0"/>
      <name val="Arial"/>
      <family val="2"/>
    </font>
    <font>
      <sz val="14"/>
      <color theme="0"/>
      <name val="Calibri"/>
      <family val="2"/>
      <charset val="178"/>
      <scheme val="minor"/>
    </font>
    <font>
      <sz val="11"/>
      <color theme="0"/>
      <name val="Arial"/>
      <family val="2"/>
    </font>
    <font>
      <sz val="14"/>
      <color theme="1" tint="4.9989318521683403E-2"/>
      <name val="Calibri"/>
      <family val="2"/>
      <charset val="178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B Ferdosi"/>
      <charset val="178"/>
    </font>
    <font>
      <b/>
      <sz val="12"/>
      <color rgb="FF1B6F25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9" tint="-0.499984740745262"/>
      <name val="Utsaah"/>
      <family val="2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53805"/>
      <name val="Calibri"/>
      <family val="2"/>
      <scheme val="minor"/>
    </font>
    <font>
      <b/>
      <sz val="12"/>
      <color rgb="FFCC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0"/>
      <color rgb="FF9933FF"/>
      <name val="Cambria"/>
      <family val="1"/>
      <scheme val="major"/>
    </font>
    <font>
      <sz val="11"/>
      <color rgb="FF9C0006"/>
      <name val="Calibri"/>
      <family val="2"/>
      <scheme val="minor"/>
    </font>
    <font>
      <sz val="48"/>
      <color rgb="FFFFC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5CE61"/>
        <bgColor indexed="64"/>
      </patternFill>
    </fill>
    <fill>
      <patternFill patternType="solid">
        <fgColor rgb="FFACB67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31D07"/>
        <bgColor indexed="64"/>
      </patternFill>
    </fill>
    <fill>
      <patternFill patternType="solid">
        <fgColor rgb="FF75E1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A3B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0A500"/>
        <bgColor indexed="64"/>
      </patternFill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3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" fillId="24" borderId="0" applyNumberFormat="0" applyBorder="0" applyAlignment="0" applyProtection="0"/>
    <xf numFmtId="0" fontId="34" fillId="29" borderId="5" applyAlignment="0">
      <alignment horizontal="left" vertical="center"/>
    </xf>
    <xf numFmtId="0" fontId="53" fillId="36" borderId="0" applyNumberFormat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readingOrder="1"/>
    </xf>
    <xf numFmtId="9" fontId="7" fillId="2" borderId="5" xfId="0" applyNumberFormat="1" applyFont="1" applyFill="1" applyBorder="1" applyAlignment="1">
      <alignment horizontal="center" vertical="center" readingOrder="1"/>
    </xf>
    <xf numFmtId="9" fontId="7" fillId="3" borderId="5" xfId="0" applyNumberFormat="1" applyFont="1" applyFill="1" applyBorder="1" applyAlignment="1">
      <alignment horizontal="center" vertical="center" readingOrder="1"/>
    </xf>
    <xf numFmtId="9" fontId="7" fillId="4" borderId="5" xfId="0" applyNumberFormat="1" applyFont="1" applyFill="1" applyBorder="1" applyAlignment="1">
      <alignment horizontal="center" vertical="center" readingOrder="1"/>
    </xf>
    <xf numFmtId="9" fontId="7" fillId="5" borderId="5" xfId="0" applyNumberFormat="1" applyFont="1" applyFill="1" applyBorder="1" applyAlignment="1">
      <alignment horizontal="center" vertical="center" readingOrder="1"/>
    </xf>
    <xf numFmtId="0" fontId="8" fillId="6" borderId="2" xfId="0" applyFont="1" applyFill="1" applyBorder="1" applyAlignment="1">
      <alignment horizontal="center" vertical="center" readingOrder="1"/>
    </xf>
    <xf numFmtId="9" fontId="7" fillId="9" borderId="11" xfId="0" applyNumberFormat="1" applyFont="1" applyFill="1" applyBorder="1" applyAlignment="1">
      <alignment horizontal="center" vertical="center" wrapText="1" readingOrder="1"/>
    </xf>
    <xf numFmtId="9" fontId="7" fillId="2" borderId="6" xfId="0" applyNumberFormat="1" applyFont="1" applyFill="1" applyBorder="1" applyAlignment="1">
      <alignment horizontal="center" vertical="center" readingOrder="1"/>
    </xf>
    <xf numFmtId="9" fontId="7" fillId="3" borderId="6" xfId="0" applyNumberFormat="1" applyFont="1" applyFill="1" applyBorder="1" applyAlignment="1">
      <alignment horizontal="center" vertical="center" readingOrder="1"/>
    </xf>
    <xf numFmtId="9" fontId="7" fillId="4" borderId="6" xfId="0" applyNumberFormat="1" applyFont="1" applyFill="1" applyBorder="1" applyAlignment="1">
      <alignment horizontal="center" vertical="center" readingOrder="1"/>
    </xf>
    <xf numFmtId="9" fontId="7" fillId="5" borderId="6" xfId="0" applyNumberFormat="1" applyFont="1" applyFill="1" applyBorder="1" applyAlignment="1">
      <alignment horizontal="center" vertical="center" readingOrder="1"/>
    </xf>
    <xf numFmtId="0" fontId="10" fillId="6" borderId="7" xfId="0" applyFont="1" applyFill="1" applyBorder="1" applyAlignment="1">
      <alignment horizontal="center" vertical="center" readingOrder="1"/>
    </xf>
    <xf numFmtId="0" fontId="18" fillId="0" borderId="0" xfId="0" applyFont="1" applyAlignment="1">
      <alignment readingOrder="1"/>
    </xf>
    <xf numFmtId="0" fontId="24" fillId="0" borderId="0" xfId="0" applyFont="1" applyAlignment="1">
      <alignment readingOrder="1"/>
    </xf>
    <xf numFmtId="0" fontId="0" fillId="0" borderId="0" xfId="0" applyAlignment="1">
      <alignment horizontal="center" vertical="center" readingOrder="1"/>
    </xf>
    <xf numFmtId="0" fontId="11" fillId="0" borderId="0" xfId="0" applyFont="1" applyAlignment="1">
      <alignment horizontal="center" vertical="center" readingOrder="1"/>
    </xf>
    <xf numFmtId="1" fontId="14" fillId="12" borderId="15" xfId="0" applyNumberFormat="1" applyFont="1" applyFill="1" applyBorder="1" applyAlignment="1">
      <alignment horizontal="center" vertical="center" readingOrder="1"/>
    </xf>
    <xf numFmtId="164" fontId="17" fillId="12" borderId="17" xfId="0" applyNumberFormat="1" applyFont="1" applyFill="1" applyBorder="1" applyAlignment="1">
      <alignment horizontal="center" vertical="center" readingOrder="1"/>
    </xf>
    <xf numFmtId="165" fontId="23" fillId="12" borderId="15" xfId="0" applyNumberFormat="1" applyFont="1" applyFill="1" applyBorder="1" applyAlignment="1">
      <alignment horizontal="center" vertical="center" readingOrder="1"/>
    </xf>
    <xf numFmtId="0" fontId="22" fillId="8" borderId="15" xfId="0" applyFont="1" applyFill="1" applyBorder="1" applyAlignment="1">
      <alignment horizontal="center" vertical="center" readingOrder="1"/>
    </xf>
    <xf numFmtId="4" fontId="10" fillId="12" borderId="4" xfId="0" applyNumberFormat="1" applyFont="1" applyFill="1" applyBorder="1" applyAlignment="1">
      <alignment horizontal="center" vertical="center" readingOrder="1"/>
    </xf>
    <xf numFmtId="9" fontId="15" fillId="8" borderId="15" xfId="0" applyNumberFormat="1" applyFont="1" applyFill="1" applyBorder="1" applyAlignment="1">
      <alignment horizontal="center" vertical="center" readingOrder="1"/>
    </xf>
    <xf numFmtId="0" fontId="0" fillId="0" borderId="20" xfId="0" applyBorder="1" applyAlignment="1">
      <alignment horizontal="center" vertical="center" readingOrder="1"/>
    </xf>
    <xf numFmtId="3" fontId="25" fillId="12" borderId="4" xfId="0" applyNumberFormat="1" applyFont="1" applyFill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3" fontId="27" fillId="12" borderId="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readingOrder="1"/>
    </xf>
    <xf numFmtId="2" fontId="6" fillId="0" borderId="5" xfId="0" applyNumberFormat="1" applyFont="1" applyBorder="1" applyAlignment="1">
      <alignment horizontal="center" vertical="center" readingOrder="1"/>
    </xf>
    <xf numFmtId="3" fontId="0" fillId="0" borderId="0" xfId="0" applyNumberFormat="1" applyAlignment="1">
      <alignment horizontal="center" vertical="center" readingOrder="1"/>
    </xf>
    <xf numFmtId="3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9" fontId="7" fillId="9" borderId="3" xfId="0" applyNumberFormat="1" applyFont="1" applyFill="1" applyBorder="1" applyAlignment="1">
      <alignment horizontal="center" vertical="center" readingOrder="1"/>
    </xf>
    <xf numFmtId="0" fontId="6" fillId="17" borderId="6" xfId="0" applyFont="1" applyFill="1" applyBorder="1" applyAlignment="1">
      <alignment horizontal="center" vertical="center"/>
    </xf>
    <xf numFmtId="0" fontId="29" fillId="17" borderId="6" xfId="0" applyFont="1" applyFill="1" applyBorder="1" applyAlignment="1">
      <alignment horizontal="center" vertical="center"/>
    </xf>
    <xf numFmtId="0" fontId="12" fillId="17" borderId="6" xfId="0" applyFont="1" applyFill="1" applyBorder="1" applyAlignment="1">
      <alignment horizontal="center" vertical="center" readingOrder="1"/>
    </xf>
    <xf numFmtId="0" fontId="16" fillId="17" borderId="6" xfId="0" applyFont="1" applyFill="1" applyBorder="1" applyAlignment="1">
      <alignment horizontal="center" vertical="center" readingOrder="1"/>
    </xf>
    <xf numFmtId="0" fontId="21" fillId="18" borderId="5" xfId="0" applyFont="1" applyFill="1" applyBorder="1" applyAlignment="1">
      <alignment horizontal="center" vertical="center" readingOrder="1"/>
    </xf>
    <xf numFmtId="2" fontId="6" fillId="19" borderId="5" xfId="0" applyNumberFormat="1" applyFont="1" applyFill="1" applyBorder="1" applyAlignment="1">
      <alignment horizontal="center" vertical="center" readingOrder="1"/>
    </xf>
    <xf numFmtId="3" fontId="31" fillId="21" borderId="5" xfId="2" applyNumberFormat="1" applyBorder="1" applyAlignment="1">
      <alignment horizontal="center" vertical="center"/>
    </xf>
    <xf numFmtId="3" fontId="3" fillId="24" borderId="5" xfId="5" applyNumberFormat="1" applyBorder="1" applyAlignment="1">
      <alignment horizontal="center" vertical="center" readingOrder="1"/>
    </xf>
    <xf numFmtId="164" fontId="34" fillId="13" borderId="5" xfId="3" applyNumberFormat="1" applyFont="1" applyFill="1" applyBorder="1" applyAlignment="1">
      <alignment horizontal="center" vertical="center" wrapText="1" readingOrder="1"/>
    </xf>
    <xf numFmtId="165" fontId="34" fillId="13" borderId="8" xfId="3" applyNumberFormat="1" applyFont="1" applyFill="1" applyBorder="1" applyAlignment="1">
      <alignment horizontal="center" vertical="center" readingOrder="1"/>
    </xf>
    <xf numFmtId="164" fontId="34" fillId="13" borderId="4" xfId="3" applyNumberFormat="1" applyFont="1" applyFill="1" applyBorder="1" applyAlignment="1">
      <alignment horizontal="center" vertical="center" wrapText="1" readingOrder="1"/>
    </xf>
    <xf numFmtId="164" fontId="34" fillId="13" borderId="6" xfId="3" applyNumberFormat="1" applyFont="1" applyFill="1" applyBorder="1" applyAlignment="1">
      <alignment horizontal="center" vertical="center" wrapText="1" readingOrder="1"/>
    </xf>
    <xf numFmtId="3" fontId="0" fillId="18" borderId="5" xfId="0" applyNumberFormat="1" applyFill="1" applyBorder="1" applyAlignment="1">
      <alignment horizontal="center" vertical="center"/>
    </xf>
    <xf numFmtId="4" fontId="12" fillId="27" borderId="5" xfId="1" applyNumberFormat="1" applyFont="1" applyFill="1" applyBorder="1" applyAlignment="1">
      <alignment horizontal="center" vertical="center" readingOrder="1"/>
    </xf>
    <xf numFmtId="0" fontId="9" fillId="28" borderId="0" xfId="0" applyFont="1" applyFill="1" applyAlignment="1">
      <alignment horizontal="center" vertical="center"/>
    </xf>
    <xf numFmtId="9" fontId="7" fillId="15" borderId="5" xfId="0" applyNumberFormat="1" applyFont="1" applyFill="1" applyBorder="1" applyAlignment="1">
      <alignment horizontal="center" vertical="center" readingOrder="1"/>
    </xf>
    <xf numFmtId="9" fontId="7" fillId="15" borderId="6" xfId="0" applyNumberFormat="1" applyFont="1" applyFill="1" applyBorder="1" applyAlignment="1">
      <alignment horizontal="center" vertical="center" readingOrder="1"/>
    </xf>
    <xf numFmtId="3" fontId="25" fillId="12" borderId="5" xfId="0" applyNumberFormat="1" applyFont="1" applyFill="1" applyBorder="1" applyAlignment="1">
      <alignment horizontal="center" vertical="center"/>
    </xf>
    <xf numFmtId="9" fontId="7" fillId="30" borderId="3" xfId="0" applyNumberFormat="1" applyFont="1" applyFill="1" applyBorder="1" applyAlignment="1">
      <alignment horizontal="center" vertical="center" readingOrder="1"/>
    </xf>
    <xf numFmtId="9" fontId="7" fillId="30" borderId="11" xfId="0" applyNumberFormat="1" applyFont="1" applyFill="1" applyBorder="1" applyAlignment="1">
      <alignment horizontal="center" vertical="center" wrapText="1" readingOrder="1"/>
    </xf>
    <xf numFmtId="9" fontId="7" fillId="31" borderId="3" xfId="0" applyNumberFormat="1" applyFont="1" applyFill="1" applyBorder="1" applyAlignment="1">
      <alignment horizontal="center" vertical="center" readingOrder="1"/>
    </xf>
    <xf numFmtId="9" fontId="7" fillId="31" borderId="11" xfId="0" applyNumberFormat="1" applyFont="1" applyFill="1" applyBorder="1" applyAlignment="1">
      <alignment horizontal="center" vertical="center" wrapText="1" readingOrder="1"/>
    </xf>
    <xf numFmtId="0" fontId="43" fillId="32" borderId="5" xfId="0" applyFont="1" applyFill="1" applyBorder="1" applyAlignment="1">
      <alignment horizontal="center" vertical="center" readingOrder="1"/>
    </xf>
    <xf numFmtId="3" fontId="0" fillId="32" borderId="5" xfId="0" applyNumberFormat="1" applyFill="1" applyBorder="1" applyAlignment="1">
      <alignment horizontal="center" vertical="center"/>
    </xf>
    <xf numFmtId="0" fontId="21" fillId="34" borderId="5" xfId="0" applyFont="1" applyFill="1" applyBorder="1" applyAlignment="1">
      <alignment horizontal="center" vertical="center"/>
    </xf>
    <xf numFmtId="0" fontId="42" fillId="10" borderId="5" xfId="0" applyFont="1" applyFill="1" applyBorder="1"/>
    <xf numFmtId="3" fontId="36" fillId="23" borderId="6" xfId="4" applyNumberFormat="1" applyFont="1" applyBorder="1" applyAlignment="1" applyProtection="1">
      <alignment horizontal="center" vertical="center" readingOrder="1"/>
      <protection locked="0"/>
    </xf>
    <xf numFmtId="1" fontId="42" fillId="32" borderId="5" xfId="0" applyNumberFormat="1" applyFont="1" applyFill="1" applyBorder="1" applyAlignment="1" applyProtection="1">
      <alignment horizontal="center" vertical="center" readingOrder="1"/>
      <protection locked="0"/>
    </xf>
    <xf numFmtId="3" fontId="0" fillId="18" borderId="5" xfId="0" applyNumberFormat="1" applyFill="1" applyBorder="1" applyAlignment="1" applyProtection="1">
      <alignment horizontal="center" vertical="center"/>
      <protection locked="0"/>
    </xf>
    <xf numFmtId="1" fontId="30" fillId="17" borderId="6" xfId="0" applyNumberFormat="1" applyFont="1" applyFill="1" applyBorder="1" applyAlignment="1" applyProtection="1">
      <alignment horizontal="center" vertical="center" readingOrder="1"/>
      <protection locked="0"/>
    </xf>
    <xf numFmtId="0" fontId="0" fillId="18" borderId="5" xfId="0" applyFill="1" applyBorder="1" applyAlignment="1" applyProtection="1">
      <alignment horizontal="center" vertical="center" readingOrder="1"/>
      <protection locked="0"/>
    </xf>
    <xf numFmtId="3" fontId="24" fillId="34" borderId="5" xfId="0" applyNumberFormat="1" applyFont="1" applyFill="1" applyBorder="1" applyAlignment="1" applyProtection="1">
      <alignment horizontal="center" vertical="center"/>
      <protection locked="0"/>
    </xf>
    <xf numFmtId="49" fontId="33" fillId="26" borderId="14" xfId="0" applyNumberFormat="1" applyFont="1" applyFill="1" applyBorder="1" applyAlignment="1" applyProtection="1">
      <alignment horizontal="center" vertical="center" readingOrder="1"/>
      <protection locked="0"/>
    </xf>
    <xf numFmtId="49" fontId="33" fillId="26" borderId="9" xfId="0" applyNumberFormat="1" applyFont="1" applyFill="1" applyBorder="1" applyAlignment="1" applyProtection="1">
      <alignment horizontal="center" vertical="center" readingOrder="1"/>
      <protection locked="0"/>
    </xf>
    <xf numFmtId="49" fontId="33" fillId="26" borderId="10" xfId="0" applyNumberFormat="1" applyFont="1" applyFill="1" applyBorder="1" applyAlignment="1" applyProtection="1">
      <alignment horizontal="center" vertical="center" readingOrder="1"/>
      <protection locked="0"/>
    </xf>
    <xf numFmtId="49" fontId="33" fillId="26" borderId="5" xfId="0" applyNumberFormat="1" applyFont="1" applyFill="1" applyBorder="1" applyAlignment="1" applyProtection="1">
      <alignment horizontal="center" vertical="center" readingOrder="1"/>
      <protection locked="0"/>
    </xf>
    <xf numFmtId="49" fontId="35" fillId="26" borderId="9" xfId="0" applyNumberFormat="1" applyFont="1" applyFill="1" applyBorder="1" applyAlignment="1" applyProtection="1">
      <alignment horizontal="center" vertical="center" readingOrder="1"/>
      <protection locked="0"/>
    </xf>
    <xf numFmtId="49" fontId="33" fillId="26" borderId="2" xfId="0" applyNumberFormat="1" applyFont="1" applyFill="1" applyBorder="1" applyAlignment="1" applyProtection="1">
      <alignment horizontal="center" vertical="center" readingOrder="1"/>
      <protection locked="0"/>
    </xf>
    <xf numFmtId="49" fontId="35" fillId="26" borderId="2" xfId="0" applyNumberFormat="1" applyFont="1" applyFill="1" applyBorder="1" applyAlignment="1" applyProtection="1">
      <alignment horizontal="center" vertical="center" readingOrder="1"/>
      <protection locked="0"/>
    </xf>
    <xf numFmtId="49" fontId="33" fillId="26" borderId="12" xfId="0" applyNumberFormat="1" applyFont="1" applyFill="1" applyBorder="1" applyAlignment="1" applyProtection="1">
      <alignment horizontal="center" vertical="center" readingOrder="1"/>
      <protection locked="0"/>
    </xf>
    <xf numFmtId="2" fontId="33" fillId="26" borderId="2" xfId="0" applyNumberFormat="1" applyFont="1" applyFill="1" applyBorder="1" applyAlignment="1" applyProtection="1">
      <alignment horizontal="center" vertical="center" readingOrder="1"/>
      <protection locked="0"/>
    </xf>
    <xf numFmtId="0" fontId="33" fillId="26" borderId="2" xfId="0" applyFont="1" applyFill="1" applyBorder="1" applyAlignment="1" applyProtection="1">
      <alignment horizontal="center" vertical="center" readingOrder="1"/>
      <protection locked="0"/>
    </xf>
    <xf numFmtId="49" fontId="33" fillId="26" borderId="4" xfId="0" applyNumberFormat="1" applyFont="1" applyFill="1" applyBorder="1" applyAlignment="1" applyProtection="1">
      <alignment horizontal="center" vertical="center"/>
      <protection locked="0"/>
    </xf>
    <xf numFmtId="49" fontId="33" fillId="26" borderId="5" xfId="0" applyNumberFormat="1" applyFont="1" applyFill="1" applyBorder="1" applyAlignment="1" applyProtection="1">
      <alignment horizontal="center" vertical="center"/>
      <protection locked="0"/>
    </xf>
    <xf numFmtId="49" fontId="35" fillId="26" borderId="4" xfId="0" applyNumberFormat="1" applyFont="1" applyFill="1" applyBorder="1" applyAlignment="1" applyProtection="1">
      <alignment horizontal="center" vertical="center"/>
      <protection locked="0"/>
    </xf>
    <xf numFmtId="165" fontId="34" fillId="13" borderId="5" xfId="3" applyNumberFormat="1" applyFont="1" applyFill="1" applyBorder="1" applyAlignment="1">
      <alignment horizontal="center" vertical="center" readingOrder="1"/>
    </xf>
    <xf numFmtId="2" fontId="6" fillId="7" borderId="5" xfId="0" applyNumberFormat="1" applyFont="1" applyFill="1" applyBorder="1" applyAlignment="1">
      <alignment horizontal="center" vertical="center" readingOrder="1"/>
    </xf>
    <xf numFmtId="0" fontId="0" fillId="7" borderId="0" xfId="0" applyFill="1"/>
    <xf numFmtId="2" fontId="6" fillId="0" borderId="9" xfId="0" applyNumberFormat="1" applyFont="1" applyBorder="1" applyAlignment="1">
      <alignment horizontal="center" vertical="center" readingOrder="1"/>
    </xf>
    <xf numFmtId="2" fontId="6" fillId="19" borderId="9" xfId="0" applyNumberFormat="1" applyFont="1" applyFill="1" applyBorder="1" applyAlignment="1">
      <alignment horizontal="center" vertical="center" readingOrder="1"/>
    </xf>
    <xf numFmtId="2" fontId="6" fillId="19" borderId="8" xfId="0" applyNumberFormat="1" applyFont="1" applyFill="1" applyBorder="1" applyAlignment="1">
      <alignment horizontal="center" vertical="center" readingOrder="1"/>
    </xf>
    <xf numFmtId="2" fontId="6" fillId="0" borderId="8" xfId="0" applyNumberFormat="1" applyFont="1" applyBorder="1" applyAlignment="1">
      <alignment horizontal="center" vertical="center" readingOrder="1"/>
    </xf>
    <xf numFmtId="2" fontId="6" fillId="19" borderId="14" xfId="0" applyNumberFormat="1" applyFont="1" applyFill="1" applyBorder="1" applyAlignment="1">
      <alignment horizontal="center" vertical="center" readingOrder="1"/>
    </xf>
    <xf numFmtId="2" fontId="6" fillId="7" borderId="9" xfId="0" applyNumberFormat="1" applyFont="1" applyFill="1" applyBorder="1" applyAlignment="1">
      <alignment horizontal="center" vertical="center" readingOrder="1"/>
    </xf>
    <xf numFmtId="2" fontId="6" fillId="7" borderId="10" xfId="0" applyNumberFormat="1" applyFont="1" applyFill="1" applyBorder="1" applyAlignment="1">
      <alignment horizontal="center" vertical="center" readingOrder="1"/>
    </xf>
    <xf numFmtId="9" fontId="7" fillId="35" borderId="3" xfId="0" applyNumberFormat="1" applyFont="1" applyFill="1" applyBorder="1" applyAlignment="1">
      <alignment horizontal="center" vertical="center" readingOrder="1"/>
    </xf>
    <xf numFmtId="9" fontId="7" fillId="35" borderId="11" xfId="0" applyNumberFormat="1" applyFont="1" applyFill="1" applyBorder="1" applyAlignment="1">
      <alignment horizontal="center" vertical="center" wrapText="1" readingOrder="1"/>
    </xf>
    <xf numFmtId="0" fontId="24" fillId="0" borderId="6" xfId="0" applyFont="1" applyBorder="1" applyAlignment="1" applyProtection="1">
      <alignment horizontal="center" vertical="center"/>
      <protection locked="0"/>
    </xf>
    <xf numFmtId="0" fontId="24" fillId="25" borderId="5" xfId="0" applyFont="1" applyFill="1" applyBorder="1" applyAlignment="1" applyProtection="1">
      <alignment horizontal="center" vertical="center"/>
      <protection locked="0"/>
    </xf>
    <xf numFmtId="0" fontId="24" fillId="0" borderId="5" xfId="0" applyFont="1" applyBorder="1" applyAlignment="1" applyProtection="1">
      <alignment horizontal="center" vertical="center"/>
      <protection locked="0"/>
    </xf>
    <xf numFmtId="0" fontId="24" fillId="7" borderId="5" xfId="0" applyFont="1" applyFill="1" applyBorder="1" applyAlignment="1" applyProtection="1">
      <alignment horizontal="center" vertical="center"/>
      <protection locked="0"/>
    </xf>
    <xf numFmtId="0" fontId="24" fillId="7" borderId="4" xfId="0" applyFont="1" applyFill="1" applyBorder="1" applyAlignment="1" applyProtection="1">
      <alignment horizontal="center" vertical="center"/>
      <protection locked="0"/>
    </xf>
    <xf numFmtId="0" fontId="24" fillId="25" borderId="4" xfId="0" applyFont="1" applyFill="1" applyBorder="1" applyAlignment="1" applyProtection="1">
      <alignment horizontal="center" vertical="center"/>
      <protection locked="0"/>
    </xf>
    <xf numFmtId="0" fontId="46" fillId="25" borderId="4" xfId="0" applyFont="1" applyFill="1" applyBorder="1" applyAlignment="1" applyProtection="1">
      <alignment horizontal="center" vertical="center"/>
      <protection locked="0"/>
    </xf>
    <xf numFmtId="0" fontId="46" fillId="7" borderId="4" xfId="0" applyFont="1" applyFill="1" applyBorder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readingOrder="1"/>
    </xf>
    <xf numFmtId="0" fontId="24" fillId="0" borderId="0" xfId="0" applyFont="1" applyAlignment="1">
      <alignment horizontal="center" vertical="center" readingOrder="1"/>
    </xf>
    <xf numFmtId="0" fontId="45" fillId="3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3" fillId="36" borderId="5" xfId="7" applyBorder="1" applyAlignment="1" applyProtection="1">
      <alignment horizontal="center" vertical="center"/>
      <protection locked="0"/>
    </xf>
    <xf numFmtId="3" fontId="53" fillId="36" borderId="6" xfId="7" applyNumberFormat="1" applyBorder="1" applyAlignment="1" applyProtection="1">
      <alignment horizontal="center" vertical="center" readingOrder="1"/>
      <protection locked="0"/>
    </xf>
    <xf numFmtId="49" fontId="53" fillId="36" borderId="9" xfId="7" applyNumberFormat="1" applyBorder="1" applyAlignment="1" applyProtection="1">
      <alignment horizontal="center" vertical="center" readingOrder="1"/>
      <protection locked="0"/>
    </xf>
    <xf numFmtId="49" fontId="53" fillId="36" borderId="3" xfId="7" applyNumberFormat="1" applyBorder="1" applyAlignment="1" applyProtection="1">
      <alignment horizontal="center" vertical="center"/>
      <protection locked="0"/>
    </xf>
    <xf numFmtId="49" fontId="53" fillId="36" borderId="4" xfId="7" applyNumberFormat="1" applyBorder="1" applyAlignment="1" applyProtection="1">
      <alignment horizontal="center" vertical="center"/>
      <protection locked="0"/>
    </xf>
    <xf numFmtId="0" fontId="53" fillId="36" borderId="4" xfId="7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5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readingOrder="1"/>
    </xf>
    <xf numFmtId="0" fontId="21" fillId="20" borderId="4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9" fontId="19" fillId="9" borderId="3" xfId="0" applyNumberFormat="1" applyFont="1" applyFill="1" applyBorder="1" applyAlignment="1">
      <alignment horizontal="center" vertical="center" readingOrder="1"/>
    </xf>
    <xf numFmtId="9" fontId="19" fillId="9" borderId="18" xfId="0" applyNumberFormat="1" applyFont="1" applyFill="1" applyBorder="1" applyAlignment="1">
      <alignment horizontal="center" vertical="center" readingOrder="1"/>
    </xf>
    <xf numFmtId="9" fontId="19" fillId="35" borderId="4" xfId="0" applyNumberFormat="1" applyFont="1" applyFill="1" applyBorder="1" applyAlignment="1">
      <alignment horizontal="center" vertical="center" readingOrder="1"/>
    </xf>
    <xf numFmtId="9" fontId="19" fillId="35" borderId="26" xfId="0" applyNumberFormat="1" applyFont="1" applyFill="1" applyBorder="1" applyAlignment="1">
      <alignment horizontal="center" vertical="center" readingOrder="1"/>
    </xf>
    <xf numFmtId="9" fontId="10" fillId="30" borderId="4" xfId="0" applyNumberFormat="1" applyFont="1" applyFill="1" applyBorder="1" applyAlignment="1">
      <alignment horizontal="center" vertical="center" wrapText="1" readingOrder="1"/>
    </xf>
    <xf numFmtId="9" fontId="10" fillId="30" borderId="6" xfId="0" applyNumberFormat="1" applyFont="1" applyFill="1" applyBorder="1" applyAlignment="1">
      <alignment horizontal="center" vertical="center" wrapText="1" readingOrder="1"/>
    </xf>
    <xf numFmtId="9" fontId="10" fillId="31" borderId="4" xfId="0" applyNumberFormat="1" applyFont="1" applyFill="1" applyBorder="1" applyAlignment="1">
      <alignment horizontal="center" vertical="center" wrapText="1" readingOrder="1"/>
    </xf>
    <xf numFmtId="9" fontId="10" fillId="31" borderId="6" xfId="0" applyNumberFormat="1" applyFont="1" applyFill="1" applyBorder="1" applyAlignment="1">
      <alignment horizontal="center" vertical="center" wrapText="1" readingOrder="1"/>
    </xf>
    <xf numFmtId="9" fontId="10" fillId="10" borderId="5" xfId="0" applyNumberFormat="1" applyFont="1" applyFill="1" applyBorder="1" applyAlignment="1">
      <alignment horizontal="center" vertical="center" readingOrder="1"/>
    </xf>
    <xf numFmtId="9" fontId="10" fillId="10" borderId="13" xfId="0" applyNumberFormat="1" applyFont="1" applyFill="1" applyBorder="1" applyAlignment="1">
      <alignment horizontal="center" vertical="center" readingOrder="1"/>
    </xf>
    <xf numFmtId="4" fontId="20" fillId="11" borderId="2" xfId="0" applyNumberFormat="1" applyFont="1" applyFill="1" applyBorder="1" applyAlignment="1">
      <alignment horizontal="center" vertical="center" readingOrder="1"/>
    </xf>
    <xf numFmtId="4" fontId="20" fillId="11" borderId="19" xfId="0" applyNumberFormat="1" applyFont="1" applyFill="1" applyBorder="1" applyAlignment="1">
      <alignment horizontal="center" vertical="center" readingOrder="1"/>
    </xf>
    <xf numFmtId="0" fontId="5" fillId="0" borderId="27" xfId="0" applyFont="1" applyBorder="1" applyAlignment="1">
      <alignment horizontal="left" vertical="center"/>
    </xf>
    <xf numFmtId="9" fontId="10" fillId="15" borderId="4" xfId="0" applyNumberFormat="1" applyFont="1" applyFill="1" applyBorder="1" applyAlignment="1">
      <alignment horizontal="center" vertical="center" readingOrder="1"/>
    </xf>
    <xf numFmtId="9" fontId="10" fillId="15" borderId="25" xfId="0" applyNumberFormat="1" applyFont="1" applyFill="1" applyBorder="1" applyAlignment="1">
      <alignment horizontal="center" vertical="center" readingOrder="1"/>
    </xf>
    <xf numFmtId="9" fontId="10" fillId="3" borderId="4" xfId="0" applyNumberFormat="1" applyFont="1" applyFill="1" applyBorder="1" applyAlignment="1">
      <alignment horizontal="center" vertical="center" readingOrder="1"/>
    </xf>
    <xf numFmtId="9" fontId="10" fillId="3" borderId="6" xfId="0" applyNumberFormat="1" applyFont="1" applyFill="1" applyBorder="1" applyAlignment="1">
      <alignment horizontal="center" vertical="center" readingOrder="1"/>
    </xf>
    <xf numFmtId="9" fontId="10" fillId="13" borderId="5" xfId="0" applyNumberFormat="1" applyFont="1" applyFill="1" applyBorder="1" applyAlignment="1">
      <alignment horizontal="center" vertical="center" readingOrder="1"/>
    </xf>
    <xf numFmtId="9" fontId="10" fillId="13" borderId="13" xfId="0" applyNumberFormat="1" applyFont="1" applyFill="1" applyBorder="1" applyAlignment="1">
      <alignment horizontal="center" vertical="center" readingOrder="1"/>
    </xf>
    <xf numFmtId="9" fontId="10" fillId="16" borderId="5" xfId="0" applyNumberFormat="1" applyFont="1" applyFill="1" applyBorder="1" applyAlignment="1">
      <alignment horizontal="center" vertical="center" readingOrder="1"/>
    </xf>
    <xf numFmtId="9" fontId="10" fillId="16" borderId="13" xfId="0" applyNumberFormat="1" applyFont="1" applyFill="1" applyBorder="1" applyAlignment="1">
      <alignment horizontal="center" vertical="center" readingOrder="1"/>
    </xf>
    <xf numFmtId="0" fontId="52" fillId="7" borderId="22" xfId="0" applyFont="1" applyFill="1" applyBorder="1" applyAlignment="1" applyProtection="1">
      <alignment horizontal="left" vertical="center"/>
      <protection locked="0"/>
    </xf>
    <xf numFmtId="0" fontId="52" fillId="7" borderId="23" xfId="0" applyFont="1" applyFill="1" applyBorder="1" applyAlignment="1" applyProtection="1">
      <alignment horizontal="left" vertical="center"/>
      <protection locked="0"/>
    </xf>
    <xf numFmtId="0" fontId="52" fillId="7" borderId="24" xfId="0" applyFont="1" applyFill="1" applyBorder="1" applyAlignment="1" applyProtection="1">
      <alignment horizontal="left" vertical="center"/>
      <protection locked="0"/>
    </xf>
  </cellXfs>
  <cellStyles count="8">
    <cellStyle name="40% - Accent6" xfId="5" builtinId="51"/>
    <cellStyle name="Accent1" xfId="3" builtinId="29"/>
    <cellStyle name="Accent6" xfId="4" builtinId="49"/>
    <cellStyle name="Bad" xfId="7" builtinId="27"/>
    <cellStyle name="Comma" xfId="1" builtinId="3"/>
    <cellStyle name="Good" xfId="2" builtinId="26"/>
    <cellStyle name="Normal" xfId="0" builtinId="0"/>
    <cellStyle name="Style 1" xfId="6" xr:uid="{00000000-0005-0000-0000-000006000000}"/>
  </cellStyles>
  <dxfs count="0"/>
  <tableStyles count="0" defaultTableStyle="TableStyleMedium9" defaultPivotStyle="PivotStyleLight16"/>
  <colors>
    <mruColors>
      <color rgb="FFFFFF99"/>
      <color rgb="FF9933FF"/>
      <color rgb="FFE325B1"/>
      <color rgb="FFFF37FD"/>
      <color rgb="FFCC0066"/>
      <color rgb="FF753805"/>
      <color rgb="FF6A3B79"/>
      <color rgb="FF1B6F25"/>
      <color rgb="FFC74C2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00B5-04DD-403A-AAB6-07D847B611E5}">
  <dimension ref="A1:LD138"/>
  <sheetViews>
    <sheetView tabSelected="1" zoomScaleNormal="100" workbookViewId="0">
      <pane ySplit="4" topLeftCell="A5" activePane="bottomLeft" state="frozen"/>
      <selection pane="bottomLeft" activeCell="Q5" sqref="Q5"/>
    </sheetView>
  </sheetViews>
  <sheetFormatPr defaultColWidth="8.77734375" defaultRowHeight="21.75" customHeight="1"/>
  <cols>
    <col min="1" max="1" width="6.77734375" bestFit="1" customWidth="1"/>
    <col min="2" max="2" width="36" style="1" customWidth="1"/>
    <col min="3" max="3" width="8" style="14" customWidth="1"/>
    <col min="4" max="4" width="10" style="2" customWidth="1"/>
    <col min="5" max="5" width="14" style="15" customWidth="1"/>
    <col min="6" max="6" width="20.44140625" style="2" hidden="1" customWidth="1"/>
    <col min="7" max="8" width="23.109375" style="2" hidden="1" customWidth="1"/>
    <col min="9" max="9" width="33.77734375" style="2" hidden="1" customWidth="1"/>
    <col min="10" max="10" width="16.44140625" style="2" hidden="1" customWidth="1"/>
    <col min="11" max="11" width="15.33203125" style="2" hidden="1" customWidth="1"/>
    <col min="12" max="12" width="24.6640625" style="2" hidden="1" customWidth="1"/>
    <col min="13" max="13" width="23.77734375" style="2" hidden="1" customWidth="1"/>
    <col min="14" max="14" width="22.6640625" style="2" hidden="1" customWidth="1"/>
    <col min="15" max="15" width="25.44140625" style="2" hidden="1" customWidth="1"/>
    <col min="16" max="16" width="23.6640625" style="2" customWidth="1"/>
    <col min="17" max="17" width="19.77734375" style="16" customWidth="1"/>
    <col min="18" max="18" width="14.6640625" style="26" customWidth="1"/>
    <col min="19" max="19" width="25" style="1" customWidth="1"/>
    <col min="20" max="20" width="15.6640625" style="1" hidden="1" customWidth="1"/>
    <col min="21" max="21" width="11.6640625" customWidth="1"/>
  </cols>
  <sheetData>
    <row r="1" spans="1:316" ht="57.75" customHeight="1">
      <c r="A1" s="123" t="s">
        <v>230</v>
      </c>
      <c r="B1" s="124"/>
      <c r="C1" s="124"/>
      <c r="D1" s="124"/>
      <c r="E1" s="124"/>
      <c r="P1" s="2" t="e" vm="1">
        <v>#VALUE!</v>
      </c>
    </row>
    <row r="2" spans="1:316" ht="39.75" customHeight="1" thickBot="1">
      <c r="A2" s="141" t="s">
        <v>232</v>
      </c>
      <c r="B2" s="141"/>
      <c r="C2" s="141"/>
      <c r="D2" s="141"/>
      <c r="E2" s="141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25" t="s">
        <v>229</v>
      </c>
      <c r="Q2" s="125"/>
      <c r="R2" s="125"/>
      <c r="S2" s="125"/>
    </row>
    <row r="3" spans="1:316" ht="33" customHeight="1" thickBot="1">
      <c r="A3" s="150" t="s">
        <v>231</v>
      </c>
      <c r="B3" s="151"/>
      <c r="C3" s="151"/>
      <c r="D3" s="151"/>
      <c r="E3" s="152"/>
      <c r="F3" s="38">
        <v>0.05</v>
      </c>
      <c r="G3" s="94">
        <v>0.1</v>
      </c>
      <c r="H3" s="57">
        <v>0.15</v>
      </c>
      <c r="I3" s="59">
        <v>0.2</v>
      </c>
      <c r="J3" s="3">
        <v>0.3</v>
      </c>
      <c r="K3" s="54">
        <v>0.35</v>
      </c>
      <c r="L3" s="4">
        <v>0.38</v>
      </c>
      <c r="M3" s="5">
        <v>0.43</v>
      </c>
      <c r="N3" s="6">
        <v>0.48</v>
      </c>
      <c r="O3" s="7" t="s">
        <v>1</v>
      </c>
      <c r="P3" s="61" t="s">
        <v>2</v>
      </c>
      <c r="Q3" s="43" t="s">
        <v>151</v>
      </c>
      <c r="R3" s="63" t="s">
        <v>121</v>
      </c>
      <c r="S3" s="126" t="s">
        <v>150</v>
      </c>
    </row>
    <row r="4" spans="1:316" ht="34.5" customHeight="1">
      <c r="A4" s="39" t="s">
        <v>122</v>
      </c>
      <c r="B4" s="40" t="s">
        <v>119</v>
      </c>
      <c r="C4" s="68" t="s">
        <v>117</v>
      </c>
      <c r="D4" s="41" t="s">
        <v>118</v>
      </c>
      <c r="E4" s="42" t="s">
        <v>0</v>
      </c>
      <c r="F4" s="8" t="s">
        <v>112</v>
      </c>
      <c r="G4" s="95" t="s">
        <v>145</v>
      </c>
      <c r="H4" s="58" t="s">
        <v>145</v>
      </c>
      <c r="I4" s="60" t="s">
        <v>145</v>
      </c>
      <c r="J4" s="9" t="s">
        <v>3</v>
      </c>
      <c r="K4" s="55" t="s">
        <v>144</v>
      </c>
      <c r="L4" s="10" t="s">
        <v>4</v>
      </c>
      <c r="M4" s="11" t="s">
        <v>5</v>
      </c>
      <c r="N4" s="12" t="s">
        <v>6</v>
      </c>
      <c r="O4" s="13" t="s">
        <v>7</v>
      </c>
      <c r="P4" s="66"/>
      <c r="Q4" s="69">
        <v>23000</v>
      </c>
      <c r="R4" s="70">
        <v>2000000</v>
      </c>
      <c r="S4" s="127"/>
      <c r="T4" s="113"/>
      <c r="U4" s="32"/>
    </row>
    <row r="5" spans="1:316" s="1" customFormat="1" ht="21.75" customHeight="1">
      <c r="A5" s="71" t="s">
        <v>8</v>
      </c>
      <c r="B5" s="96" t="s">
        <v>9</v>
      </c>
      <c r="C5" s="65">
        <v>1</v>
      </c>
      <c r="D5" s="47">
        <v>0.113</v>
      </c>
      <c r="E5" s="48">
        <f>D5*C5</f>
        <v>0.113</v>
      </c>
      <c r="F5" s="34">
        <f>O5*95/100</f>
        <v>108.3665</v>
      </c>
      <c r="G5" s="34">
        <f>O5*90/100</f>
        <v>102.663</v>
      </c>
      <c r="H5" s="34">
        <f>O5*85/100</f>
        <v>96.959499999999991</v>
      </c>
      <c r="I5" s="34">
        <f>O5*80/100</f>
        <v>91.255999999999986</v>
      </c>
      <c r="J5" s="34">
        <v>79.760000000000005</v>
      </c>
      <c r="K5" s="34">
        <f>O5*65/100</f>
        <v>74.145499999999998</v>
      </c>
      <c r="L5" s="34">
        <v>70.63</v>
      </c>
      <c r="M5" s="34">
        <v>64.930000000000007</v>
      </c>
      <c r="N5" s="34">
        <v>59.22</v>
      </c>
      <c r="O5" s="34">
        <v>114.07</v>
      </c>
      <c r="P5" s="52">
        <f>IF($P$4=5,F5,(IF($P$4=10,G5,(IF($P$4=15,H5,(IF($P$4=20,I5,(IF($P$4=30,J5,(IF($P$4=35,K5,(IF($P$4=38,L5,(IF($P$4=43,M5,(IF($P$4=48,N5,O5)))))))))))))))))*C5</f>
        <v>114.07</v>
      </c>
      <c r="Q5" s="46">
        <f t="shared" ref="Q5:Q72" si="0">P5*$Q$4</f>
        <v>2623610</v>
      </c>
      <c r="R5" s="45">
        <f t="shared" ref="R5:R68" si="1">E5*$R$4</f>
        <v>226000</v>
      </c>
      <c r="S5" s="51">
        <f>Q5+R5</f>
        <v>2849610</v>
      </c>
      <c r="T5" s="62">
        <f>O5*C5*Q4+R5</f>
        <v>2849610</v>
      </c>
    </row>
    <row r="6" spans="1:316" s="1" customFormat="1" ht="21.75" customHeight="1">
      <c r="A6" s="72" t="s">
        <v>10</v>
      </c>
      <c r="B6" s="97" t="s">
        <v>11</v>
      </c>
      <c r="C6" s="65">
        <v>1</v>
      </c>
      <c r="D6" s="47">
        <v>1.6E-2</v>
      </c>
      <c r="E6" s="48">
        <f t="shared" ref="E6:E73" si="2">D6*C6</f>
        <v>1.6E-2</v>
      </c>
      <c r="F6" s="44">
        <v>15.51</v>
      </c>
      <c r="G6" s="44">
        <f t="shared" ref="G6:G69" si="3">O6*90/100</f>
        <v>14.687999999999999</v>
      </c>
      <c r="H6" s="44">
        <f>O6*85/100</f>
        <v>13.872</v>
      </c>
      <c r="I6" s="44">
        <f>O6*80/100</f>
        <v>13.055999999999999</v>
      </c>
      <c r="J6" s="44">
        <v>11.42</v>
      </c>
      <c r="K6" s="44">
        <f>O6*65/100</f>
        <v>10.607999999999999</v>
      </c>
      <c r="L6" s="44">
        <v>10.119999999999999</v>
      </c>
      <c r="M6" s="44">
        <v>9.3000000000000007</v>
      </c>
      <c r="N6" s="44">
        <v>8.48</v>
      </c>
      <c r="O6" s="44">
        <v>16.32</v>
      </c>
      <c r="P6" s="52">
        <f t="shared" ref="P6:P69" si="4">IF($P$4=5,F6,(IF($P$4=10,G6,(IF($P$4=15,H6,(IF($P$4=20,I6,(IF($P$4=30,J6,(IF($P$4=35,K6,(IF($P$4=38,L6,(IF($P$4=43,M6,(IF($P$4=48,N6,O6)))))))))))))))))*C6</f>
        <v>16.32</v>
      </c>
      <c r="Q6" s="46">
        <f t="shared" si="0"/>
        <v>375360</v>
      </c>
      <c r="R6" s="45">
        <f t="shared" si="1"/>
        <v>32000</v>
      </c>
      <c r="S6" s="51">
        <f>Q6+R6</f>
        <v>407360</v>
      </c>
      <c r="T6" s="62">
        <f>O6*C6*Q4+R6</f>
        <v>407360</v>
      </c>
      <c r="U6" s="104"/>
    </row>
    <row r="7" spans="1:316" s="1" customFormat="1" ht="21.75" customHeight="1">
      <c r="A7" s="72" t="s">
        <v>12</v>
      </c>
      <c r="B7" s="98" t="s">
        <v>13</v>
      </c>
      <c r="C7" s="65">
        <v>1</v>
      </c>
      <c r="D7" s="47">
        <v>6.8000000000000005E-2</v>
      </c>
      <c r="E7" s="48">
        <f t="shared" si="2"/>
        <v>6.8000000000000005E-2</v>
      </c>
      <c r="F7" s="34">
        <v>65.489999999999995</v>
      </c>
      <c r="G7" s="34">
        <f t="shared" si="3"/>
        <v>62.027999999999999</v>
      </c>
      <c r="H7" s="34">
        <f>O7*85/100</f>
        <v>58.582000000000001</v>
      </c>
      <c r="I7" s="34">
        <f>O7*80/100</f>
        <v>55.136000000000003</v>
      </c>
      <c r="J7" s="34">
        <v>48.15</v>
      </c>
      <c r="K7" s="34">
        <f>O7*65/100</f>
        <v>44.798000000000002</v>
      </c>
      <c r="L7" s="34">
        <v>42.64</v>
      </c>
      <c r="M7" s="34">
        <v>39.200000000000003</v>
      </c>
      <c r="N7" s="34">
        <v>35.74</v>
      </c>
      <c r="O7" s="34">
        <v>68.92</v>
      </c>
      <c r="P7" s="52">
        <f t="shared" si="4"/>
        <v>68.92</v>
      </c>
      <c r="Q7" s="46">
        <f t="shared" si="0"/>
        <v>1585160</v>
      </c>
      <c r="R7" s="45">
        <f t="shared" si="1"/>
        <v>136000</v>
      </c>
      <c r="S7" s="51">
        <f t="shared" ref="S7:S70" si="5">Q7+R7</f>
        <v>1721160</v>
      </c>
      <c r="T7" s="62">
        <f>O7*C7*Q4+R7</f>
        <v>1721160</v>
      </c>
    </row>
    <row r="8" spans="1:316" s="1" customFormat="1" ht="21.75" customHeight="1">
      <c r="A8" s="73" t="s">
        <v>14</v>
      </c>
      <c r="B8" s="97" t="s">
        <v>15</v>
      </c>
      <c r="C8" s="65">
        <v>1</v>
      </c>
      <c r="D8" s="47">
        <v>0.14299999999999999</v>
      </c>
      <c r="E8" s="84">
        <f t="shared" si="2"/>
        <v>0.14299999999999999</v>
      </c>
      <c r="F8" s="44">
        <v>136.69</v>
      </c>
      <c r="G8" s="44">
        <f t="shared" si="3"/>
        <v>129.483</v>
      </c>
      <c r="H8" s="44">
        <f t="shared" ref="H8:H71" si="6">O8*85/100</f>
        <v>122.2895</v>
      </c>
      <c r="I8" s="44">
        <f t="shared" ref="I8:I71" si="7">O8*80/100</f>
        <v>115.096</v>
      </c>
      <c r="J8" s="44">
        <v>100.83</v>
      </c>
      <c r="K8" s="44">
        <f t="shared" ref="K8:K71" si="8">O8*65/100</f>
        <v>93.515500000000017</v>
      </c>
      <c r="L8" s="44">
        <v>89.32</v>
      </c>
      <c r="M8" s="44">
        <v>82.13</v>
      </c>
      <c r="N8" s="44">
        <v>74.94</v>
      </c>
      <c r="O8" s="44">
        <v>143.87</v>
      </c>
      <c r="P8" s="52">
        <f t="shared" si="4"/>
        <v>143.87</v>
      </c>
      <c r="Q8" s="46">
        <f t="shared" si="0"/>
        <v>3309010</v>
      </c>
      <c r="R8" s="45">
        <f t="shared" si="1"/>
        <v>286000</v>
      </c>
      <c r="S8" s="51">
        <f>Q8+R8</f>
        <v>3595010</v>
      </c>
      <c r="T8" s="62">
        <f>O8*C8*Q4+R8</f>
        <v>3595010</v>
      </c>
      <c r="U8" s="30"/>
    </row>
    <row r="9" spans="1:316" s="106" customFormat="1" ht="21.75" customHeight="1">
      <c r="A9" s="74" t="s">
        <v>16</v>
      </c>
      <c r="B9" s="98" t="s">
        <v>215</v>
      </c>
      <c r="C9" s="65">
        <v>1</v>
      </c>
      <c r="D9" s="47">
        <v>3.5000000000000003E-2</v>
      </c>
      <c r="E9" s="84">
        <f t="shared" si="2"/>
        <v>3.5000000000000003E-2</v>
      </c>
      <c r="F9" s="34">
        <v>32.880000000000003</v>
      </c>
      <c r="G9" s="34">
        <f t="shared" si="3"/>
        <v>31.157999999999998</v>
      </c>
      <c r="H9" s="34">
        <f t="shared" si="6"/>
        <v>29.427</v>
      </c>
      <c r="I9" s="34">
        <f t="shared" si="7"/>
        <v>27.695999999999998</v>
      </c>
      <c r="J9" s="34">
        <v>24.37</v>
      </c>
      <c r="K9" s="34">
        <f t="shared" si="8"/>
        <v>22.502999999999997</v>
      </c>
      <c r="L9" s="34">
        <v>21.6</v>
      </c>
      <c r="M9" s="34">
        <v>19.87</v>
      </c>
      <c r="N9" s="34">
        <v>18.14</v>
      </c>
      <c r="O9" s="34">
        <v>34.619999999999997</v>
      </c>
      <c r="P9" s="52">
        <f t="shared" si="4"/>
        <v>34.619999999999997</v>
      </c>
      <c r="Q9" s="46">
        <f t="shared" si="0"/>
        <v>796259.99999999988</v>
      </c>
      <c r="R9" s="45">
        <f t="shared" si="1"/>
        <v>70000</v>
      </c>
      <c r="S9" s="51">
        <f t="shared" si="5"/>
        <v>866259.99999999988</v>
      </c>
      <c r="T9" s="62">
        <f>O9*C9*Q4+R9</f>
        <v>866259.99999999988</v>
      </c>
      <c r="U9" s="105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</row>
    <row r="10" spans="1:316" s="1" customFormat="1" ht="21.75" customHeight="1">
      <c r="A10" s="74" t="s">
        <v>190</v>
      </c>
      <c r="B10" s="97" t="s">
        <v>192</v>
      </c>
      <c r="C10" s="65">
        <v>1</v>
      </c>
      <c r="D10" s="47">
        <v>2.5999999999999999E-2</v>
      </c>
      <c r="E10" s="84">
        <f t="shared" si="2"/>
        <v>2.5999999999999999E-2</v>
      </c>
      <c r="F10" s="44">
        <v>25.19</v>
      </c>
      <c r="G10" s="44">
        <f t="shared" si="3"/>
        <v>23.868000000000002</v>
      </c>
      <c r="H10" s="44">
        <f t="shared" si="6"/>
        <v>22.541999999999998</v>
      </c>
      <c r="I10" s="44">
        <f t="shared" si="7"/>
        <v>21.215999999999998</v>
      </c>
      <c r="J10" s="44">
        <v>18.559999999999999</v>
      </c>
      <c r="K10" s="44">
        <f t="shared" si="8"/>
        <v>17.238</v>
      </c>
      <c r="L10" s="44">
        <v>16.440000000000001</v>
      </c>
      <c r="M10" s="44">
        <v>15.12</v>
      </c>
      <c r="N10" s="44">
        <v>13.79</v>
      </c>
      <c r="O10" s="44">
        <v>26.52</v>
      </c>
      <c r="P10" s="52">
        <f t="shared" si="4"/>
        <v>26.52</v>
      </c>
      <c r="Q10" s="46">
        <f t="shared" si="0"/>
        <v>609960</v>
      </c>
      <c r="R10" s="45">
        <f t="shared" si="1"/>
        <v>52000</v>
      </c>
      <c r="S10" s="51">
        <f t="shared" si="5"/>
        <v>661960</v>
      </c>
      <c r="T10" s="62">
        <f>O10*C10*Q4+R10</f>
        <v>661960</v>
      </c>
      <c r="U10" s="30"/>
    </row>
    <row r="11" spans="1:316" s="1" customFormat="1" ht="21.75" customHeight="1">
      <c r="A11" s="74" t="s">
        <v>191</v>
      </c>
      <c r="B11" s="98" t="s">
        <v>193</v>
      </c>
      <c r="C11" s="65">
        <v>1</v>
      </c>
      <c r="D11" s="47">
        <v>2.5999999999999999E-2</v>
      </c>
      <c r="E11" s="84">
        <f t="shared" si="2"/>
        <v>2.5999999999999999E-2</v>
      </c>
      <c r="F11" s="34">
        <v>25.19</v>
      </c>
      <c r="G11" s="34">
        <f t="shared" si="3"/>
        <v>23.868000000000002</v>
      </c>
      <c r="H11" s="34">
        <f t="shared" si="6"/>
        <v>22.541999999999998</v>
      </c>
      <c r="I11" s="34">
        <f t="shared" si="7"/>
        <v>21.215999999999998</v>
      </c>
      <c r="J11" s="34">
        <v>18.559999999999999</v>
      </c>
      <c r="K11" s="34">
        <f t="shared" si="8"/>
        <v>17.238</v>
      </c>
      <c r="L11" s="34">
        <v>16.440000000000001</v>
      </c>
      <c r="M11" s="34">
        <v>15.12</v>
      </c>
      <c r="N11" s="34">
        <v>13.79</v>
      </c>
      <c r="O11" s="34">
        <v>26.52</v>
      </c>
      <c r="P11" s="52">
        <f t="shared" si="4"/>
        <v>26.52</v>
      </c>
      <c r="Q11" s="46">
        <f t="shared" si="0"/>
        <v>609960</v>
      </c>
      <c r="R11" s="45">
        <f t="shared" si="1"/>
        <v>52000</v>
      </c>
      <c r="S11" s="51">
        <f t="shared" si="5"/>
        <v>661960</v>
      </c>
      <c r="T11" s="62">
        <f>O11*C11*Q4+R11</f>
        <v>661960</v>
      </c>
      <c r="U11" s="105"/>
    </row>
    <row r="12" spans="1:316" s="1" customFormat="1" ht="21.75" customHeight="1">
      <c r="A12" s="71" t="s">
        <v>17</v>
      </c>
      <c r="B12" s="97" t="s">
        <v>180</v>
      </c>
      <c r="C12" s="65">
        <v>1</v>
      </c>
      <c r="D12" s="50">
        <v>0.113</v>
      </c>
      <c r="E12" s="48">
        <f t="shared" si="2"/>
        <v>0.113</v>
      </c>
      <c r="F12" s="44">
        <f t="shared" ref="F12:F62" si="9">O12*95/100</f>
        <v>108.3665</v>
      </c>
      <c r="G12" s="44">
        <f t="shared" si="3"/>
        <v>102.663</v>
      </c>
      <c r="H12" s="44">
        <f t="shared" si="6"/>
        <v>96.959499999999991</v>
      </c>
      <c r="I12" s="44">
        <f t="shared" si="7"/>
        <v>91.255999999999986</v>
      </c>
      <c r="J12" s="44">
        <v>79.760000000000005</v>
      </c>
      <c r="K12" s="44">
        <f t="shared" si="8"/>
        <v>74.145499999999998</v>
      </c>
      <c r="L12" s="44">
        <v>70.63</v>
      </c>
      <c r="M12" s="44">
        <v>64.930000000000007</v>
      </c>
      <c r="N12" s="44">
        <v>59.22</v>
      </c>
      <c r="O12" s="44">
        <v>114.07</v>
      </c>
      <c r="P12" s="52">
        <f t="shared" si="4"/>
        <v>114.07</v>
      </c>
      <c r="Q12" s="46">
        <f t="shared" si="0"/>
        <v>2623610</v>
      </c>
      <c r="R12" s="45">
        <f t="shared" si="1"/>
        <v>226000</v>
      </c>
      <c r="S12" s="51">
        <f>Q12+R12</f>
        <v>2849610</v>
      </c>
      <c r="T12" s="62">
        <f>O12*C12*Q4+R12</f>
        <v>2849610</v>
      </c>
      <c r="U12" s="107"/>
    </row>
    <row r="13" spans="1:316" s="1" customFormat="1" ht="21.75" customHeight="1">
      <c r="A13" s="72" t="s">
        <v>18</v>
      </c>
      <c r="B13" s="98" t="s">
        <v>19</v>
      </c>
      <c r="C13" s="65">
        <v>1</v>
      </c>
      <c r="D13" s="47">
        <v>0.14799999999999999</v>
      </c>
      <c r="E13" s="48">
        <f t="shared" si="2"/>
        <v>0.14799999999999999</v>
      </c>
      <c r="F13" s="34">
        <v>141.26</v>
      </c>
      <c r="G13" s="34">
        <f t="shared" si="3"/>
        <v>133.821</v>
      </c>
      <c r="H13" s="34">
        <f t="shared" si="6"/>
        <v>126.3865</v>
      </c>
      <c r="I13" s="34">
        <f t="shared" si="7"/>
        <v>118.95200000000001</v>
      </c>
      <c r="J13" s="34">
        <v>104.14</v>
      </c>
      <c r="K13" s="34">
        <f t="shared" si="8"/>
        <v>96.648499999999999</v>
      </c>
      <c r="L13" s="34">
        <v>92.24</v>
      </c>
      <c r="M13" s="34">
        <v>84.81</v>
      </c>
      <c r="N13" s="34">
        <v>77.37</v>
      </c>
      <c r="O13" s="34">
        <v>148.69</v>
      </c>
      <c r="P13" s="52">
        <f t="shared" si="4"/>
        <v>148.69</v>
      </c>
      <c r="Q13" s="46">
        <f t="shared" si="0"/>
        <v>3419870</v>
      </c>
      <c r="R13" s="45">
        <f t="shared" si="1"/>
        <v>296000</v>
      </c>
      <c r="S13" s="51">
        <f t="shared" si="5"/>
        <v>3715870</v>
      </c>
      <c r="T13" s="62">
        <f>O13*C13*Q4+R13</f>
        <v>3715870</v>
      </c>
      <c r="U13" s="30"/>
    </row>
    <row r="14" spans="1:316" s="1" customFormat="1" ht="21.75" customHeight="1">
      <c r="A14" s="72" t="s">
        <v>20</v>
      </c>
      <c r="B14" s="97" t="s">
        <v>195</v>
      </c>
      <c r="C14" s="65">
        <v>1</v>
      </c>
      <c r="D14" s="47">
        <v>8.1000000000000003E-2</v>
      </c>
      <c r="E14" s="48">
        <f t="shared" si="2"/>
        <v>8.1000000000000003E-2</v>
      </c>
      <c r="F14" s="44">
        <v>77.77</v>
      </c>
      <c r="G14" s="44">
        <f t="shared" si="3"/>
        <v>73.683000000000007</v>
      </c>
      <c r="H14" s="44">
        <f t="shared" si="6"/>
        <v>69.589500000000001</v>
      </c>
      <c r="I14" s="44">
        <f t="shared" si="7"/>
        <v>65.496000000000009</v>
      </c>
      <c r="J14" s="44">
        <v>57.18</v>
      </c>
      <c r="K14" s="44">
        <f t="shared" si="8"/>
        <v>53.215499999999999</v>
      </c>
      <c r="L14" s="44">
        <v>50.63</v>
      </c>
      <c r="M14" s="44">
        <v>46.54</v>
      </c>
      <c r="N14" s="44">
        <v>42.45</v>
      </c>
      <c r="O14" s="44">
        <v>81.87</v>
      </c>
      <c r="P14" s="52">
        <f t="shared" si="4"/>
        <v>81.87</v>
      </c>
      <c r="Q14" s="46">
        <f t="shared" si="0"/>
        <v>1883010</v>
      </c>
      <c r="R14" s="45">
        <f t="shared" si="1"/>
        <v>162000</v>
      </c>
      <c r="S14" s="51">
        <f t="shared" si="5"/>
        <v>2045010</v>
      </c>
      <c r="T14" s="62">
        <f>O14*C14*Q4+R14</f>
        <v>2045010</v>
      </c>
      <c r="U14" s="30"/>
    </row>
    <row r="15" spans="1:316" s="1" customFormat="1" ht="21.75" customHeight="1">
      <c r="A15" s="72" t="s">
        <v>21</v>
      </c>
      <c r="B15" s="98" t="s">
        <v>22</v>
      </c>
      <c r="C15" s="65">
        <v>1</v>
      </c>
      <c r="D15" s="47">
        <v>8.8999999999999996E-2</v>
      </c>
      <c r="E15" s="48">
        <f t="shared" si="2"/>
        <v>8.8999999999999996E-2</v>
      </c>
      <c r="F15" s="34">
        <v>84.92</v>
      </c>
      <c r="G15" s="34">
        <f t="shared" si="3"/>
        <v>80.451000000000008</v>
      </c>
      <c r="H15" s="34">
        <f t="shared" si="6"/>
        <v>75.981499999999997</v>
      </c>
      <c r="I15" s="34">
        <f t="shared" si="7"/>
        <v>71.512</v>
      </c>
      <c r="J15" s="34">
        <v>62.6</v>
      </c>
      <c r="K15" s="34">
        <f t="shared" si="8"/>
        <v>58.103500000000004</v>
      </c>
      <c r="L15" s="34">
        <v>55.45</v>
      </c>
      <c r="M15" s="34">
        <v>50.98</v>
      </c>
      <c r="N15" s="34">
        <v>46.51</v>
      </c>
      <c r="O15" s="34">
        <v>89.39</v>
      </c>
      <c r="P15" s="52">
        <f t="shared" si="4"/>
        <v>89.39</v>
      </c>
      <c r="Q15" s="46">
        <f t="shared" si="0"/>
        <v>2055970</v>
      </c>
      <c r="R15" s="45">
        <f t="shared" si="1"/>
        <v>178000</v>
      </c>
      <c r="S15" s="51">
        <f t="shared" si="5"/>
        <v>2233970</v>
      </c>
      <c r="T15" s="62">
        <f>O15*C15*Q4+R15</f>
        <v>2233970</v>
      </c>
      <c r="U15" s="30"/>
    </row>
    <row r="16" spans="1:316" s="1" customFormat="1" ht="21.75" customHeight="1">
      <c r="A16" s="117" t="s">
        <v>23</v>
      </c>
      <c r="B16" s="115" t="s">
        <v>24</v>
      </c>
      <c r="C16" s="116">
        <v>1</v>
      </c>
      <c r="D16" s="47">
        <v>7.9000000000000001E-2</v>
      </c>
      <c r="E16" s="48">
        <f t="shared" si="2"/>
        <v>7.9000000000000001E-2</v>
      </c>
      <c r="F16" s="44">
        <f t="shared" si="9"/>
        <v>0</v>
      </c>
      <c r="G16" s="44">
        <f t="shared" si="3"/>
        <v>0</v>
      </c>
      <c r="H16" s="44">
        <f t="shared" si="6"/>
        <v>0</v>
      </c>
      <c r="I16" s="44">
        <f t="shared" si="7"/>
        <v>0</v>
      </c>
      <c r="J16" s="44">
        <f t="shared" ref="J16:J62" si="10">O16*70/100</f>
        <v>0</v>
      </c>
      <c r="K16" s="44">
        <f t="shared" si="8"/>
        <v>0</v>
      </c>
      <c r="L16" s="44">
        <f t="shared" ref="L16:L62" si="11">O16*62/100</f>
        <v>0</v>
      </c>
      <c r="M16" s="44">
        <f t="shared" ref="M16:M62" si="12">O16*57/100</f>
        <v>0</v>
      </c>
      <c r="N16" s="44">
        <f t="shared" ref="N16:N62" si="13">O16*52/100</f>
        <v>0</v>
      </c>
      <c r="O16" s="44">
        <v>0</v>
      </c>
      <c r="P16" s="52">
        <f t="shared" si="4"/>
        <v>0</v>
      </c>
      <c r="Q16" s="46">
        <f t="shared" si="0"/>
        <v>0</v>
      </c>
      <c r="R16" s="45">
        <f t="shared" si="1"/>
        <v>158000</v>
      </c>
      <c r="S16" s="51">
        <f t="shared" si="5"/>
        <v>158000</v>
      </c>
      <c r="T16" s="62">
        <f>O16*C16*Q4+R16</f>
        <v>158000</v>
      </c>
      <c r="U16" s="30"/>
    </row>
    <row r="17" spans="1:21" s="1" customFormat="1" ht="21.75" customHeight="1">
      <c r="A17" s="72" t="s">
        <v>25</v>
      </c>
      <c r="B17" s="98" t="s">
        <v>179</v>
      </c>
      <c r="C17" s="65">
        <v>1</v>
      </c>
      <c r="D17" s="47">
        <v>8.8999999999999996E-2</v>
      </c>
      <c r="E17" s="48">
        <f t="shared" si="2"/>
        <v>8.8999999999999996E-2</v>
      </c>
      <c r="F17" s="34">
        <v>84.92</v>
      </c>
      <c r="G17" s="34">
        <f t="shared" si="3"/>
        <v>80.451000000000008</v>
      </c>
      <c r="H17" s="34">
        <f t="shared" si="6"/>
        <v>75.981499999999997</v>
      </c>
      <c r="I17" s="34">
        <f t="shared" si="7"/>
        <v>71.512</v>
      </c>
      <c r="J17" s="34">
        <v>62.6</v>
      </c>
      <c r="K17" s="34">
        <f t="shared" si="8"/>
        <v>58.103500000000004</v>
      </c>
      <c r="L17" s="34">
        <v>55.45</v>
      </c>
      <c r="M17" s="34">
        <v>50.98</v>
      </c>
      <c r="N17" s="34">
        <v>46.52</v>
      </c>
      <c r="O17" s="34">
        <v>89.39</v>
      </c>
      <c r="P17" s="52">
        <f t="shared" si="4"/>
        <v>89.39</v>
      </c>
      <c r="Q17" s="46">
        <f t="shared" si="0"/>
        <v>2055970</v>
      </c>
      <c r="R17" s="45">
        <f t="shared" si="1"/>
        <v>178000</v>
      </c>
      <c r="S17" s="51">
        <f t="shared" si="5"/>
        <v>2233970</v>
      </c>
      <c r="T17" s="62">
        <f>O17*C17*Q4+R17</f>
        <v>2233970</v>
      </c>
      <c r="U17" s="31"/>
    </row>
    <row r="18" spans="1:21" s="1" customFormat="1" ht="21.75" customHeight="1">
      <c r="A18" s="72" t="s">
        <v>26</v>
      </c>
      <c r="B18" s="97" t="s">
        <v>27</v>
      </c>
      <c r="C18" s="65">
        <v>1</v>
      </c>
      <c r="D18" s="47">
        <v>6.7000000000000004E-2</v>
      </c>
      <c r="E18" s="48">
        <f t="shared" si="2"/>
        <v>6.7000000000000004E-2</v>
      </c>
      <c r="F18" s="44">
        <v>63.77</v>
      </c>
      <c r="G18" s="44">
        <f t="shared" si="3"/>
        <v>60.417000000000002</v>
      </c>
      <c r="H18" s="44">
        <f t="shared" si="6"/>
        <v>57.06049999999999</v>
      </c>
      <c r="I18" s="44">
        <f t="shared" si="7"/>
        <v>53.703999999999994</v>
      </c>
      <c r="J18" s="44">
        <v>46.96</v>
      </c>
      <c r="K18" s="44">
        <f t="shared" si="8"/>
        <v>43.634499999999996</v>
      </c>
      <c r="L18" s="44">
        <v>41.59</v>
      </c>
      <c r="M18" s="44">
        <v>38.229999999999997</v>
      </c>
      <c r="N18" s="44">
        <v>34.869999999999997</v>
      </c>
      <c r="O18" s="44">
        <v>67.13</v>
      </c>
      <c r="P18" s="52">
        <f t="shared" si="4"/>
        <v>67.13</v>
      </c>
      <c r="Q18" s="46">
        <f t="shared" si="0"/>
        <v>1543990</v>
      </c>
      <c r="R18" s="45">
        <f t="shared" si="1"/>
        <v>134000</v>
      </c>
      <c r="S18" s="51">
        <f t="shared" si="5"/>
        <v>1677990</v>
      </c>
      <c r="T18" s="62">
        <f>O18*C18*Q4+R18</f>
        <v>1677990</v>
      </c>
      <c r="U18" s="30"/>
    </row>
    <row r="19" spans="1:21" s="1" customFormat="1" ht="21.75" customHeight="1">
      <c r="A19" s="72" t="s">
        <v>28</v>
      </c>
      <c r="B19" s="98" t="s">
        <v>177</v>
      </c>
      <c r="C19" s="65">
        <v>1</v>
      </c>
      <c r="D19" s="47">
        <v>6.7000000000000004E-2</v>
      </c>
      <c r="E19" s="48">
        <f t="shared" si="2"/>
        <v>6.7000000000000004E-2</v>
      </c>
      <c r="F19" s="34">
        <v>63.77</v>
      </c>
      <c r="G19" s="34">
        <f t="shared" si="3"/>
        <v>60.417000000000002</v>
      </c>
      <c r="H19" s="34">
        <f t="shared" si="6"/>
        <v>57.06049999999999</v>
      </c>
      <c r="I19" s="34">
        <f t="shared" si="7"/>
        <v>53.703999999999994</v>
      </c>
      <c r="J19" s="34">
        <v>46.96</v>
      </c>
      <c r="K19" s="34">
        <f t="shared" si="8"/>
        <v>43.634499999999996</v>
      </c>
      <c r="L19" s="34">
        <v>41.59</v>
      </c>
      <c r="M19" s="34">
        <v>38.229999999999997</v>
      </c>
      <c r="N19" s="34">
        <v>34.869999999999997</v>
      </c>
      <c r="O19" s="34">
        <v>67.13</v>
      </c>
      <c r="P19" s="52">
        <f t="shared" si="4"/>
        <v>67.13</v>
      </c>
      <c r="Q19" s="46">
        <f t="shared" si="0"/>
        <v>1543990</v>
      </c>
      <c r="R19" s="45">
        <f t="shared" si="1"/>
        <v>134000</v>
      </c>
      <c r="S19" s="51">
        <f t="shared" si="5"/>
        <v>1677990</v>
      </c>
      <c r="T19" s="62">
        <f>O19*C19*Q4+R19</f>
        <v>1677990</v>
      </c>
      <c r="U19" s="105"/>
    </row>
    <row r="20" spans="1:21" s="1" customFormat="1" ht="21.75" customHeight="1">
      <c r="A20" s="72" t="s">
        <v>29</v>
      </c>
      <c r="B20" s="97" t="s">
        <v>178</v>
      </c>
      <c r="C20" s="65">
        <v>1</v>
      </c>
      <c r="D20" s="47">
        <v>6.7000000000000004E-2</v>
      </c>
      <c r="E20" s="48">
        <f t="shared" si="2"/>
        <v>6.7000000000000004E-2</v>
      </c>
      <c r="F20" s="44">
        <v>63.77</v>
      </c>
      <c r="G20" s="44">
        <f t="shared" si="3"/>
        <v>60.417000000000002</v>
      </c>
      <c r="H20" s="44">
        <f t="shared" si="6"/>
        <v>57.06049999999999</v>
      </c>
      <c r="I20" s="44">
        <f t="shared" si="7"/>
        <v>53.703999999999994</v>
      </c>
      <c r="J20" s="44">
        <v>46.96</v>
      </c>
      <c r="K20" s="44">
        <f t="shared" si="8"/>
        <v>43.634499999999996</v>
      </c>
      <c r="L20" s="44">
        <v>41.59</v>
      </c>
      <c r="M20" s="44">
        <v>38.229999999999997</v>
      </c>
      <c r="N20" s="44">
        <v>34.869999999999997</v>
      </c>
      <c r="O20" s="44">
        <v>67.13</v>
      </c>
      <c r="P20" s="52">
        <f t="shared" si="4"/>
        <v>67.13</v>
      </c>
      <c r="Q20" s="46">
        <f t="shared" si="0"/>
        <v>1543990</v>
      </c>
      <c r="R20" s="45">
        <f t="shared" si="1"/>
        <v>134000</v>
      </c>
      <c r="S20" s="51">
        <f t="shared" si="5"/>
        <v>1677990</v>
      </c>
      <c r="T20" s="62">
        <f>O20*C20*Q4+R20</f>
        <v>1677990</v>
      </c>
      <c r="U20" s="30"/>
    </row>
    <row r="21" spans="1:21" s="1" customFormat="1" ht="21.75" customHeight="1">
      <c r="A21" s="72" t="s">
        <v>30</v>
      </c>
      <c r="B21" s="98" t="s">
        <v>196</v>
      </c>
      <c r="C21" s="65">
        <v>1</v>
      </c>
      <c r="D21" s="47">
        <v>8.1000000000000003E-2</v>
      </c>
      <c r="E21" s="48">
        <f t="shared" si="2"/>
        <v>8.1000000000000003E-2</v>
      </c>
      <c r="F21" s="34">
        <v>77.77</v>
      </c>
      <c r="G21" s="34">
        <f t="shared" si="3"/>
        <v>73.683000000000007</v>
      </c>
      <c r="H21" s="34">
        <f t="shared" si="6"/>
        <v>69.589500000000001</v>
      </c>
      <c r="I21" s="34">
        <f t="shared" si="7"/>
        <v>65.496000000000009</v>
      </c>
      <c r="J21" s="34">
        <v>57.18</v>
      </c>
      <c r="K21" s="34">
        <f t="shared" si="8"/>
        <v>53.215499999999999</v>
      </c>
      <c r="L21" s="34">
        <v>50.63</v>
      </c>
      <c r="M21" s="34">
        <v>46.54</v>
      </c>
      <c r="N21" s="34">
        <v>42.45</v>
      </c>
      <c r="O21" s="34">
        <v>81.87</v>
      </c>
      <c r="P21" s="52">
        <f t="shared" si="4"/>
        <v>81.87</v>
      </c>
      <c r="Q21" s="46">
        <f t="shared" si="0"/>
        <v>1883010</v>
      </c>
      <c r="R21" s="45">
        <f t="shared" si="1"/>
        <v>162000</v>
      </c>
      <c r="S21" s="51">
        <f t="shared" si="5"/>
        <v>2045010</v>
      </c>
      <c r="T21" s="62">
        <f>O21*C21*Q4+R21</f>
        <v>2045010</v>
      </c>
      <c r="U21" s="30"/>
    </row>
    <row r="22" spans="1:21" s="1" customFormat="1" ht="21.75" customHeight="1">
      <c r="A22" s="117" t="s">
        <v>140</v>
      </c>
      <c r="B22" s="115" t="s">
        <v>141</v>
      </c>
      <c r="C22" s="116">
        <v>1</v>
      </c>
      <c r="D22" s="47">
        <v>3.2000000000000001E-2</v>
      </c>
      <c r="E22" s="48">
        <f t="shared" si="2"/>
        <v>3.2000000000000001E-2</v>
      </c>
      <c r="F22" s="44">
        <f t="shared" si="9"/>
        <v>0</v>
      </c>
      <c r="G22" s="44">
        <f t="shared" si="3"/>
        <v>0</v>
      </c>
      <c r="H22" s="44">
        <f t="shared" si="6"/>
        <v>0</v>
      </c>
      <c r="I22" s="44">
        <f t="shared" si="7"/>
        <v>0</v>
      </c>
      <c r="J22" s="44">
        <f t="shared" si="10"/>
        <v>0</v>
      </c>
      <c r="K22" s="44">
        <f t="shared" si="8"/>
        <v>0</v>
      </c>
      <c r="L22" s="44">
        <f t="shared" si="11"/>
        <v>0</v>
      </c>
      <c r="M22" s="44">
        <f t="shared" si="12"/>
        <v>0</v>
      </c>
      <c r="N22" s="44">
        <f t="shared" si="13"/>
        <v>0</v>
      </c>
      <c r="O22" s="44">
        <v>0</v>
      </c>
      <c r="P22" s="52">
        <f t="shared" si="4"/>
        <v>0</v>
      </c>
      <c r="Q22" s="46">
        <f t="shared" si="0"/>
        <v>0</v>
      </c>
      <c r="R22" s="45">
        <f t="shared" si="1"/>
        <v>64000</v>
      </c>
      <c r="S22" s="51">
        <f t="shared" si="5"/>
        <v>64000</v>
      </c>
      <c r="T22" s="62">
        <f>O22*C22*Q4+R22</f>
        <v>64000</v>
      </c>
      <c r="U22" s="30"/>
    </row>
    <row r="23" spans="1:21" s="1" customFormat="1" ht="21.75" customHeight="1">
      <c r="A23" s="75" t="s">
        <v>31</v>
      </c>
      <c r="B23" s="98" t="s">
        <v>181</v>
      </c>
      <c r="C23" s="65">
        <v>1</v>
      </c>
      <c r="D23" s="47">
        <v>5.3999999999999999E-2</v>
      </c>
      <c r="E23" s="48">
        <f t="shared" si="2"/>
        <v>5.3999999999999999E-2</v>
      </c>
      <c r="F23" s="34">
        <v>51.47</v>
      </c>
      <c r="G23" s="34">
        <f t="shared" si="3"/>
        <v>48.753</v>
      </c>
      <c r="H23" s="34">
        <f t="shared" si="6"/>
        <v>46.044499999999999</v>
      </c>
      <c r="I23" s="34">
        <f t="shared" si="7"/>
        <v>43.336000000000006</v>
      </c>
      <c r="J23" s="34">
        <v>37.93</v>
      </c>
      <c r="K23" s="34">
        <f t="shared" si="8"/>
        <v>35.210500000000003</v>
      </c>
      <c r="L23" s="34">
        <v>33.590000000000003</v>
      </c>
      <c r="M23" s="34">
        <v>30.88</v>
      </c>
      <c r="N23" s="34">
        <v>28.17</v>
      </c>
      <c r="O23" s="85">
        <v>54.17</v>
      </c>
      <c r="P23" s="52">
        <f t="shared" si="4"/>
        <v>54.17</v>
      </c>
      <c r="Q23" s="46">
        <f t="shared" si="0"/>
        <v>1245910</v>
      </c>
      <c r="R23" s="45">
        <f t="shared" si="1"/>
        <v>108000</v>
      </c>
      <c r="S23" s="51">
        <f t="shared" si="5"/>
        <v>1353910</v>
      </c>
      <c r="T23" s="62">
        <f>O23*C23*Q4+R23</f>
        <v>1353910</v>
      </c>
      <c r="U23" s="30"/>
    </row>
    <row r="24" spans="1:21" s="1" customFormat="1" ht="21.75" customHeight="1">
      <c r="A24" s="72" t="s">
        <v>32</v>
      </c>
      <c r="B24" s="97" t="s">
        <v>33</v>
      </c>
      <c r="C24" s="65">
        <v>1</v>
      </c>
      <c r="D24" s="47">
        <v>0.14799999999999999</v>
      </c>
      <c r="E24" s="48">
        <f t="shared" si="2"/>
        <v>0.14799999999999999</v>
      </c>
      <c r="F24" s="44">
        <v>141.26</v>
      </c>
      <c r="G24" s="44">
        <f t="shared" si="3"/>
        <v>133.821</v>
      </c>
      <c r="H24" s="44">
        <f t="shared" si="6"/>
        <v>126.3865</v>
      </c>
      <c r="I24" s="44">
        <f t="shared" si="7"/>
        <v>118.95200000000001</v>
      </c>
      <c r="J24" s="44">
        <v>104.14</v>
      </c>
      <c r="K24" s="44">
        <f t="shared" si="8"/>
        <v>96.648499999999999</v>
      </c>
      <c r="L24" s="44">
        <v>92.24</v>
      </c>
      <c r="M24" s="44">
        <v>84.81</v>
      </c>
      <c r="N24" s="44">
        <v>77.37</v>
      </c>
      <c r="O24" s="44">
        <v>148.69</v>
      </c>
      <c r="P24" s="52">
        <f t="shared" si="4"/>
        <v>148.69</v>
      </c>
      <c r="Q24" s="46">
        <f t="shared" si="0"/>
        <v>3419870</v>
      </c>
      <c r="R24" s="45">
        <f t="shared" si="1"/>
        <v>296000</v>
      </c>
      <c r="S24" s="51">
        <f t="shared" si="5"/>
        <v>3715870</v>
      </c>
      <c r="T24" s="62">
        <f>O24*C24*Q4+R24</f>
        <v>3715870</v>
      </c>
      <c r="U24" s="30"/>
    </row>
    <row r="25" spans="1:21" s="1" customFormat="1" ht="21.75" customHeight="1">
      <c r="A25" s="75" t="s">
        <v>34</v>
      </c>
      <c r="B25" s="98" t="s">
        <v>197</v>
      </c>
      <c r="C25" s="65">
        <v>1</v>
      </c>
      <c r="D25" s="47">
        <v>0.14799999999999999</v>
      </c>
      <c r="E25" s="48">
        <f t="shared" si="2"/>
        <v>0.14799999999999999</v>
      </c>
      <c r="F25" s="34">
        <v>141.53</v>
      </c>
      <c r="G25" s="34">
        <f t="shared" si="3"/>
        <v>134.1</v>
      </c>
      <c r="H25" s="34">
        <f t="shared" si="6"/>
        <v>126.65</v>
      </c>
      <c r="I25" s="34">
        <f t="shared" si="7"/>
        <v>119.2</v>
      </c>
      <c r="J25" s="34">
        <v>104.44</v>
      </c>
      <c r="K25" s="34">
        <f t="shared" si="8"/>
        <v>96.85</v>
      </c>
      <c r="L25" s="34">
        <v>92.53</v>
      </c>
      <c r="M25" s="34">
        <v>85.07</v>
      </c>
      <c r="N25" s="34">
        <v>77.63</v>
      </c>
      <c r="O25" s="85">
        <v>149</v>
      </c>
      <c r="P25" s="52">
        <f t="shared" si="4"/>
        <v>149</v>
      </c>
      <c r="Q25" s="46">
        <f t="shared" si="0"/>
        <v>3427000</v>
      </c>
      <c r="R25" s="45">
        <f t="shared" si="1"/>
        <v>296000</v>
      </c>
      <c r="S25" s="51">
        <f t="shared" si="5"/>
        <v>3723000</v>
      </c>
      <c r="T25" s="62">
        <f>O25*C25*Q4+R25</f>
        <v>3723000</v>
      </c>
      <c r="U25" s="30"/>
    </row>
    <row r="26" spans="1:21" s="1" customFormat="1" ht="21.75" customHeight="1">
      <c r="A26" s="117" t="s">
        <v>114</v>
      </c>
      <c r="B26" s="115" t="s">
        <v>115</v>
      </c>
      <c r="C26" s="116">
        <v>1</v>
      </c>
      <c r="D26" s="47">
        <v>1</v>
      </c>
      <c r="E26" s="48">
        <f t="shared" si="2"/>
        <v>1</v>
      </c>
      <c r="F26" s="44">
        <f t="shared" si="9"/>
        <v>0</v>
      </c>
      <c r="G26" s="44">
        <f t="shared" si="3"/>
        <v>0</v>
      </c>
      <c r="H26" s="44">
        <f t="shared" si="6"/>
        <v>0</v>
      </c>
      <c r="I26" s="44">
        <f t="shared" si="7"/>
        <v>0</v>
      </c>
      <c r="J26" s="44">
        <f t="shared" si="10"/>
        <v>0</v>
      </c>
      <c r="K26" s="44">
        <f t="shared" si="8"/>
        <v>0</v>
      </c>
      <c r="L26" s="44">
        <f t="shared" si="11"/>
        <v>0</v>
      </c>
      <c r="M26" s="44">
        <f t="shared" si="12"/>
        <v>0</v>
      </c>
      <c r="N26" s="44">
        <f t="shared" si="13"/>
        <v>0</v>
      </c>
      <c r="O26" s="44">
        <v>0</v>
      </c>
      <c r="P26" s="52">
        <f t="shared" si="4"/>
        <v>0</v>
      </c>
      <c r="Q26" s="46">
        <f t="shared" si="0"/>
        <v>0</v>
      </c>
      <c r="R26" s="45">
        <f t="shared" si="1"/>
        <v>2000000</v>
      </c>
      <c r="S26" s="51">
        <f t="shared" si="5"/>
        <v>2000000</v>
      </c>
      <c r="T26" s="62">
        <f>O26*C26*Q4+R26</f>
        <v>2000000</v>
      </c>
      <c r="U26" s="108"/>
    </row>
    <row r="27" spans="1:21" s="1" customFormat="1" ht="21.75" customHeight="1">
      <c r="A27" s="117" t="s">
        <v>113</v>
      </c>
      <c r="B27" s="115" t="s">
        <v>116</v>
      </c>
      <c r="C27" s="116">
        <v>1</v>
      </c>
      <c r="D27" s="47">
        <v>1</v>
      </c>
      <c r="E27" s="48">
        <f t="shared" si="2"/>
        <v>1</v>
      </c>
      <c r="F27" s="34">
        <f t="shared" si="9"/>
        <v>0</v>
      </c>
      <c r="G27" s="34">
        <f t="shared" si="3"/>
        <v>0</v>
      </c>
      <c r="H27" s="34">
        <f t="shared" si="6"/>
        <v>0</v>
      </c>
      <c r="I27" s="34">
        <f t="shared" si="7"/>
        <v>0</v>
      </c>
      <c r="J27" s="34">
        <f t="shared" si="10"/>
        <v>0</v>
      </c>
      <c r="K27" s="34">
        <f t="shared" si="8"/>
        <v>0</v>
      </c>
      <c r="L27" s="34">
        <f t="shared" si="11"/>
        <v>0</v>
      </c>
      <c r="M27" s="34">
        <f t="shared" si="12"/>
        <v>0</v>
      </c>
      <c r="N27" s="34">
        <f t="shared" si="13"/>
        <v>0</v>
      </c>
      <c r="O27" s="85">
        <v>0</v>
      </c>
      <c r="P27" s="52">
        <f t="shared" si="4"/>
        <v>0</v>
      </c>
      <c r="Q27" s="46">
        <f t="shared" si="0"/>
        <v>0</v>
      </c>
      <c r="R27" s="45">
        <f t="shared" si="1"/>
        <v>2000000</v>
      </c>
      <c r="S27" s="51">
        <f t="shared" si="5"/>
        <v>2000000</v>
      </c>
      <c r="T27" s="62">
        <f>O27*C27*Q4+R27</f>
        <v>2000000</v>
      </c>
    </row>
    <row r="28" spans="1:21" s="1" customFormat="1" ht="21.75" customHeight="1">
      <c r="A28" s="72" t="s">
        <v>216</v>
      </c>
      <c r="B28" s="97" t="s">
        <v>217</v>
      </c>
      <c r="C28" s="65">
        <v>1</v>
      </c>
      <c r="D28" s="47">
        <v>0.05</v>
      </c>
      <c r="E28" s="48">
        <f t="shared" si="2"/>
        <v>0.05</v>
      </c>
      <c r="F28" s="44">
        <v>47.8</v>
      </c>
      <c r="G28" s="44">
        <f t="shared" si="3"/>
        <v>45.279000000000003</v>
      </c>
      <c r="H28" s="44">
        <f t="shared" si="6"/>
        <v>42.763500000000001</v>
      </c>
      <c r="I28" s="44">
        <f t="shared" si="7"/>
        <v>40.248000000000005</v>
      </c>
      <c r="J28" s="44">
        <v>35.22</v>
      </c>
      <c r="K28" s="44">
        <f t="shared" si="8"/>
        <v>32.701500000000003</v>
      </c>
      <c r="L28" s="44">
        <v>31.2</v>
      </c>
      <c r="M28" s="44">
        <v>28.68</v>
      </c>
      <c r="N28" s="44">
        <v>26.17</v>
      </c>
      <c r="O28" s="44">
        <v>50.31</v>
      </c>
      <c r="P28" s="52">
        <f t="shared" si="4"/>
        <v>50.31</v>
      </c>
      <c r="Q28" s="46">
        <f t="shared" si="0"/>
        <v>1157130</v>
      </c>
      <c r="R28" s="45">
        <f t="shared" si="1"/>
        <v>100000</v>
      </c>
      <c r="S28" s="51">
        <f t="shared" si="5"/>
        <v>1257130</v>
      </c>
      <c r="T28" s="62">
        <f>O28*C28*Q4+R28</f>
        <v>1257130</v>
      </c>
    </row>
    <row r="29" spans="1:21" s="1" customFormat="1" ht="21.75" customHeight="1">
      <c r="A29" s="72">
        <v>187</v>
      </c>
      <c r="B29" s="99" t="s">
        <v>35</v>
      </c>
      <c r="C29" s="65">
        <v>1</v>
      </c>
      <c r="D29" s="47">
        <v>0.14799999999999999</v>
      </c>
      <c r="E29" s="48">
        <f t="shared" si="2"/>
        <v>0.14799999999999999</v>
      </c>
      <c r="F29" s="34">
        <v>141.26</v>
      </c>
      <c r="G29" s="34">
        <f t="shared" si="3"/>
        <v>133.821</v>
      </c>
      <c r="H29" s="34">
        <f t="shared" si="6"/>
        <v>126.3865</v>
      </c>
      <c r="I29" s="34">
        <f t="shared" si="7"/>
        <v>118.95200000000001</v>
      </c>
      <c r="J29" s="34">
        <v>104.14</v>
      </c>
      <c r="K29" s="34">
        <f t="shared" si="8"/>
        <v>96.648499999999999</v>
      </c>
      <c r="L29" s="34">
        <v>92.24</v>
      </c>
      <c r="M29" s="34">
        <v>84.81</v>
      </c>
      <c r="N29" s="34">
        <v>77.37</v>
      </c>
      <c r="O29" s="85">
        <v>148.69</v>
      </c>
      <c r="P29" s="52">
        <f t="shared" si="4"/>
        <v>148.69</v>
      </c>
      <c r="Q29" s="46">
        <f t="shared" si="0"/>
        <v>3419870</v>
      </c>
      <c r="R29" s="45">
        <f t="shared" si="1"/>
        <v>296000</v>
      </c>
      <c r="S29" s="51">
        <f t="shared" si="5"/>
        <v>3715870</v>
      </c>
      <c r="T29" s="62">
        <f>O29*C29*Q4+R29</f>
        <v>3715870</v>
      </c>
      <c r="U29" s="108"/>
    </row>
    <row r="30" spans="1:21" s="1" customFormat="1" ht="21.75" customHeight="1">
      <c r="A30" s="72" t="s">
        <v>36</v>
      </c>
      <c r="B30" s="97" t="s">
        <v>37</v>
      </c>
      <c r="C30" s="65">
        <v>1</v>
      </c>
      <c r="D30" s="47">
        <v>6.9000000000000006E-2</v>
      </c>
      <c r="E30" s="48">
        <f t="shared" si="2"/>
        <v>6.9000000000000006E-2</v>
      </c>
      <c r="F30" s="44">
        <f t="shared" si="9"/>
        <v>66.0535</v>
      </c>
      <c r="G30" s="44">
        <f t="shared" si="3"/>
        <v>62.576999999999998</v>
      </c>
      <c r="H30" s="44">
        <f t="shared" si="6"/>
        <v>59.100500000000004</v>
      </c>
      <c r="I30" s="44">
        <f t="shared" si="7"/>
        <v>55.623999999999995</v>
      </c>
      <c r="J30" s="44">
        <v>48.77</v>
      </c>
      <c r="K30" s="44">
        <f t="shared" si="8"/>
        <v>45.194499999999998</v>
      </c>
      <c r="L30" s="44">
        <v>43.21</v>
      </c>
      <c r="M30" s="44">
        <v>39.729999999999997</v>
      </c>
      <c r="N30" s="44">
        <v>36.26</v>
      </c>
      <c r="O30" s="44">
        <v>69.53</v>
      </c>
      <c r="P30" s="52">
        <f t="shared" si="4"/>
        <v>69.53</v>
      </c>
      <c r="Q30" s="46">
        <f t="shared" si="0"/>
        <v>1599190</v>
      </c>
      <c r="R30" s="45">
        <f t="shared" si="1"/>
        <v>138000</v>
      </c>
      <c r="S30" s="51">
        <f t="shared" si="5"/>
        <v>1737190</v>
      </c>
      <c r="T30" s="62">
        <f>O30*C30*Q4+R30</f>
        <v>1737190</v>
      </c>
      <c r="U30" s="30"/>
    </row>
    <row r="31" spans="1:21" s="1" customFormat="1" ht="21.75" customHeight="1">
      <c r="A31" s="72">
        <v>196</v>
      </c>
      <c r="B31" s="99" t="s">
        <v>182</v>
      </c>
      <c r="C31" s="65">
        <v>1</v>
      </c>
      <c r="D31" s="47">
        <v>0.16200000000000001</v>
      </c>
      <c r="E31" s="48">
        <f t="shared" si="2"/>
        <v>0.16200000000000001</v>
      </c>
      <c r="F31" s="34">
        <v>154.69999999999999</v>
      </c>
      <c r="G31" s="34">
        <f t="shared" si="3"/>
        <v>146.53799999999998</v>
      </c>
      <c r="H31" s="34">
        <f t="shared" si="6"/>
        <v>138.39699999999999</v>
      </c>
      <c r="I31" s="34">
        <f t="shared" si="7"/>
        <v>130.25599999999997</v>
      </c>
      <c r="J31" s="34">
        <v>114.07</v>
      </c>
      <c r="K31" s="34">
        <f t="shared" si="8"/>
        <v>105.833</v>
      </c>
      <c r="L31" s="34">
        <v>101.04</v>
      </c>
      <c r="M31" s="34">
        <v>92.9</v>
      </c>
      <c r="N31" s="34">
        <v>84.77</v>
      </c>
      <c r="O31" s="85">
        <v>162.82</v>
      </c>
      <c r="P31" s="52">
        <f t="shared" si="4"/>
        <v>162.82</v>
      </c>
      <c r="Q31" s="46">
        <f t="shared" si="0"/>
        <v>3744860</v>
      </c>
      <c r="R31" s="45">
        <f t="shared" si="1"/>
        <v>324000</v>
      </c>
      <c r="S31" s="51">
        <f t="shared" si="5"/>
        <v>4068860</v>
      </c>
      <c r="T31" s="62">
        <f>O31*C31*Q4+R31</f>
        <v>4068860</v>
      </c>
      <c r="U31" s="30"/>
    </row>
    <row r="32" spans="1:21" s="1" customFormat="1" ht="21.75" customHeight="1">
      <c r="A32" s="117">
        <v>200</v>
      </c>
      <c r="B32" s="115" t="s">
        <v>38</v>
      </c>
      <c r="C32" s="116">
        <v>1</v>
      </c>
      <c r="D32" s="47">
        <v>7.9000000000000001E-2</v>
      </c>
      <c r="E32" s="48">
        <f t="shared" si="2"/>
        <v>7.9000000000000001E-2</v>
      </c>
      <c r="F32" s="44">
        <f t="shared" si="9"/>
        <v>76</v>
      </c>
      <c r="G32" s="44">
        <f t="shared" si="3"/>
        <v>72</v>
      </c>
      <c r="H32" s="44">
        <f t="shared" si="6"/>
        <v>68</v>
      </c>
      <c r="I32" s="44">
        <f t="shared" si="7"/>
        <v>64</v>
      </c>
      <c r="J32" s="44">
        <f t="shared" si="10"/>
        <v>56</v>
      </c>
      <c r="K32" s="44">
        <f t="shared" si="8"/>
        <v>52</v>
      </c>
      <c r="L32" s="44">
        <f t="shared" si="11"/>
        <v>49.6</v>
      </c>
      <c r="M32" s="44">
        <f t="shared" si="12"/>
        <v>45.6</v>
      </c>
      <c r="N32" s="44">
        <f t="shared" si="13"/>
        <v>41.6</v>
      </c>
      <c r="O32" s="44">
        <v>80</v>
      </c>
      <c r="P32" s="52">
        <f t="shared" si="4"/>
        <v>80</v>
      </c>
      <c r="Q32" s="46">
        <f t="shared" si="0"/>
        <v>1840000</v>
      </c>
      <c r="R32" s="45">
        <f t="shared" si="1"/>
        <v>158000</v>
      </c>
      <c r="S32" s="51">
        <f t="shared" si="5"/>
        <v>1998000</v>
      </c>
      <c r="T32" s="62">
        <f>O32*C32*Q4+R32</f>
        <v>1998000</v>
      </c>
    </row>
    <row r="33" spans="1:21" s="1" customFormat="1" ht="21.75" customHeight="1">
      <c r="A33" s="72">
        <v>205</v>
      </c>
      <c r="B33" s="99" t="s">
        <v>39</v>
      </c>
      <c r="C33" s="65">
        <v>1</v>
      </c>
      <c r="D33" s="47">
        <v>0.109</v>
      </c>
      <c r="E33" s="48">
        <f t="shared" si="2"/>
        <v>0.109</v>
      </c>
      <c r="F33" s="34">
        <v>103.79</v>
      </c>
      <c r="G33" s="34">
        <f t="shared" si="3"/>
        <v>98.325000000000003</v>
      </c>
      <c r="H33" s="34">
        <f t="shared" si="6"/>
        <v>92.862499999999997</v>
      </c>
      <c r="I33" s="34">
        <f t="shared" si="7"/>
        <v>87.4</v>
      </c>
      <c r="J33" s="34">
        <v>76.45</v>
      </c>
      <c r="K33" s="34">
        <f t="shared" si="8"/>
        <v>71.012500000000003</v>
      </c>
      <c r="L33" s="34">
        <v>67.709999999999994</v>
      </c>
      <c r="M33" s="34">
        <v>62.24</v>
      </c>
      <c r="N33" s="34">
        <v>56.78</v>
      </c>
      <c r="O33" s="85">
        <v>109.25</v>
      </c>
      <c r="P33" s="52">
        <f t="shared" si="4"/>
        <v>109.25</v>
      </c>
      <c r="Q33" s="46">
        <f t="shared" si="0"/>
        <v>2512750</v>
      </c>
      <c r="R33" s="45">
        <f t="shared" si="1"/>
        <v>218000</v>
      </c>
      <c r="S33" s="51">
        <f t="shared" si="5"/>
        <v>2730750</v>
      </c>
      <c r="T33" s="62">
        <f>O33*C33*Q4+R33</f>
        <v>2730750</v>
      </c>
    </row>
    <row r="34" spans="1:21" s="1" customFormat="1" ht="21.75" customHeight="1">
      <c r="A34" s="72" t="s">
        <v>40</v>
      </c>
      <c r="B34" s="97" t="s">
        <v>198</v>
      </c>
      <c r="C34" s="65">
        <v>1</v>
      </c>
      <c r="D34" s="47">
        <v>0.109</v>
      </c>
      <c r="E34" s="48">
        <f t="shared" si="2"/>
        <v>0.109</v>
      </c>
      <c r="F34" s="44">
        <f t="shared" si="9"/>
        <v>103.78749999999999</v>
      </c>
      <c r="G34" s="44">
        <f t="shared" si="3"/>
        <v>98.325000000000003</v>
      </c>
      <c r="H34" s="44">
        <f t="shared" si="6"/>
        <v>92.862499999999997</v>
      </c>
      <c r="I34" s="44">
        <f t="shared" si="7"/>
        <v>87.4</v>
      </c>
      <c r="J34" s="44">
        <v>76.45</v>
      </c>
      <c r="K34" s="44">
        <f t="shared" si="8"/>
        <v>71.012500000000003</v>
      </c>
      <c r="L34" s="44">
        <v>67.709999999999994</v>
      </c>
      <c r="M34" s="44">
        <v>62.24</v>
      </c>
      <c r="N34" s="44">
        <v>56.78</v>
      </c>
      <c r="O34" s="44">
        <v>109.25</v>
      </c>
      <c r="P34" s="52">
        <f t="shared" si="4"/>
        <v>109.25</v>
      </c>
      <c r="Q34" s="46">
        <f t="shared" si="0"/>
        <v>2512750</v>
      </c>
      <c r="R34" s="45">
        <f t="shared" si="1"/>
        <v>218000</v>
      </c>
      <c r="S34" s="51">
        <f t="shared" si="5"/>
        <v>2730750</v>
      </c>
      <c r="T34" s="62">
        <f>O34*C34*Q4+R34</f>
        <v>2730750</v>
      </c>
      <c r="U34" s="31"/>
    </row>
    <row r="35" spans="1:21" s="1" customFormat="1" ht="21.75" customHeight="1">
      <c r="A35" s="72">
        <v>207</v>
      </c>
      <c r="B35" s="99" t="s">
        <v>200</v>
      </c>
      <c r="C35" s="65">
        <v>1</v>
      </c>
      <c r="D35" s="47">
        <v>7.4999999999999997E-2</v>
      </c>
      <c r="E35" s="48">
        <f t="shared" si="2"/>
        <v>7.4999999999999997E-2</v>
      </c>
      <c r="F35" s="34">
        <v>72.66</v>
      </c>
      <c r="G35" s="34">
        <f t="shared" si="3"/>
        <v>68.832000000000008</v>
      </c>
      <c r="H35" s="34">
        <f t="shared" si="6"/>
        <v>65.007999999999996</v>
      </c>
      <c r="I35" s="34">
        <f t="shared" si="7"/>
        <v>61.184000000000005</v>
      </c>
      <c r="J35" s="34">
        <v>53.54</v>
      </c>
      <c r="K35" s="34">
        <f t="shared" si="8"/>
        <v>49.711999999999996</v>
      </c>
      <c r="L35" s="34">
        <v>47.42</v>
      </c>
      <c r="M35" s="34">
        <v>43.6</v>
      </c>
      <c r="N35" s="34">
        <v>39.770000000000003</v>
      </c>
      <c r="O35" s="85">
        <v>76.48</v>
      </c>
      <c r="P35" s="52">
        <f t="shared" si="4"/>
        <v>76.48</v>
      </c>
      <c r="Q35" s="46">
        <f t="shared" si="0"/>
        <v>1759040</v>
      </c>
      <c r="R35" s="45">
        <f t="shared" si="1"/>
        <v>150000</v>
      </c>
      <c r="S35" s="51">
        <f t="shared" si="5"/>
        <v>1909040</v>
      </c>
      <c r="T35" s="62">
        <f>O35*C35*Q4+R35</f>
        <v>1909040</v>
      </c>
    </row>
    <row r="36" spans="1:21" s="1" customFormat="1" ht="21.75" customHeight="1">
      <c r="A36" s="72" t="s">
        <v>41</v>
      </c>
      <c r="B36" s="97" t="s">
        <v>199</v>
      </c>
      <c r="C36" s="65">
        <v>1</v>
      </c>
      <c r="D36" s="47">
        <v>0.11799999999999999</v>
      </c>
      <c r="E36" s="48">
        <f t="shared" si="2"/>
        <v>0.11799999999999999</v>
      </c>
      <c r="F36" s="44">
        <v>112.95</v>
      </c>
      <c r="G36" s="44">
        <f t="shared" si="3"/>
        <v>106.99199999999999</v>
      </c>
      <c r="H36" s="44">
        <f t="shared" si="6"/>
        <v>101.04799999999999</v>
      </c>
      <c r="I36" s="44">
        <f t="shared" si="7"/>
        <v>95.103999999999999</v>
      </c>
      <c r="J36" s="44">
        <v>83.37</v>
      </c>
      <c r="K36" s="44">
        <f t="shared" si="8"/>
        <v>77.271999999999991</v>
      </c>
      <c r="L36" s="44">
        <v>73.86</v>
      </c>
      <c r="M36" s="44">
        <v>67.91</v>
      </c>
      <c r="N36" s="44">
        <v>61.97</v>
      </c>
      <c r="O36" s="44">
        <v>118.88</v>
      </c>
      <c r="P36" s="52">
        <f t="shared" si="4"/>
        <v>118.88</v>
      </c>
      <c r="Q36" s="46">
        <f t="shared" si="0"/>
        <v>2734240</v>
      </c>
      <c r="R36" s="45">
        <f t="shared" si="1"/>
        <v>236000</v>
      </c>
      <c r="S36" s="51">
        <f t="shared" si="5"/>
        <v>2970240</v>
      </c>
      <c r="T36" s="62">
        <f>O36*C36*Q4+R36</f>
        <v>2970240</v>
      </c>
    </row>
    <row r="37" spans="1:21" s="1" customFormat="1" ht="21.75" customHeight="1">
      <c r="A37" s="117">
        <v>234</v>
      </c>
      <c r="B37" s="115" t="s">
        <v>42</v>
      </c>
      <c r="C37" s="116">
        <v>1</v>
      </c>
      <c r="D37" s="47">
        <v>0.10100000000000001</v>
      </c>
      <c r="E37" s="48">
        <f t="shared" si="2"/>
        <v>0.10100000000000001</v>
      </c>
      <c r="F37" s="34">
        <f t="shared" si="9"/>
        <v>0</v>
      </c>
      <c r="G37" s="34">
        <f t="shared" si="3"/>
        <v>0</v>
      </c>
      <c r="H37" s="34">
        <f t="shared" si="6"/>
        <v>0</v>
      </c>
      <c r="I37" s="34">
        <f t="shared" si="7"/>
        <v>0</v>
      </c>
      <c r="J37" s="34">
        <f t="shared" si="10"/>
        <v>0</v>
      </c>
      <c r="K37" s="34">
        <f t="shared" si="8"/>
        <v>0</v>
      </c>
      <c r="L37" s="34">
        <f t="shared" si="11"/>
        <v>0</v>
      </c>
      <c r="M37" s="34">
        <f t="shared" si="12"/>
        <v>0</v>
      </c>
      <c r="N37" s="34">
        <f t="shared" si="13"/>
        <v>0</v>
      </c>
      <c r="O37" s="85">
        <v>0</v>
      </c>
      <c r="P37" s="52">
        <f t="shared" si="4"/>
        <v>0</v>
      </c>
      <c r="Q37" s="46">
        <f t="shared" si="0"/>
        <v>0</v>
      </c>
      <c r="R37" s="45">
        <f t="shared" si="1"/>
        <v>202000</v>
      </c>
      <c r="S37" s="51">
        <f t="shared" si="5"/>
        <v>202000</v>
      </c>
      <c r="T37" s="62">
        <f>O37*C37*Q4+R37</f>
        <v>202000</v>
      </c>
    </row>
    <row r="38" spans="1:21" s="1" customFormat="1" ht="21.75" customHeight="1">
      <c r="A38" s="72">
        <v>238</v>
      </c>
      <c r="B38" s="97" t="s">
        <v>43</v>
      </c>
      <c r="C38" s="65">
        <v>1</v>
      </c>
      <c r="D38" s="47">
        <v>7.0000000000000007E-2</v>
      </c>
      <c r="E38" s="48">
        <f t="shared" si="2"/>
        <v>7.0000000000000007E-2</v>
      </c>
      <c r="F38" s="44">
        <v>67.19</v>
      </c>
      <c r="G38" s="44">
        <f t="shared" si="3"/>
        <v>63.657000000000011</v>
      </c>
      <c r="H38" s="44">
        <f t="shared" si="6"/>
        <v>60.1205</v>
      </c>
      <c r="I38" s="44">
        <f t="shared" si="7"/>
        <v>56.584000000000003</v>
      </c>
      <c r="J38" s="44">
        <v>49.36</v>
      </c>
      <c r="K38" s="44">
        <f t="shared" si="8"/>
        <v>45.974499999999999</v>
      </c>
      <c r="L38" s="44">
        <v>43.7</v>
      </c>
      <c r="M38" s="44">
        <v>40.159999999999997</v>
      </c>
      <c r="N38" s="44">
        <v>36.630000000000003</v>
      </c>
      <c r="O38" s="44">
        <v>70.73</v>
      </c>
      <c r="P38" s="52">
        <f t="shared" si="4"/>
        <v>70.73</v>
      </c>
      <c r="Q38" s="46">
        <f t="shared" si="0"/>
        <v>1626790</v>
      </c>
      <c r="R38" s="45">
        <f t="shared" si="1"/>
        <v>140000</v>
      </c>
      <c r="S38" s="51">
        <f t="shared" si="5"/>
        <v>1766790</v>
      </c>
      <c r="T38" s="62">
        <f>O38*C38*Q4+R38</f>
        <v>1766790</v>
      </c>
    </row>
    <row r="39" spans="1:21" s="1" customFormat="1" ht="21.75" customHeight="1">
      <c r="A39" s="75" t="s">
        <v>44</v>
      </c>
      <c r="B39" s="99" t="s">
        <v>109</v>
      </c>
      <c r="C39" s="65">
        <v>1</v>
      </c>
      <c r="D39" s="47">
        <v>3.4000000000000002E-2</v>
      </c>
      <c r="E39" s="48">
        <f t="shared" si="2"/>
        <v>3.4000000000000002E-2</v>
      </c>
      <c r="F39" s="34">
        <v>32.51</v>
      </c>
      <c r="G39" s="34">
        <f t="shared" si="3"/>
        <v>30.797999999999998</v>
      </c>
      <c r="H39" s="34">
        <f t="shared" si="6"/>
        <v>29.087</v>
      </c>
      <c r="I39" s="34">
        <f t="shared" si="7"/>
        <v>27.375999999999998</v>
      </c>
      <c r="J39" s="34">
        <v>23.95</v>
      </c>
      <c r="K39" s="34">
        <f t="shared" si="8"/>
        <v>22.242999999999999</v>
      </c>
      <c r="L39" s="34">
        <v>21.21</v>
      </c>
      <c r="M39" s="34">
        <v>19.5</v>
      </c>
      <c r="N39" s="34">
        <v>17.79</v>
      </c>
      <c r="O39" s="85">
        <v>34.22</v>
      </c>
      <c r="P39" s="52">
        <f t="shared" si="4"/>
        <v>34.22</v>
      </c>
      <c r="Q39" s="46">
        <f t="shared" si="0"/>
        <v>787060</v>
      </c>
      <c r="R39" s="45">
        <f t="shared" si="1"/>
        <v>68000</v>
      </c>
      <c r="S39" s="51">
        <f t="shared" si="5"/>
        <v>855060</v>
      </c>
      <c r="T39" s="62">
        <f>O39*C39*Q4+R39</f>
        <v>855060</v>
      </c>
    </row>
    <row r="40" spans="1:21" s="1" customFormat="1" ht="21.75" customHeight="1">
      <c r="A40" s="72" t="s">
        <v>45</v>
      </c>
      <c r="B40" s="97" t="s">
        <v>46</v>
      </c>
      <c r="C40" s="65">
        <v>1</v>
      </c>
      <c r="D40" s="47">
        <v>0.20799999999999999</v>
      </c>
      <c r="E40" s="48">
        <f t="shared" si="2"/>
        <v>0.20799999999999999</v>
      </c>
      <c r="F40" s="44">
        <v>198.81</v>
      </c>
      <c r="G40" s="44">
        <f t="shared" si="3"/>
        <v>188.352</v>
      </c>
      <c r="H40" s="44">
        <f t="shared" si="6"/>
        <v>177.88800000000001</v>
      </c>
      <c r="I40" s="44">
        <f t="shared" si="7"/>
        <v>167.42400000000001</v>
      </c>
      <c r="J40" s="44">
        <v>146.5</v>
      </c>
      <c r="K40" s="44">
        <f t="shared" si="8"/>
        <v>136.03200000000001</v>
      </c>
      <c r="L40" s="44">
        <v>129.76</v>
      </c>
      <c r="M40" s="44">
        <v>119.29</v>
      </c>
      <c r="N40" s="44">
        <v>108.82</v>
      </c>
      <c r="O40" s="44">
        <v>209.28</v>
      </c>
      <c r="P40" s="52">
        <f t="shared" si="4"/>
        <v>209.28</v>
      </c>
      <c r="Q40" s="46">
        <f t="shared" si="0"/>
        <v>4813440</v>
      </c>
      <c r="R40" s="45">
        <f t="shared" si="1"/>
        <v>416000</v>
      </c>
      <c r="S40" s="51">
        <f t="shared" si="5"/>
        <v>5229440</v>
      </c>
      <c r="T40" s="62">
        <f>O40*C40*Q4+R40</f>
        <v>5229440</v>
      </c>
    </row>
    <row r="41" spans="1:21" s="1" customFormat="1" ht="21.75" customHeight="1">
      <c r="A41" s="72">
        <v>307</v>
      </c>
      <c r="B41" s="99" t="s">
        <v>47</v>
      </c>
      <c r="C41" s="65">
        <v>1</v>
      </c>
      <c r="D41" s="47">
        <v>0.109</v>
      </c>
      <c r="E41" s="48">
        <f t="shared" si="2"/>
        <v>0.109</v>
      </c>
      <c r="F41" s="34">
        <v>103.79</v>
      </c>
      <c r="G41" s="34">
        <f t="shared" si="3"/>
        <v>98.325000000000003</v>
      </c>
      <c r="H41" s="34">
        <f t="shared" si="6"/>
        <v>92.862499999999997</v>
      </c>
      <c r="I41" s="34">
        <f t="shared" si="7"/>
        <v>87.4</v>
      </c>
      <c r="J41" s="34">
        <v>76.45</v>
      </c>
      <c r="K41" s="34">
        <f t="shared" si="8"/>
        <v>71.012500000000003</v>
      </c>
      <c r="L41" s="34">
        <v>67.709999999999994</v>
      </c>
      <c r="M41" s="34">
        <v>62.24</v>
      </c>
      <c r="N41" s="34">
        <v>56.78</v>
      </c>
      <c r="O41" s="85">
        <v>109.25</v>
      </c>
      <c r="P41" s="52">
        <f t="shared" si="4"/>
        <v>109.25</v>
      </c>
      <c r="Q41" s="46">
        <f t="shared" si="0"/>
        <v>2512750</v>
      </c>
      <c r="R41" s="45">
        <f t="shared" si="1"/>
        <v>218000</v>
      </c>
      <c r="S41" s="51">
        <f t="shared" si="5"/>
        <v>2730750</v>
      </c>
      <c r="T41" s="62">
        <f>O41*C41*Q4+R41</f>
        <v>2730750</v>
      </c>
    </row>
    <row r="42" spans="1:21" s="1" customFormat="1" ht="21.75" customHeight="1">
      <c r="A42" s="117">
        <v>312</v>
      </c>
      <c r="B42" s="115" t="s">
        <v>108</v>
      </c>
      <c r="C42" s="116">
        <v>1</v>
      </c>
      <c r="D42" s="47">
        <v>0.15</v>
      </c>
      <c r="E42" s="48">
        <f t="shared" si="2"/>
        <v>0.15</v>
      </c>
      <c r="F42" s="44">
        <f t="shared" si="9"/>
        <v>162.44999999999999</v>
      </c>
      <c r="G42" s="44">
        <f t="shared" si="3"/>
        <v>153.9</v>
      </c>
      <c r="H42" s="44">
        <f t="shared" si="6"/>
        <v>145.35</v>
      </c>
      <c r="I42" s="44">
        <f t="shared" si="7"/>
        <v>136.80000000000001</v>
      </c>
      <c r="J42" s="44">
        <f t="shared" si="10"/>
        <v>119.7</v>
      </c>
      <c r="K42" s="44">
        <f t="shared" si="8"/>
        <v>111.15</v>
      </c>
      <c r="L42" s="44">
        <f t="shared" si="11"/>
        <v>106.02</v>
      </c>
      <c r="M42" s="44">
        <f t="shared" si="12"/>
        <v>97.47</v>
      </c>
      <c r="N42" s="44">
        <f t="shared" si="13"/>
        <v>88.92</v>
      </c>
      <c r="O42" s="44">
        <v>171</v>
      </c>
      <c r="P42" s="52">
        <f t="shared" si="4"/>
        <v>171</v>
      </c>
      <c r="Q42" s="46">
        <f t="shared" si="0"/>
        <v>3933000</v>
      </c>
      <c r="R42" s="45">
        <f t="shared" si="1"/>
        <v>300000</v>
      </c>
      <c r="S42" s="51">
        <f t="shared" si="5"/>
        <v>4233000</v>
      </c>
      <c r="T42" s="62">
        <f>O42*C42*Q4+R42</f>
        <v>4233000</v>
      </c>
    </row>
    <row r="43" spans="1:21" s="1" customFormat="1" ht="21.75" customHeight="1">
      <c r="A43" s="72">
        <v>318</v>
      </c>
      <c r="B43" s="99" t="s">
        <v>48</v>
      </c>
      <c r="C43" s="65">
        <v>1</v>
      </c>
      <c r="D43" s="47">
        <v>0.02</v>
      </c>
      <c r="E43" s="48">
        <f t="shared" si="2"/>
        <v>0.02</v>
      </c>
      <c r="F43" s="34">
        <v>19.38</v>
      </c>
      <c r="G43" s="34">
        <f t="shared" si="3"/>
        <v>18.36</v>
      </c>
      <c r="H43" s="34">
        <f t="shared" si="6"/>
        <v>17.339999999999996</v>
      </c>
      <c r="I43" s="34">
        <f t="shared" si="7"/>
        <v>16.32</v>
      </c>
      <c r="J43" s="34">
        <v>14.28</v>
      </c>
      <c r="K43" s="34">
        <f t="shared" si="8"/>
        <v>13.26</v>
      </c>
      <c r="L43" s="34">
        <v>12.65</v>
      </c>
      <c r="M43" s="34">
        <v>11.62</v>
      </c>
      <c r="N43" s="34">
        <v>10.61</v>
      </c>
      <c r="O43" s="85">
        <v>20.399999999999999</v>
      </c>
      <c r="P43" s="52">
        <f t="shared" si="4"/>
        <v>20.399999999999999</v>
      </c>
      <c r="Q43" s="46">
        <f t="shared" si="0"/>
        <v>469199.99999999994</v>
      </c>
      <c r="R43" s="45">
        <f t="shared" si="1"/>
        <v>40000</v>
      </c>
      <c r="S43" s="51">
        <f t="shared" si="5"/>
        <v>509199.99999999994</v>
      </c>
      <c r="T43" s="62">
        <f>O43*C43*Q4+R43</f>
        <v>509199.99999999994</v>
      </c>
    </row>
    <row r="44" spans="1:21" s="1" customFormat="1" ht="21.75" customHeight="1">
      <c r="A44" s="72">
        <v>341</v>
      </c>
      <c r="B44" s="97" t="s">
        <v>49</v>
      </c>
      <c r="C44" s="65">
        <v>1</v>
      </c>
      <c r="D44" s="47">
        <v>9.5000000000000001E-2</v>
      </c>
      <c r="E44" s="48">
        <f t="shared" si="2"/>
        <v>9.5000000000000001E-2</v>
      </c>
      <c r="F44" s="44">
        <v>90.64</v>
      </c>
      <c r="G44" s="44">
        <f t="shared" si="3"/>
        <v>85.86</v>
      </c>
      <c r="H44" s="44">
        <f t="shared" si="6"/>
        <v>81.09</v>
      </c>
      <c r="I44" s="44">
        <f t="shared" si="7"/>
        <v>76.319999999999993</v>
      </c>
      <c r="J44" s="44">
        <v>66.819999999999993</v>
      </c>
      <c r="K44" s="44">
        <f t="shared" si="8"/>
        <v>62.01</v>
      </c>
      <c r="L44" s="44">
        <v>59.19</v>
      </c>
      <c r="M44" s="44">
        <v>54.42</v>
      </c>
      <c r="N44" s="44">
        <v>49.65</v>
      </c>
      <c r="O44" s="44">
        <v>95.4</v>
      </c>
      <c r="P44" s="52">
        <f t="shared" si="4"/>
        <v>95.4</v>
      </c>
      <c r="Q44" s="46">
        <f t="shared" si="0"/>
        <v>2194200</v>
      </c>
      <c r="R44" s="45">
        <f t="shared" si="1"/>
        <v>190000</v>
      </c>
      <c r="S44" s="51">
        <f t="shared" si="5"/>
        <v>2384200</v>
      </c>
      <c r="T44" s="62">
        <f>O44*C44*Q4+R44</f>
        <v>2384200</v>
      </c>
    </row>
    <row r="45" spans="1:21" s="1" customFormat="1" ht="21.75" customHeight="1">
      <c r="A45" s="72" t="s">
        <v>50</v>
      </c>
      <c r="B45" s="99" t="s">
        <v>201</v>
      </c>
      <c r="C45" s="65">
        <v>1</v>
      </c>
      <c r="D45" s="47">
        <v>6.8000000000000005E-2</v>
      </c>
      <c r="E45" s="48">
        <f t="shared" si="2"/>
        <v>6.8000000000000005E-2</v>
      </c>
      <c r="F45" s="34">
        <f t="shared" si="9"/>
        <v>64.628500000000003</v>
      </c>
      <c r="G45" s="34">
        <f t="shared" si="3"/>
        <v>61.226999999999997</v>
      </c>
      <c r="H45" s="34">
        <f t="shared" si="6"/>
        <v>57.825500000000005</v>
      </c>
      <c r="I45" s="34">
        <f t="shared" si="7"/>
        <v>54.423999999999999</v>
      </c>
      <c r="J45" s="34">
        <v>47.55</v>
      </c>
      <c r="K45" s="34">
        <f t="shared" si="8"/>
        <v>44.219499999999996</v>
      </c>
      <c r="L45" s="34">
        <v>42.12</v>
      </c>
      <c r="M45" s="34">
        <v>38.71</v>
      </c>
      <c r="N45" s="34">
        <v>35.31</v>
      </c>
      <c r="O45" s="85">
        <v>68.03</v>
      </c>
      <c r="P45" s="52">
        <f t="shared" si="4"/>
        <v>68.03</v>
      </c>
      <c r="Q45" s="46">
        <f t="shared" si="0"/>
        <v>1564690</v>
      </c>
      <c r="R45" s="45">
        <f t="shared" si="1"/>
        <v>136000</v>
      </c>
      <c r="S45" s="51">
        <f t="shared" si="5"/>
        <v>1700690</v>
      </c>
      <c r="T45" s="62">
        <f>O45*C45*Q4+R45</f>
        <v>1700690</v>
      </c>
    </row>
    <row r="46" spans="1:21" s="1" customFormat="1" ht="21.75" customHeight="1">
      <c r="A46" s="72" t="s">
        <v>51</v>
      </c>
      <c r="B46" s="97" t="s">
        <v>202</v>
      </c>
      <c r="C46" s="65">
        <v>1</v>
      </c>
      <c r="D46" s="47">
        <v>0.11799999999999999</v>
      </c>
      <c r="E46" s="48">
        <f t="shared" si="2"/>
        <v>0.11799999999999999</v>
      </c>
      <c r="F46" s="44">
        <v>113.02</v>
      </c>
      <c r="G46" s="44">
        <f t="shared" si="3"/>
        <v>106.884</v>
      </c>
      <c r="H46" s="44">
        <f t="shared" si="6"/>
        <v>100.946</v>
      </c>
      <c r="I46" s="44">
        <f t="shared" si="7"/>
        <v>95.00800000000001</v>
      </c>
      <c r="J46" s="44">
        <v>83.27</v>
      </c>
      <c r="K46" s="44">
        <f t="shared" si="8"/>
        <v>77.194000000000003</v>
      </c>
      <c r="L46" s="44">
        <v>73.760000000000005</v>
      </c>
      <c r="M46" s="44">
        <v>67.83</v>
      </c>
      <c r="N46" s="44">
        <v>61.89</v>
      </c>
      <c r="O46" s="44">
        <v>118.76</v>
      </c>
      <c r="P46" s="52">
        <f t="shared" si="4"/>
        <v>118.76</v>
      </c>
      <c r="Q46" s="46">
        <f t="shared" si="0"/>
        <v>2731480</v>
      </c>
      <c r="R46" s="45">
        <f t="shared" si="1"/>
        <v>236000</v>
      </c>
      <c r="S46" s="51">
        <f t="shared" si="5"/>
        <v>2967480</v>
      </c>
      <c r="T46" s="62">
        <f>O46*C46*Q4+R46</f>
        <v>2967480</v>
      </c>
      <c r="U46" s="30"/>
    </row>
    <row r="47" spans="1:21" s="1" customFormat="1" ht="21.75" customHeight="1">
      <c r="A47" s="73" t="s">
        <v>52</v>
      </c>
      <c r="B47" s="99" t="s">
        <v>203</v>
      </c>
      <c r="C47" s="65">
        <v>1</v>
      </c>
      <c r="D47" s="47">
        <v>0.13600000000000001</v>
      </c>
      <c r="E47" s="48">
        <f t="shared" si="2"/>
        <v>0.13600000000000001</v>
      </c>
      <c r="F47" s="34">
        <v>134.19</v>
      </c>
      <c r="G47" s="34">
        <f t="shared" si="3"/>
        <v>127.134</v>
      </c>
      <c r="H47" s="34">
        <f t="shared" si="6"/>
        <v>120.07099999999998</v>
      </c>
      <c r="I47" s="34">
        <f t="shared" si="7"/>
        <v>113.008</v>
      </c>
      <c r="J47" s="34">
        <f t="shared" si="10"/>
        <v>98.881999999999991</v>
      </c>
      <c r="K47" s="34">
        <f t="shared" si="8"/>
        <v>91.819000000000003</v>
      </c>
      <c r="L47" s="34">
        <f t="shared" si="11"/>
        <v>87.581199999999995</v>
      </c>
      <c r="M47" s="34">
        <v>80.510000000000005</v>
      </c>
      <c r="N47" s="34">
        <v>73.45</v>
      </c>
      <c r="O47" s="85">
        <v>141.26</v>
      </c>
      <c r="P47" s="52">
        <f t="shared" si="4"/>
        <v>141.26</v>
      </c>
      <c r="Q47" s="46">
        <f t="shared" si="0"/>
        <v>3248980</v>
      </c>
      <c r="R47" s="45">
        <f t="shared" si="1"/>
        <v>272000</v>
      </c>
      <c r="S47" s="51">
        <f t="shared" si="5"/>
        <v>3520980</v>
      </c>
      <c r="T47" s="62">
        <f>O47*C47*Q4+R47</f>
        <v>3520980</v>
      </c>
      <c r="U47" s="108"/>
    </row>
    <row r="48" spans="1:21" s="1" customFormat="1" ht="21.75" customHeight="1">
      <c r="A48" s="76" t="s">
        <v>53</v>
      </c>
      <c r="B48" s="97" t="s">
        <v>204</v>
      </c>
      <c r="C48" s="65">
        <v>1</v>
      </c>
      <c r="D48" s="47">
        <v>0.14299999999999999</v>
      </c>
      <c r="E48" s="48">
        <f t="shared" si="2"/>
        <v>0.14299999999999999</v>
      </c>
      <c r="F48" s="44">
        <v>136.96</v>
      </c>
      <c r="G48" s="44">
        <f t="shared" si="3"/>
        <v>129.762</v>
      </c>
      <c r="H48" s="44">
        <f t="shared" si="6"/>
        <v>122.55300000000001</v>
      </c>
      <c r="I48" s="44">
        <f t="shared" si="7"/>
        <v>115.34400000000001</v>
      </c>
      <c r="J48" s="44">
        <v>100.83</v>
      </c>
      <c r="K48" s="44">
        <f t="shared" si="8"/>
        <v>93.717000000000013</v>
      </c>
      <c r="L48" s="44">
        <v>89.3</v>
      </c>
      <c r="M48" s="44">
        <v>82.09</v>
      </c>
      <c r="N48" s="44">
        <v>74.88</v>
      </c>
      <c r="O48" s="44">
        <v>144.18</v>
      </c>
      <c r="P48" s="52">
        <f t="shared" si="4"/>
        <v>144.18</v>
      </c>
      <c r="Q48" s="46">
        <f t="shared" si="0"/>
        <v>3316140</v>
      </c>
      <c r="R48" s="45">
        <f t="shared" si="1"/>
        <v>286000</v>
      </c>
      <c r="S48" s="51">
        <f t="shared" si="5"/>
        <v>3602140</v>
      </c>
      <c r="T48" s="62">
        <f>O48*C48*Q4+R48</f>
        <v>3602140</v>
      </c>
      <c r="U48" s="30"/>
    </row>
    <row r="49" spans="1:316" s="1" customFormat="1" ht="21.75" customHeight="1">
      <c r="A49" s="77" t="s">
        <v>54</v>
      </c>
      <c r="B49" s="99" t="s">
        <v>205</v>
      </c>
      <c r="C49" s="65">
        <v>1</v>
      </c>
      <c r="D49" s="47">
        <v>0.14299999999999999</v>
      </c>
      <c r="E49" s="48">
        <f t="shared" si="2"/>
        <v>0.14299999999999999</v>
      </c>
      <c r="F49" s="34">
        <v>141.58000000000001</v>
      </c>
      <c r="G49" s="34">
        <f t="shared" si="3"/>
        <v>134.12700000000001</v>
      </c>
      <c r="H49" s="34">
        <f t="shared" si="6"/>
        <v>126.6755</v>
      </c>
      <c r="I49" s="34">
        <f t="shared" si="7"/>
        <v>119.22399999999999</v>
      </c>
      <c r="J49" s="34">
        <v>104.32</v>
      </c>
      <c r="K49" s="34">
        <f t="shared" si="8"/>
        <v>96.869500000000002</v>
      </c>
      <c r="L49" s="34">
        <v>92.4</v>
      </c>
      <c r="M49" s="34">
        <v>84.95</v>
      </c>
      <c r="N49" s="34">
        <v>77.489999999999995</v>
      </c>
      <c r="O49" s="85">
        <v>149.03</v>
      </c>
      <c r="P49" s="52">
        <f t="shared" si="4"/>
        <v>149.03</v>
      </c>
      <c r="Q49" s="46">
        <f t="shared" si="0"/>
        <v>3427690</v>
      </c>
      <c r="R49" s="45">
        <f t="shared" si="1"/>
        <v>286000</v>
      </c>
      <c r="S49" s="51">
        <f t="shared" si="5"/>
        <v>3713690</v>
      </c>
      <c r="T49" s="62">
        <f>O49*C49*Q4+R49</f>
        <v>3713690</v>
      </c>
    </row>
    <row r="50" spans="1:316" s="1" customFormat="1" ht="21.75" customHeight="1">
      <c r="A50" s="76" t="s">
        <v>55</v>
      </c>
      <c r="B50" s="97" t="s">
        <v>206</v>
      </c>
      <c r="C50" s="65">
        <v>1</v>
      </c>
      <c r="D50" s="47">
        <v>0.09</v>
      </c>
      <c r="E50" s="48">
        <f t="shared" si="2"/>
        <v>0.09</v>
      </c>
      <c r="F50" s="44">
        <v>86.36</v>
      </c>
      <c r="G50" s="44">
        <f t="shared" si="3"/>
        <v>81.81</v>
      </c>
      <c r="H50" s="44">
        <f t="shared" si="6"/>
        <v>77.265000000000015</v>
      </c>
      <c r="I50" s="44">
        <f t="shared" si="7"/>
        <v>72.72</v>
      </c>
      <c r="J50" s="44">
        <v>63.51</v>
      </c>
      <c r="K50" s="44">
        <f t="shared" si="8"/>
        <v>59.085000000000001</v>
      </c>
      <c r="L50" s="44">
        <v>56.24</v>
      </c>
      <c r="M50" s="44">
        <v>51.7</v>
      </c>
      <c r="N50" s="44">
        <v>47.15</v>
      </c>
      <c r="O50" s="44">
        <v>90.9</v>
      </c>
      <c r="P50" s="52">
        <f t="shared" si="4"/>
        <v>90.9</v>
      </c>
      <c r="Q50" s="46">
        <f t="shared" si="0"/>
        <v>2090700.0000000002</v>
      </c>
      <c r="R50" s="45">
        <f t="shared" si="1"/>
        <v>180000</v>
      </c>
      <c r="S50" s="51">
        <f t="shared" si="5"/>
        <v>2270700</v>
      </c>
      <c r="T50" s="62">
        <f>O50*C50*Q4+R50</f>
        <v>2270700</v>
      </c>
    </row>
    <row r="51" spans="1:316" s="1" customFormat="1" ht="21.75" customHeight="1">
      <c r="A51" s="78" t="s">
        <v>56</v>
      </c>
      <c r="B51" s="121" t="s">
        <v>57</v>
      </c>
      <c r="C51" s="65">
        <v>1</v>
      </c>
      <c r="D51" s="49">
        <v>1.1479999999999999</v>
      </c>
      <c r="E51" s="48">
        <f t="shared" si="2"/>
        <v>1.1479999999999999</v>
      </c>
      <c r="F51" s="34">
        <v>1138.06</v>
      </c>
      <c r="G51" s="34">
        <f t="shared" si="3"/>
        <v>1078.164</v>
      </c>
      <c r="H51" s="34">
        <f t="shared" si="6"/>
        <v>1018.2660000000001</v>
      </c>
      <c r="I51" s="34">
        <f t="shared" si="7"/>
        <v>958.36800000000005</v>
      </c>
      <c r="J51" s="34">
        <v>838.57</v>
      </c>
      <c r="K51" s="34">
        <f t="shared" si="8"/>
        <v>778.67400000000009</v>
      </c>
      <c r="L51" s="34">
        <v>742.74</v>
      </c>
      <c r="M51" s="34">
        <v>682.84</v>
      </c>
      <c r="N51" s="34">
        <v>622.94000000000005</v>
      </c>
      <c r="O51" s="85">
        <v>1197.96</v>
      </c>
      <c r="P51" s="52">
        <f t="shared" si="4"/>
        <v>1197.96</v>
      </c>
      <c r="Q51" s="46">
        <f t="shared" si="0"/>
        <v>27553080</v>
      </c>
      <c r="R51" s="45">
        <f t="shared" si="1"/>
        <v>2296000</v>
      </c>
      <c r="S51" s="51">
        <f t="shared" si="5"/>
        <v>29849080</v>
      </c>
      <c r="T51" s="62">
        <f>O51*C51*Q4+R51</f>
        <v>29849080</v>
      </c>
      <c r="U51" s="30"/>
    </row>
    <row r="52" spans="1:316" s="106" customFormat="1" ht="21.75" customHeight="1">
      <c r="A52" s="74" t="s">
        <v>58</v>
      </c>
      <c r="B52" s="97" t="s">
        <v>59</v>
      </c>
      <c r="C52" s="65">
        <v>1</v>
      </c>
      <c r="D52" s="47">
        <v>1.1479999999999999</v>
      </c>
      <c r="E52" s="48">
        <f t="shared" si="2"/>
        <v>1.1479999999999999</v>
      </c>
      <c r="F52" s="44">
        <v>1138.06</v>
      </c>
      <c r="G52" s="44">
        <f t="shared" si="3"/>
        <v>1078.164</v>
      </c>
      <c r="H52" s="44">
        <f t="shared" si="6"/>
        <v>1018.2660000000001</v>
      </c>
      <c r="I52" s="44">
        <f t="shared" si="7"/>
        <v>958.36800000000005</v>
      </c>
      <c r="J52" s="44">
        <v>838.57</v>
      </c>
      <c r="K52" s="44">
        <f t="shared" si="8"/>
        <v>778.67400000000009</v>
      </c>
      <c r="L52" s="44">
        <v>742.74</v>
      </c>
      <c r="M52" s="44">
        <v>682.84</v>
      </c>
      <c r="N52" s="44">
        <v>622.94000000000005</v>
      </c>
      <c r="O52" s="44">
        <v>1197.96</v>
      </c>
      <c r="P52" s="52">
        <f t="shared" si="4"/>
        <v>1197.96</v>
      </c>
      <c r="Q52" s="46">
        <f t="shared" si="0"/>
        <v>27553080</v>
      </c>
      <c r="R52" s="45">
        <f t="shared" si="1"/>
        <v>2296000</v>
      </c>
      <c r="S52" s="51">
        <f t="shared" si="5"/>
        <v>29849080</v>
      </c>
      <c r="T52" s="62">
        <f>O52*C52*Q4+R52</f>
        <v>29849080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</row>
    <row r="53" spans="1:316" s="1" customFormat="1" ht="21.75" customHeight="1">
      <c r="A53" s="76" t="s">
        <v>60</v>
      </c>
      <c r="B53" s="122" t="s">
        <v>61</v>
      </c>
      <c r="C53" s="65">
        <v>1</v>
      </c>
      <c r="D53" s="47">
        <v>1.34</v>
      </c>
      <c r="E53" s="48">
        <f t="shared" si="2"/>
        <v>1.34</v>
      </c>
      <c r="F53" s="34">
        <v>1323.32</v>
      </c>
      <c r="G53" s="34">
        <f t="shared" si="3"/>
        <v>1253.664</v>
      </c>
      <c r="H53" s="34">
        <f t="shared" si="6"/>
        <v>1184.0160000000001</v>
      </c>
      <c r="I53" s="34">
        <f t="shared" si="7"/>
        <v>1114.3679999999999</v>
      </c>
      <c r="J53" s="34">
        <v>975.07</v>
      </c>
      <c r="K53" s="34">
        <f t="shared" si="8"/>
        <v>905.42400000000009</v>
      </c>
      <c r="L53" s="34">
        <v>863.64</v>
      </c>
      <c r="M53" s="34">
        <v>793.99</v>
      </c>
      <c r="N53" s="34">
        <v>724.34</v>
      </c>
      <c r="O53" s="85">
        <v>1392.96</v>
      </c>
      <c r="P53" s="52">
        <f t="shared" si="4"/>
        <v>1392.96</v>
      </c>
      <c r="Q53" s="46">
        <f t="shared" si="0"/>
        <v>32038080</v>
      </c>
      <c r="R53" s="45">
        <f t="shared" si="1"/>
        <v>2680000</v>
      </c>
      <c r="S53" s="51">
        <f t="shared" si="5"/>
        <v>34718080</v>
      </c>
      <c r="T53" s="62">
        <f>O53*C53*Q4+R53</f>
        <v>34718080</v>
      </c>
    </row>
    <row r="54" spans="1:316" s="1" customFormat="1" ht="21.75" customHeight="1">
      <c r="A54" s="76" t="s">
        <v>62</v>
      </c>
      <c r="B54" s="97" t="s">
        <v>207</v>
      </c>
      <c r="C54" s="65">
        <v>1</v>
      </c>
      <c r="D54" s="47">
        <v>0.129</v>
      </c>
      <c r="E54" s="48">
        <f t="shared" si="2"/>
        <v>0.129</v>
      </c>
      <c r="F54" s="44">
        <v>122.96</v>
      </c>
      <c r="G54" s="44">
        <f t="shared" si="3"/>
        <v>116.47799999999999</v>
      </c>
      <c r="H54" s="44">
        <f t="shared" si="6"/>
        <v>110.00699999999999</v>
      </c>
      <c r="I54" s="44">
        <f t="shared" si="7"/>
        <v>103.53599999999999</v>
      </c>
      <c r="J54" s="44">
        <v>90.59</v>
      </c>
      <c r="K54" s="44">
        <f t="shared" si="8"/>
        <v>84.12299999999999</v>
      </c>
      <c r="L54" s="44">
        <v>80.239999999999995</v>
      </c>
      <c r="M54" s="44">
        <v>73.77</v>
      </c>
      <c r="N54" s="44">
        <v>67.290000000000006</v>
      </c>
      <c r="O54" s="44">
        <v>129.41999999999999</v>
      </c>
      <c r="P54" s="52">
        <f t="shared" si="4"/>
        <v>129.41999999999999</v>
      </c>
      <c r="Q54" s="46">
        <f t="shared" si="0"/>
        <v>2976659.9999999995</v>
      </c>
      <c r="R54" s="45">
        <f t="shared" si="1"/>
        <v>258000</v>
      </c>
      <c r="S54" s="51">
        <f t="shared" si="5"/>
        <v>3234659.9999999995</v>
      </c>
      <c r="T54" s="62">
        <f>O54*C54*Q4+R54</f>
        <v>3234659.9999999995</v>
      </c>
    </row>
    <row r="55" spans="1:316" s="1" customFormat="1" ht="21.75" customHeight="1">
      <c r="A55" s="79" t="s">
        <v>63</v>
      </c>
      <c r="B55" s="99" t="s">
        <v>208</v>
      </c>
      <c r="C55" s="65">
        <v>1</v>
      </c>
      <c r="D55" s="47">
        <v>0.13</v>
      </c>
      <c r="E55" s="48">
        <f t="shared" si="2"/>
        <v>0.13</v>
      </c>
      <c r="F55" s="34">
        <v>128.57</v>
      </c>
      <c r="G55" s="34">
        <f t="shared" si="3"/>
        <v>121.79700000000001</v>
      </c>
      <c r="H55" s="34">
        <f t="shared" si="6"/>
        <v>115.03050000000002</v>
      </c>
      <c r="I55" s="34">
        <f t="shared" si="7"/>
        <v>108.26400000000001</v>
      </c>
      <c r="J55" s="34">
        <v>94.73</v>
      </c>
      <c r="K55" s="34">
        <f t="shared" si="8"/>
        <v>87.964500000000001</v>
      </c>
      <c r="L55" s="34">
        <v>83.91</v>
      </c>
      <c r="M55" s="34">
        <v>77.13</v>
      </c>
      <c r="N55" s="34">
        <f t="shared" si="13"/>
        <v>70.371600000000001</v>
      </c>
      <c r="O55" s="85">
        <v>135.33000000000001</v>
      </c>
      <c r="P55" s="52">
        <f t="shared" si="4"/>
        <v>135.33000000000001</v>
      </c>
      <c r="Q55" s="46">
        <f t="shared" si="0"/>
        <v>3112590.0000000005</v>
      </c>
      <c r="R55" s="45">
        <f t="shared" si="1"/>
        <v>260000</v>
      </c>
      <c r="S55" s="51">
        <f t="shared" si="5"/>
        <v>3372590.0000000005</v>
      </c>
      <c r="T55" s="62">
        <f>O55*C55*Q4+R55</f>
        <v>3372590.0000000005</v>
      </c>
    </row>
    <row r="56" spans="1:316" s="1" customFormat="1" ht="21.75" customHeight="1">
      <c r="A56" s="80">
        <v>470</v>
      </c>
      <c r="B56" s="97" t="s">
        <v>175</v>
      </c>
      <c r="C56" s="65">
        <v>1</v>
      </c>
      <c r="D56" s="47">
        <v>0.13800000000000001</v>
      </c>
      <c r="E56" s="48">
        <f t="shared" si="2"/>
        <v>0.13800000000000001</v>
      </c>
      <c r="F56" s="44">
        <v>131.82</v>
      </c>
      <c r="G56" s="44">
        <f t="shared" si="3"/>
        <v>124.875</v>
      </c>
      <c r="H56" s="44">
        <f t="shared" si="6"/>
        <v>117.9375</v>
      </c>
      <c r="I56" s="44">
        <f t="shared" si="7"/>
        <v>111</v>
      </c>
      <c r="J56" s="44">
        <v>97.22</v>
      </c>
      <c r="K56" s="44">
        <f t="shared" si="8"/>
        <v>90.1875</v>
      </c>
      <c r="L56" s="44">
        <v>86.12</v>
      </c>
      <c r="M56" s="44">
        <v>79.180000000000007</v>
      </c>
      <c r="N56" s="44">
        <v>72.239999999999995</v>
      </c>
      <c r="O56" s="44">
        <v>138.75</v>
      </c>
      <c r="P56" s="52">
        <f t="shared" si="4"/>
        <v>138.75</v>
      </c>
      <c r="Q56" s="46">
        <f t="shared" si="0"/>
        <v>3191250</v>
      </c>
      <c r="R56" s="45">
        <f t="shared" si="1"/>
        <v>276000</v>
      </c>
      <c r="S56" s="51">
        <f t="shared" si="5"/>
        <v>3467250</v>
      </c>
      <c r="T56" s="62">
        <f>O56*C56*Q4+R56</f>
        <v>3467250</v>
      </c>
    </row>
    <row r="57" spans="1:316" s="1" customFormat="1" ht="21.75" customHeight="1">
      <c r="A57" s="80">
        <v>471</v>
      </c>
      <c r="B57" s="99" t="s">
        <v>176</v>
      </c>
      <c r="C57" s="65">
        <v>1</v>
      </c>
      <c r="D57" s="47">
        <v>0.13800000000000001</v>
      </c>
      <c r="E57" s="48">
        <f t="shared" si="2"/>
        <v>0.13800000000000001</v>
      </c>
      <c r="F57" s="34">
        <v>131.82</v>
      </c>
      <c r="G57" s="34">
        <f t="shared" si="3"/>
        <v>124.875</v>
      </c>
      <c r="H57" s="34">
        <f t="shared" si="6"/>
        <v>117.9375</v>
      </c>
      <c r="I57" s="34">
        <f t="shared" si="7"/>
        <v>111</v>
      </c>
      <c r="J57" s="34">
        <v>97.22</v>
      </c>
      <c r="K57" s="34">
        <f t="shared" si="8"/>
        <v>90.1875</v>
      </c>
      <c r="L57" s="34">
        <v>86.12</v>
      </c>
      <c r="M57" s="34">
        <v>79.180000000000007</v>
      </c>
      <c r="N57" s="34">
        <v>72.239999999999995</v>
      </c>
      <c r="O57" s="85">
        <v>138.75</v>
      </c>
      <c r="P57" s="52">
        <f t="shared" si="4"/>
        <v>138.75</v>
      </c>
      <c r="Q57" s="46">
        <f t="shared" si="0"/>
        <v>3191250</v>
      </c>
      <c r="R57" s="45">
        <f t="shared" si="1"/>
        <v>276000</v>
      </c>
      <c r="S57" s="51">
        <f t="shared" si="5"/>
        <v>3467250</v>
      </c>
      <c r="T57" s="62">
        <f>O57*C57*Q4+R57</f>
        <v>3467250</v>
      </c>
    </row>
    <row r="58" spans="1:316" s="1" customFormat="1" ht="21.75" customHeight="1">
      <c r="A58" s="80">
        <v>473</v>
      </c>
      <c r="B58" s="97" t="s">
        <v>174</v>
      </c>
      <c r="C58" s="65">
        <v>1</v>
      </c>
      <c r="D58" s="47">
        <v>0.34100000000000003</v>
      </c>
      <c r="E58" s="48">
        <f t="shared" si="2"/>
        <v>0.34100000000000003</v>
      </c>
      <c r="F58" s="44">
        <v>326.54000000000002</v>
      </c>
      <c r="G58" s="44">
        <f t="shared" si="3"/>
        <v>309.35700000000003</v>
      </c>
      <c r="H58" s="44">
        <f t="shared" si="6"/>
        <v>292.1705</v>
      </c>
      <c r="I58" s="44">
        <f t="shared" si="7"/>
        <v>274.98400000000004</v>
      </c>
      <c r="J58" s="44">
        <v>240.49</v>
      </c>
      <c r="K58" s="44">
        <f t="shared" si="8"/>
        <v>223.42449999999999</v>
      </c>
      <c r="L58" s="44">
        <v>212.99</v>
      </c>
      <c r="M58" s="44">
        <v>195.8</v>
      </c>
      <c r="N58" s="44">
        <v>178.63</v>
      </c>
      <c r="O58" s="44">
        <v>343.73</v>
      </c>
      <c r="P58" s="52">
        <f t="shared" si="4"/>
        <v>343.73</v>
      </c>
      <c r="Q58" s="46">
        <f t="shared" si="0"/>
        <v>7905790</v>
      </c>
      <c r="R58" s="45">
        <f t="shared" si="1"/>
        <v>682000</v>
      </c>
      <c r="S58" s="51">
        <f t="shared" si="5"/>
        <v>8587790</v>
      </c>
      <c r="T58" s="62">
        <f>O58*C58*Q4+R58</f>
        <v>8587790</v>
      </c>
    </row>
    <row r="59" spans="1:316" s="1" customFormat="1" ht="21.75" customHeight="1">
      <c r="A59" s="80">
        <v>475</v>
      </c>
      <c r="B59" s="99" t="s">
        <v>64</v>
      </c>
      <c r="C59" s="65">
        <v>1</v>
      </c>
      <c r="D59" s="47">
        <v>0.77100000000000002</v>
      </c>
      <c r="E59" s="48">
        <f t="shared" si="2"/>
        <v>0.77100000000000002</v>
      </c>
      <c r="F59" s="34">
        <v>741.69</v>
      </c>
      <c r="G59" s="34">
        <f t="shared" si="3"/>
        <v>702.65699999999993</v>
      </c>
      <c r="H59" s="34">
        <f t="shared" si="6"/>
        <v>663.62049999999999</v>
      </c>
      <c r="I59" s="34">
        <f t="shared" si="7"/>
        <v>624.58400000000006</v>
      </c>
      <c r="J59" s="34">
        <v>546.51</v>
      </c>
      <c r="K59" s="34">
        <f t="shared" si="8"/>
        <v>507.47450000000003</v>
      </c>
      <c r="L59" s="34">
        <v>484.06</v>
      </c>
      <c r="M59" s="34">
        <v>445.02</v>
      </c>
      <c r="N59" s="34">
        <v>405.98</v>
      </c>
      <c r="O59" s="85">
        <v>780.73</v>
      </c>
      <c r="P59" s="52">
        <f t="shared" si="4"/>
        <v>780.73</v>
      </c>
      <c r="Q59" s="46">
        <f t="shared" si="0"/>
        <v>17956790</v>
      </c>
      <c r="R59" s="45">
        <f t="shared" si="1"/>
        <v>1542000</v>
      </c>
      <c r="S59" s="51">
        <f t="shared" si="5"/>
        <v>19498790</v>
      </c>
      <c r="T59" s="62">
        <f>O59*C59*Q4+R59</f>
        <v>19498790</v>
      </c>
    </row>
    <row r="60" spans="1:316" s="1" customFormat="1" ht="21.75" customHeight="1">
      <c r="A60" s="80">
        <v>476</v>
      </c>
      <c r="B60" s="97" t="s">
        <v>65</v>
      </c>
      <c r="C60" s="65">
        <v>1</v>
      </c>
      <c r="D60" s="47">
        <v>0.77100000000000002</v>
      </c>
      <c r="E60" s="48">
        <f t="shared" si="2"/>
        <v>0.77100000000000002</v>
      </c>
      <c r="F60" s="44">
        <v>741.69</v>
      </c>
      <c r="G60" s="44">
        <f t="shared" si="3"/>
        <v>702.65699999999993</v>
      </c>
      <c r="H60" s="44">
        <f t="shared" si="6"/>
        <v>663.62049999999999</v>
      </c>
      <c r="I60" s="44">
        <f t="shared" si="7"/>
        <v>624.58400000000006</v>
      </c>
      <c r="J60" s="44">
        <v>546.51</v>
      </c>
      <c r="K60" s="44">
        <f t="shared" si="8"/>
        <v>507.47450000000003</v>
      </c>
      <c r="L60" s="44">
        <v>484.06</v>
      </c>
      <c r="M60" s="44">
        <v>445.02</v>
      </c>
      <c r="N60" s="44">
        <v>405.98</v>
      </c>
      <c r="O60" s="44">
        <v>780.73</v>
      </c>
      <c r="P60" s="52">
        <f t="shared" si="4"/>
        <v>780.73</v>
      </c>
      <c r="Q60" s="46">
        <f t="shared" si="0"/>
        <v>17956790</v>
      </c>
      <c r="R60" s="45">
        <f t="shared" si="1"/>
        <v>1542000</v>
      </c>
      <c r="S60" s="51">
        <f t="shared" si="5"/>
        <v>19498790</v>
      </c>
      <c r="T60" s="62">
        <f>O60*C60*Q4+R60</f>
        <v>19498790</v>
      </c>
    </row>
    <row r="61" spans="1:316" s="1" customFormat="1" ht="21.75" customHeight="1">
      <c r="A61" s="118" t="s">
        <v>66</v>
      </c>
      <c r="B61" s="115" t="s">
        <v>123</v>
      </c>
      <c r="C61" s="116">
        <v>1</v>
      </c>
      <c r="D61" s="47">
        <v>7.9000000000000001E-2</v>
      </c>
      <c r="E61" s="48">
        <f t="shared" si="2"/>
        <v>7.9000000000000001E-2</v>
      </c>
      <c r="F61" s="34">
        <f t="shared" si="9"/>
        <v>0</v>
      </c>
      <c r="G61" s="34">
        <f t="shared" si="3"/>
        <v>0</v>
      </c>
      <c r="H61" s="34">
        <f t="shared" si="6"/>
        <v>0</v>
      </c>
      <c r="I61" s="34">
        <f t="shared" si="7"/>
        <v>0</v>
      </c>
      <c r="J61" s="34">
        <f t="shared" si="10"/>
        <v>0</v>
      </c>
      <c r="K61" s="34">
        <f t="shared" si="8"/>
        <v>0</v>
      </c>
      <c r="L61" s="34">
        <f t="shared" si="11"/>
        <v>0</v>
      </c>
      <c r="M61" s="34">
        <f t="shared" si="12"/>
        <v>0</v>
      </c>
      <c r="N61" s="34">
        <f t="shared" si="13"/>
        <v>0</v>
      </c>
      <c r="O61" s="85">
        <v>0</v>
      </c>
      <c r="P61" s="52">
        <f t="shared" si="4"/>
        <v>0</v>
      </c>
      <c r="Q61" s="46">
        <f t="shared" si="0"/>
        <v>0</v>
      </c>
      <c r="R61" s="45">
        <f t="shared" si="1"/>
        <v>158000</v>
      </c>
      <c r="S61" s="51">
        <f t="shared" si="5"/>
        <v>158000</v>
      </c>
      <c r="T61" s="62">
        <f>O61*C61*Q4+R61</f>
        <v>158000</v>
      </c>
    </row>
    <row r="62" spans="1:316" s="1" customFormat="1" ht="21.75" customHeight="1">
      <c r="A62" s="118" t="s">
        <v>67</v>
      </c>
      <c r="B62" s="115" t="s">
        <v>68</v>
      </c>
      <c r="C62" s="116">
        <v>1</v>
      </c>
      <c r="D62" s="47">
        <v>7.5999999999999998E-2</v>
      </c>
      <c r="E62" s="48">
        <f t="shared" si="2"/>
        <v>7.5999999999999998E-2</v>
      </c>
      <c r="F62" s="44">
        <f t="shared" si="9"/>
        <v>0</v>
      </c>
      <c r="G62" s="44">
        <f t="shared" si="3"/>
        <v>0</v>
      </c>
      <c r="H62" s="44">
        <f t="shared" si="6"/>
        <v>0</v>
      </c>
      <c r="I62" s="44">
        <f t="shared" si="7"/>
        <v>0</v>
      </c>
      <c r="J62" s="44">
        <f t="shared" si="10"/>
        <v>0</v>
      </c>
      <c r="K62" s="44">
        <f t="shared" si="8"/>
        <v>0</v>
      </c>
      <c r="L62" s="44">
        <f t="shared" si="11"/>
        <v>0</v>
      </c>
      <c r="M62" s="44">
        <f t="shared" si="12"/>
        <v>0</v>
      </c>
      <c r="N62" s="44">
        <f t="shared" si="13"/>
        <v>0</v>
      </c>
      <c r="O62" s="44">
        <v>0</v>
      </c>
      <c r="P62" s="52">
        <f t="shared" si="4"/>
        <v>0</v>
      </c>
      <c r="Q62" s="46">
        <f t="shared" si="0"/>
        <v>0</v>
      </c>
      <c r="R62" s="45">
        <f t="shared" si="1"/>
        <v>152000</v>
      </c>
      <c r="S62" s="51">
        <f t="shared" si="5"/>
        <v>152000</v>
      </c>
      <c r="T62" s="62">
        <f>O62*C62*Q4+R62</f>
        <v>152000</v>
      </c>
    </row>
    <row r="63" spans="1:316" s="1" customFormat="1" ht="21.75" customHeight="1">
      <c r="A63" s="81" t="s">
        <v>69</v>
      </c>
      <c r="B63" s="100" t="s">
        <v>70</v>
      </c>
      <c r="C63" s="65">
        <v>1</v>
      </c>
      <c r="D63" s="47">
        <v>0.69</v>
      </c>
      <c r="E63" s="48">
        <f t="shared" si="2"/>
        <v>0.69</v>
      </c>
      <c r="F63" s="34">
        <v>665.46</v>
      </c>
      <c r="G63" s="34">
        <f t="shared" si="3"/>
        <v>630.44100000000003</v>
      </c>
      <c r="H63" s="34">
        <f t="shared" si="6"/>
        <v>595.41650000000004</v>
      </c>
      <c r="I63" s="34">
        <f t="shared" si="7"/>
        <v>560.39199999999994</v>
      </c>
      <c r="J63" s="34">
        <v>490.34</v>
      </c>
      <c r="K63" s="34">
        <f t="shared" si="8"/>
        <v>455.31849999999997</v>
      </c>
      <c r="L63" s="34">
        <v>434.3</v>
      </c>
      <c r="M63" s="34">
        <v>399.27</v>
      </c>
      <c r="N63" s="34">
        <v>364.26</v>
      </c>
      <c r="O63" s="85">
        <v>700.49</v>
      </c>
      <c r="P63" s="52">
        <f t="shared" si="4"/>
        <v>700.49</v>
      </c>
      <c r="Q63" s="46">
        <f t="shared" si="0"/>
        <v>16111270</v>
      </c>
      <c r="R63" s="45">
        <f t="shared" si="1"/>
        <v>1380000</v>
      </c>
      <c r="S63" s="51">
        <f t="shared" si="5"/>
        <v>17491270</v>
      </c>
      <c r="T63" s="62">
        <f>O63*C63*Q4+R63</f>
        <v>17491270</v>
      </c>
    </row>
    <row r="64" spans="1:316" s="1" customFormat="1" ht="21.75" customHeight="1">
      <c r="A64" s="81" t="s">
        <v>71</v>
      </c>
      <c r="B64" s="101" t="s">
        <v>72</v>
      </c>
      <c r="C64" s="65">
        <v>1</v>
      </c>
      <c r="D64" s="47">
        <v>0.69</v>
      </c>
      <c r="E64" s="48">
        <f t="shared" si="2"/>
        <v>0.69</v>
      </c>
      <c r="F64" s="44">
        <v>665.46</v>
      </c>
      <c r="G64" s="44">
        <f t="shared" si="3"/>
        <v>630.44100000000003</v>
      </c>
      <c r="H64" s="44">
        <f t="shared" si="6"/>
        <v>595.41650000000004</v>
      </c>
      <c r="I64" s="44">
        <f t="shared" si="7"/>
        <v>560.39199999999994</v>
      </c>
      <c r="J64" s="44">
        <v>490.34</v>
      </c>
      <c r="K64" s="44">
        <f t="shared" si="8"/>
        <v>455.31849999999997</v>
      </c>
      <c r="L64" s="44">
        <v>434.3</v>
      </c>
      <c r="M64" s="44">
        <v>399.27</v>
      </c>
      <c r="N64" s="44">
        <v>364.26</v>
      </c>
      <c r="O64" s="44">
        <v>700.49</v>
      </c>
      <c r="P64" s="52">
        <f t="shared" si="4"/>
        <v>700.49</v>
      </c>
      <c r="Q64" s="46">
        <f t="shared" si="0"/>
        <v>16111270</v>
      </c>
      <c r="R64" s="45">
        <f t="shared" si="1"/>
        <v>1380000</v>
      </c>
      <c r="S64" s="51">
        <f t="shared" si="5"/>
        <v>17491270</v>
      </c>
      <c r="T64" s="62">
        <f>O64*C64*Q4+R64</f>
        <v>17491270</v>
      </c>
    </row>
    <row r="65" spans="1:21" s="1" customFormat="1" ht="21.75" customHeight="1">
      <c r="A65" s="81" t="s">
        <v>73</v>
      </c>
      <c r="B65" s="100" t="s">
        <v>74</v>
      </c>
      <c r="C65" s="65">
        <v>1</v>
      </c>
      <c r="D65" s="47">
        <v>0.69</v>
      </c>
      <c r="E65" s="48">
        <f t="shared" si="2"/>
        <v>0.69</v>
      </c>
      <c r="F65" s="34">
        <v>665.46</v>
      </c>
      <c r="G65" s="34">
        <f t="shared" si="3"/>
        <v>630.44100000000003</v>
      </c>
      <c r="H65" s="34">
        <f t="shared" si="6"/>
        <v>595.41650000000004</v>
      </c>
      <c r="I65" s="34">
        <f t="shared" si="7"/>
        <v>560.39199999999994</v>
      </c>
      <c r="J65" s="34">
        <v>490.34</v>
      </c>
      <c r="K65" s="34">
        <f t="shared" si="8"/>
        <v>455.31849999999997</v>
      </c>
      <c r="L65" s="34">
        <v>434.3</v>
      </c>
      <c r="M65" s="34">
        <v>399.27</v>
      </c>
      <c r="N65" s="34">
        <v>364.26</v>
      </c>
      <c r="O65" s="85">
        <v>700.49</v>
      </c>
      <c r="P65" s="52">
        <f t="shared" si="4"/>
        <v>700.49</v>
      </c>
      <c r="Q65" s="46">
        <f t="shared" si="0"/>
        <v>16111270</v>
      </c>
      <c r="R65" s="45">
        <f t="shared" si="1"/>
        <v>1380000</v>
      </c>
      <c r="S65" s="51">
        <f t="shared" si="5"/>
        <v>17491270</v>
      </c>
      <c r="T65" s="62">
        <f>O65*C65*Q4+R65</f>
        <v>17491270</v>
      </c>
    </row>
    <row r="66" spans="1:21" s="1" customFormat="1" ht="21.75" customHeight="1">
      <c r="A66" s="81" t="s">
        <v>75</v>
      </c>
      <c r="B66" s="101" t="s">
        <v>76</v>
      </c>
      <c r="C66" s="65">
        <v>1</v>
      </c>
      <c r="D66" s="47">
        <v>0.69</v>
      </c>
      <c r="E66" s="48">
        <f t="shared" si="2"/>
        <v>0.69</v>
      </c>
      <c r="F66" s="44">
        <v>665.46</v>
      </c>
      <c r="G66" s="44">
        <f t="shared" si="3"/>
        <v>630.44100000000003</v>
      </c>
      <c r="H66" s="44">
        <f t="shared" si="6"/>
        <v>595.41650000000004</v>
      </c>
      <c r="I66" s="44">
        <f t="shared" si="7"/>
        <v>560.39199999999994</v>
      </c>
      <c r="J66" s="44">
        <v>490.34</v>
      </c>
      <c r="K66" s="44">
        <f t="shared" si="8"/>
        <v>455.31849999999997</v>
      </c>
      <c r="L66" s="44">
        <v>434.3</v>
      </c>
      <c r="M66" s="44">
        <v>399.27</v>
      </c>
      <c r="N66" s="44">
        <v>364.26</v>
      </c>
      <c r="O66" s="44">
        <v>700.49</v>
      </c>
      <c r="P66" s="52">
        <f t="shared" si="4"/>
        <v>700.49</v>
      </c>
      <c r="Q66" s="46">
        <f t="shared" si="0"/>
        <v>16111270</v>
      </c>
      <c r="R66" s="45">
        <f t="shared" si="1"/>
        <v>1380000</v>
      </c>
      <c r="S66" s="51">
        <f t="shared" si="5"/>
        <v>17491270</v>
      </c>
      <c r="T66" s="62">
        <f>O66*C66*Q4+R66</f>
        <v>17491270</v>
      </c>
    </row>
    <row r="67" spans="1:21" s="1" customFormat="1" ht="21.75" customHeight="1">
      <c r="A67" s="81" t="s">
        <v>77</v>
      </c>
      <c r="B67" s="100" t="s">
        <v>78</v>
      </c>
      <c r="C67" s="65">
        <v>1</v>
      </c>
      <c r="D67" s="47">
        <v>0.69</v>
      </c>
      <c r="E67" s="48">
        <f t="shared" si="2"/>
        <v>0.69</v>
      </c>
      <c r="F67" s="34">
        <v>665.46</v>
      </c>
      <c r="G67" s="34">
        <f t="shared" si="3"/>
        <v>630.44100000000003</v>
      </c>
      <c r="H67" s="34">
        <f t="shared" si="6"/>
        <v>595.41650000000004</v>
      </c>
      <c r="I67" s="34">
        <f t="shared" si="7"/>
        <v>560.39199999999994</v>
      </c>
      <c r="J67" s="34">
        <v>490.34</v>
      </c>
      <c r="K67" s="34">
        <f t="shared" si="8"/>
        <v>455.31849999999997</v>
      </c>
      <c r="L67" s="34">
        <v>434.3</v>
      </c>
      <c r="M67" s="34">
        <v>399.27</v>
      </c>
      <c r="N67" s="34">
        <v>364.26</v>
      </c>
      <c r="O67" s="85">
        <v>700.49</v>
      </c>
      <c r="P67" s="52">
        <f t="shared" si="4"/>
        <v>700.49</v>
      </c>
      <c r="Q67" s="46">
        <f t="shared" si="0"/>
        <v>16111270</v>
      </c>
      <c r="R67" s="45">
        <f t="shared" si="1"/>
        <v>1380000</v>
      </c>
      <c r="S67" s="51">
        <f t="shared" si="5"/>
        <v>17491270</v>
      </c>
      <c r="T67" s="62">
        <f>O67*C67*Q4+R67</f>
        <v>17491270</v>
      </c>
    </row>
    <row r="68" spans="1:21" s="1" customFormat="1" ht="21.75" customHeight="1">
      <c r="A68" s="81" t="s">
        <v>79</v>
      </c>
      <c r="B68" s="101" t="s">
        <v>80</v>
      </c>
      <c r="C68" s="65">
        <v>1</v>
      </c>
      <c r="D68" s="47">
        <v>0.69</v>
      </c>
      <c r="E68" s="48">
        <f t="shared" si="2"/>
        <v>0.69</v>
      </c>
      <c r="F68" s="44">
        <v>665.46</v>
      </c>
      <c r="G68" s="44">
        <f t="shared" si="3"/>
        <v>630.44100000000003</v>
      </c>
      <c r="H68" s="44">
        <f t="shared" si="6"/>
        <v>595.41650000000004</v>
      </c>
      <c r="I68" s="44">
        <f t="shared" si="7"/>
        <v>560.39199999999994</v>
      </c>
      <c r="J68" s="44">
        <v>490.34</v>
      </c>
      <c r="K68" s="44">
        <f t="shared" si="8"/>
        <v>455.31849999999997</v>
      </c>
      <c r="L68" s="44">
        <v>434.3</v>
      </c>
      <c r="M68" s="44">
        <v>399.27</v>
      </c>
      <c r="N68" s="44">
        <v>364.26</v>
      </c>
      <c r="O68" s="44">
        <v>700.49</v>
      </c>
      <c r="P68" s="52">
        <f t="shared" si="4"/>
        <v>700.49</v>
      </c>
      <c r="Q68" s="46">
        <f t="shared" si="0"/>
        <v>16111270</v>
      </c>
      <c r="R68" s="45">
        <f t="shared" si="1"/>
        <v>1380000</v>
      </c>
      <c r="S68" s="51">
        <f t="shared" si="5"/>
        <v>17491270</v>
      </c>
      <c r="T68" s="62">
        <f>O68*C68*Q4+R68</f>
        <v>17491270</v>
      </c>
    </row>
    <row r="69" spans="1:21" s="1" customFormat="1" ht="21.75" customHeight="1">
      <c r="A69" s="82" t="s">
        <v>81</v>
      </c>
      <c r="B69" s="99" t="s">
        <v>82</v>
      </c>
      <c r="C69" s="65">
        <v>1</v>
      </c>
      <c r="D69" s="47">
        <v>0.59799999999999998</v>
      </c>
      <c r="E69" s="48">
        <f t="shared" si="2"/>
        <v>0.59799999999999998</v>
      </c>
      <c r="F69" s="34">
        <v>573.13</v>
      </c>
      <c r="G69" s="34">
        <f t="shared" si="3"/>
        <v>542.96999999999991</v>
      </c>
      <c r="H69" s="34">
        <f t="shared" si="6"/>
        <v>512.80499999999995</v>
      </c>
      <c r="I69" s="34">
        <f t="shared" si="7"/>
        <v>482.64</v>
      </c>
      <c r="J69" s="34">
        <v>422.31</v>
      </c>
      <c r="K69" s="34">
        <f t="shared" si="8"/>
        <v>392.14499999999998</v>
      </c>
      <c r="L69" s="34">
        <v>374.04</v>
      </c>
      <c r="M69" s="34">
        <v>343.89</v>
      </c>
      <c r="N69" s="34">
        <v>313.72000000000003</v>
      </c>
      <c r="O69" s="85">
        <v>603.29999999999995</v>
      </c>
      <c r="P69" s="52">
        <f t="shared" si="4"/>
        <v>603.29999999999995</v>
      </c>
      <c r="Q69" s="46">
        <f t="shared" si="0"/>
        <v>13875899.999999998</v>
      </c>
      <c r="R69" s="45">
        <f t="shared" ref="R69:R123" si="14">E69*$R$4</f>
        <v>1196000</v>
      </c>
      <c r="S69" s="51">
        <f t="shared" si="5"/>
        <v>15071899.999999998</v>
      </c>
      <c r="T69" s="62">
        <f>O69*C69*Q4+R69</f>
        <v>15071899.999999998</v>
      </c>
    </row>
    <row r="70" spans="1:21" s="1" customFormat="1" ht="21.75" customHeight="1">
      <c r="A70" s="81" t="s">
        <v>83</v>
      </c>
      <c r="B70" s="97" t="s">
        <v>84</v>
      </c>
      <c r="C70" s="65">
        <v>1</v>
      </c>
      <c r="D70" s="47">
        <v>0.59799999999999998</v>
      </c>
      <c r="E70" s="48">
        <f t="shared" si="2"/>
        <v>0.59799999999999998</v>
      </c>
      <c r="F70" s="44">
        <v>573.13</v>
      </c>
      <c r="G70" s="44">
        <f t="shared" ref="G70:G123" si="15">O70*90/100</f>
        <v>542.96999999999991</v>
      </c>
      <c r="H70" s="44">
        <f t="shared" si="6"/>
        <v>512.80499999999995</v>
      </c>
      <c r="I70" s="44">
        <f t="shared" si="7"/>
        <v>482.64</v>
      </c>
      <c r="J70" s="44">
        <v>422.31</v>
      </c>
      <c r="K70" s="44">
        <f t="shared" si="8"/>
        <v>392.14499999999998</v>
      </c>
      <c r="L70" s="44">
        <v>374.04</v>
      </c>
      <c r="M70" s="44">
        <v>343.89</v>
      </c>
      <c r="N70" s="44">
        <v>313.72000000000003</v>
      </c>
      <c r="O70" s="44">
        <v>603.29999999999995</v>
      </c>
      <c r="P70" s="52">
        <f t="shared" ref="P70:P123" si="16">IF($P$4=5,F70,(IF($P$4=10,G70,(IF($P$4=15,H70,(IF($P$4=20,I70,(IF($P$4=30,J70,(IF($P$4=35,K70,(IF($P$4=38,L70,(IF($P$4=43,M70,(IF($P$4=48,N70,O70)))))))))))))))))*C70</f>
        <v>603.29999999999995</v>
      </c>
      <c r="Q70" s="46">
        <f t="shared" si="0"/>
        <v>13875899.999999998</v>
      </c>
      <c r="R70" s="45">
        <f t="shared" si="14"/>
        <v>1196000</v>
      </c>
      <c r="S70" s="51">
        <f t="shared" si="5"/>
        <v>15071899.999999998</v>
      </c>
      <c r="T70" s="62">
        <f>O70*C70*Q4+R70</f>
        <v>15071899.999999998</v>
      </c>
    </row>
    <row r="71" spans="1:21" s="1" customFormat="1" ht="21.75" customHeight="1">
      <c r="A71" s="81" t="s">
        <v>85</v>
      </c>
      <c r="B71" s="100" t="s">
        <v>209</v>
      </c>
      <c r="C71" s="65">
        <v>1</v>
      </c>
      <c r="D71" s="47">
        <v>0.28999999999999998</v>
      </c>
      <c r="E71" s="48">
        <f t="shared" si="2"/>
        <v>0.28999999999999998</v>
      </c>
      <c r="F71" s="34">
        <v>279.64</v>
      </c>
      <c r="G71" s="34">
        <f t="shared" si="15"/>
        <v>264.93299999999999</v>
      </c>
      <c r="H71" s="34">
        <f t="shared" si="6"/>
        <v>250.21450000000002</v>
      </c>
      <c r="I71" s="34">
        <f t="shared" si="7"/>
        <v>235.49599999999998</v>
      </c>
      <c r="J71" s="34">
        <v>206.17</v>
      </c>
      <c r="K71" s="34">
        <f t="shared" si="8"/>
        <v>191.34049999999999</v>
      </c>
      <c r="L71" s="34">
        <v>182.62</v>
      </c>
      <c r="M71" s="34">
        <v>167.9</v>
      </c>
      <c r="N71" s="34">
        <v>153.18</v>
      </c>
      <c r="O71" s="85">
        <v>294.37</v>
      </c>
      <c r="P71" s="52">
        <f t="shared" si="16"/>
        <v>294.37</v>
      </c>
      <c r="Q71" s="46">
        <f t="shared" si="0"/>
        <v>6770510</v>
      </c>
      <c r="R71" s="45">
        <f t="shared" si="14"/>
        <v>580000</v>
      </c>
      <c r="S71" s="51">
        <f t="shared" ref="S71:S123" si="17">Q71+R71</f>
        <v>7350510</v>
      </c>
      <c r="T71" s="62">
        <f>O71*C71*Q4+R71</f>
        <v>7350510</v>
      </c>
    </row>
    <row r="72" spans="1:21" s="1" customFormat="1" ht="21.75" customHeight="1">
      <c r="A72" s="81" t="s">
        <v>86</v>
      </c>
      <c r="B72" s="101" t="s">
        <v>87</v>
      </c>
      <c r="C72" s="65">
        <v>1</v>
      </c>
      <c r="D72" s="47">
        <v>7.8E-2</v>
      </c>
      <c r="E72" s="48">
        <f t="shared" si="2"/>
        <v>7.8E-2</v>
      </c>
      <c r="F72" s="44">
        <v>75.5</v>
      </c>
      <c r="G72" s="44">
        <f t="shared" si="15"/>
        <v>71.513999999999996</v>
      </c>
      <c r="H72" s="44">
        <f t="shared" ref="H72:H123" si="18">O72*85/100</f>
        <v>67.540999999999997</v>
      </c>
      <c r="I72" s="44">
        <f t="shared" ref="I72:I123" si="19">O72*80/100</f>
        <v>63.567999999999991</v>
      </c>
      <c r="J72" s="44">
        <v>55.68</v>
      </c>
      <c r="K72" s="44">
        <f t="shared" ref="K72:K123" si="20">O72*65/100</f>
        <v>51.648999999999994</v>
      </c>
      <c r="L72" s="44">
        <v>49.33</v>
      </c>
      <c r="M72" s="44">
        <v>45.35</v>
      </c>
      <c r="N72" s="44">
        <v>41.38</v>
      </c>
      <c r="O72" s="44">
        <v>79.459999999999994</v>
      </c>
      <c r="P72" s="52">
        <f t="shared" si="16"/>
        <v>79.459999999999994</v>
      </c>
      <c r="Q72" s="46">
        <f t="shared" si="0"/>
        <v>1827579.9999999998</v>
      </c>
      <c r="R72" s="45">
        <f t="shared" si="14"/>
        <v>156000</v>
      </c>
      <c r="S72" s="51">
        <f t="shared" si="17"/>
        <v>1983579.9999999998</v>
      </c>
      <c r="T72" s="62">
        <f>O72*C72*Q4+R72</f>
        <v>1983579.9999999998</v>
      </c>
    </row>
    <row r="73" spans="1:21" s="1" customFormat="1" ht="21.75" customHeight="1">
      <c r="A73" s="81" t="s">
        <v>88</v>
      </c>
      <c r="B73" s="100" t="s">
        <v>89</v>
      </c>
      <c r="C73" s="65">
        <v>1</v>
      </c>
      <c r="D73" s="47">
        <v>8.8999999999999996E-2</v>
      </c>
      <c r="E73" s="48">
        <f t="shared" si="2"/>
        <v>8.8999999999999996E-2</v>
      </c>
      <c r="F73" s="34">
        <v>86.06</v>
      </c>
      <c r="G73" s="34">
        <f t="shared" si="15"/>
        <v>81.531000000000006</v>
      </c>
      <c r="H73" s="34">
        <f t="shared" si="18"/>
        <v>77.001500000000007</v>
      </c>
      <c r="I73" s="34">
        <f t="shared" si="19"/>
        <v>72.472000000000008</v>
      </c>
      <c r="J73" s="34">
        <v>63.51</v>
      </c>
      <c r="K73" s="34">
        <f t="shared" si="20"/>
        <v>58.883500000000005</v>
      </c>
      <c r="L73" s="34">
        <v>56.27</v>
      </c>
      <c r="M73" s="34">
        <v>51.73</v>
      </c>
      <c r="N73" s="34">
        <v>47.21</v>
      </c>
      <c r="O73" s="85">
        <v>90.59</v>
      </c>
      <c r="P73" s="52">
        <f t="shared" si="16"/>
        <v>90.59</v>
      </c>
      <c r="Q73" s="46">
        <f t="shared" ref="Q73:Q123" si="21">P73*$Q$4</f>
        <v>2083570</v>
      </c>
      <c r="R73" s="45">
        <f t="shared" si="14"/>
        <v>178000</v>
      </c>
      <c r="S73" s="51">
        <f t="shared" si="17"/>
        <v>2261570</v>
      </c>
      <c r="T73" s="62">
        <f>O73*C73*Q4+R73</f>
        <v>2261570</v>
      </c>
    </row>
    <row r="74" spans="1:21" s="1" customFormat="1" ht="21.75" customHeight="1">
      <c r="A74" s="83" t="s">
        <v>90</v>
      </c>
      <c r="B74" s="101" t="s">
        <v>147</v>
      </c>
      <c r="C74" s="65">
        <v>1</v>
      </c>
      <c r="D74" s="47">
        <v>8.3000000000000004E-2</v>
      </c>
      <c r="E74" s="48">
        <f t="shared" ref="E74:E123" si="22">D74*C74</f>
        <v>8.3000000000000004E-2</v>
      </c>
      <c r="F74" s="44">
        <v>80.06</v>
      </c>
      <c r="G74" s="44">
        <f t="shared" si="15"/>
        <v>75.852000000000004</v>
      </c>
      <c r="H74" s="44">
        <f t="shared" si="18"/>
        <v>71.638000000000005</v>
      </c>
      <c r="I74" s="44">
        <f t="shared" si="19"/>
        <v>67.423999999999992</v>
      </c>
      <c r="J74" s="44">
        <v>58.99</v>
      </c>
      <c r="K74" s="44">
        <f t="shared" si="20"/>
        <v>54.781999999999996</v>
      </c>
      <c r="L74" s="44">
        <v>52.25</v>
      </c>
      <c r="M74" s="44">
        <v>48.03</v>
      </c>
      <c r="N74" s="44">
        <v>43.82</v>
      </c>
      <c r="O74" s="44">
        <v>84.28</v>
      </c>
      <c r="P74" s="52">
        <f t="shared" si="16"/>
        <v>84.28</v>
      </c>
      <c r="Q74" s="46">
        <f t="shared" si="21"/>
        <v>1938440</v>
      </c>
      <c r="R74" s="45">
        <f t="shared" si="14"/>
        <v>166000</v>
      </c>
      <c r="S74" s="51">
        <f t="shared" si="17"/>
        <v>2104440</v>
      </c>
      <c r="T74" s="62">
        <f>O74*C74*Q4+R74</f>
        <v>2104440</v>
      </c>
      <c r="U74" s="108"/>
    </row>
    <row r="75" spans="1:21" s="1" customFormat="1" ht="21.75" customHeight="1">
      <c r="A75" s="83" t="s">
        <v>184</v>
      </c>
      <c r="B75" s="100" t="s">
        <v>185</v>
      </c>
      <c r="C75" s="65">
        <v>1</v>
      </c>
      <c r="D75" s="47">
        <v>0.14799999999999999</v>
      </c>
      <c r="E75" s="48">
        <f t="shared" si="22"/>
        <v>0.14799999999999999</v>
      </c>
      <c r="F75" s="34">
        <v>141.41</v>
      </c>
      <c r="G75" s="34">
        <f t="shared" si="15"/>
        <v>134.154</v>
      </c>
      <c r="H75" s="34">
        <f t="shared" si="18"/>
        <v>126.70100000000001</v>
      </c>
      <c r="I75" s="34">
        <f t="shared" si="19"/>
        <v>119.24799999999999</v>
      </c>
      <c r="J75" s="34">
        <v>104.29</v>
      </c>
      <c r="K75" s="34">
        <f t="shared" si="20"/>
        <v>96.888999999999996</v>
      </c>
      <c r="L75" s="34">
        <v>92.36</v>
      </c>
      <c r="M75" s="34">
        <v>84.91</v>
      </c>
      <c r="N75" s="34">
        <v>77.459999999999994</v>
      </c>
      <c r="O75" s="85">
        <v>149.06</v>
      </c>
      <c r="P75" s="52">
        <f t="shared" si="16"/>
        <v>149.06</v>
      </c>
      <c r="Q75" s="46">
        <f t="shared" si="21"/>
        <v>3428380</v>
      </c>
      <c r="R75" s="45">
        <f t="shared" si="14"/>
        <v>296000</v>
      </c>
      <c r="S75" s="51">
        <f t="shared" si="17"/>
        <v>3724380</v>
      </c>
      <c r="T75" s="62">
        <f>O75*C75*Q4+R75</f>
        <v>3724380</v>
      </c>
      <c r="U75" s="108"/>
    </row>
    <row r="76" spans="1:21" s="1" customFormat="1" ht="21.75" customHeight="1">
      <c r="A76" s="81" t="s">
        <v>91</v>
      </c>
      <c r="B76" s="101" t="s">
        <v>92</v>
      </c>
      <c r="C76" s="65">
        <v>1</v>
      </c>
      <c r="D76" s="47">
        <v>0.10299999999999999</v>
      </c>
      <c r="E76" s="48">
        <f t="shared" si="22"/>
        <v>0.10299999999999999</v>
      </c>
      <c r="F76" s="44">
        <v>98.07</v>
      </c>
      <c r="G76" s="44">
        <f t="shared" si="15"/>
        <v>92.915999999999997</v>
      </c>
      <c r="H76" s="44">
        <f t="shared" si="18"/>
        <v>87.753999999999991</v>
      </c>
      <c r="I76" s="44">
        <f t="shared" si="19"/>
        <v>82.591999999999985</v>
      </c>
      <c r="J76" s="44">
        <v>72.239999999999995</v>
      </c>
      <c r="K76" s="44">
        <f t="shared" si="20"/>
        <v>67.105999999999995</v>
      </c>
      <c r="L76" s="44">
        <v>63.98</v>
      </c>
      <c r="M76" s="44">
        <v>58.82</v>
      </c>
      <c r="N76" s="44">
        <v>53.66</v>
      </c>
      <c r="O76" s="44">
        <v>103.24</v>
      </c>
      <c r="P76" s="52">
        <f t="shared" si="16"/>
        <v>103.24</v>
      </c>
      <c r="Q76" s="46">
        <f t="shared" si="21"/>
        <v>2374520</v>
      </c>
      <c r="R76" s="45">
        <f t="shared" si="14"/>
        <v>206000</v>
      </c>
      <c r="S76" s="51">
        <f t="shared" si="17"/>
        <v>2580520</v>
      </c>
      <c r="T76" s="62">
        <f>O76*C76*Q4+R76</f>
        <v>2580520</v>
      </c>
      <c r="U76" s="108"/>
    </row>
    <row r="77" spans="1:21" s="1" customFormat="1" ht="21.75" customHeight="1">
      <c r="A77" s="81" t="s">
        <v>93</v>
      </c>
      <c r="B77" s="100" t="s">
        <v>94</v>
      </c>
      <c r="C77" s="65">
        <v>1</v>
      </c>
      <c r="D77" s="47">
        <v>9.8000000000000004E-2</v>
      </c>
      <c r="E77" s="48">
        <f t="shared" si="22"/>
        <v>9.8000000000000004E-2</v>
      </c>
      <c r="F77" s="34">
        <v>93.49</v>
      </c>
      <c r="G77" s="34">
        <f t="shared" si="15"/>
        <v>88.587000000000003</v>
      </c>
      <c r="H77" s="34">
        <f t="shared" si="18"/>
        <v>83.665500000000009</v>
      </c>
      <c r="I77" s="34">
        <f t="shared" si="19"/>
        <v>78.744</v>
      </c>
      <c r="J77" s="34">
        <v>68.92</v>
      </c>
      <c r="K77" s="34">
        <f t="shared" si="20"/>
        <v>63.979500000000009</v>
      </c>
      <c r="L77" s="34">
        <v>61.05</v>
      </c>
      <c r="M77" s="34">
        <v>56.12</v>
      </c>
      <c r="N77" s="34">
        <v>51.21</v>
      </c>
      <c r="O77" s="85">
        <v>98.43</v>
      </c>
      <c r="P77" s="52">
        <f t="shared" si="16"/>
        <v>98.43</v>
      </c>
      <c r="Q77" s="46">
        <f t="shared" si="21"/>
        <v>2263890</v>
      </c>
      <c r="R77" s="45">
        <f t="shared" si="14"/>
        <v>196000</v>
      </c>
      <c r="S77" s="51">
        <f t="shared" si="17"/>
        <v>2459890</v>
      </c>
      <c r="T77" s="62">
        <f>O77*C77*Q4+R77</f>
        <v>2459890</v>
      </c>
    </row>
    <row r="78" spans="1:21" s="1" customFormat="1" ht="21.75" customHeight="1">
      <c r="A78" s="81" t="s">
        <v>95</v>
      </c>
      <c r="B78" s="101" t="s">
        <v>96</v>
      </c>
      <c r="C78" s="65">
        <v>1</v>
      </c>
      <c r="D78" s="47">
        <v>0.10299999999999999</v>
      </c>
      <c r="E78" s="48">
        <f t="shared" si="22"/>
        <v>0.10299999999999999</v>
      </c>
      <c r="F78" s="44">
        <v>98.07</v>
      </c>
      <c r="G78" s="44">
        <f t="shared" si="15"/>
        <v>92.915999999999997</v>
      </c>
      <c r="H78" s="44">
        <f t="shared" si="18"/>
        <v>87.753999999999991</v>
      </c>
      <c r="I78" s="44">
        <f t="shared" si="19"/>
        <v>82.591999999999985</v>
      </c>
      <c r="J78" s="44">
        <v>72.239999999999995</v>
      </c>
      <c r="K78" s="44">
        <f t="shared" si="20"/>
        <v>67.105999999999995</v>
      </c>
      <c r="L78" s="44">
        <v>63.98</v>
      </c>
      <c r="M78" s="44">
        <v>58.82</v>
      </c>
      <c r="N78" s="44">
        <v>53.66</v>
      </c>
      <c r="O78" s="44">
        <v>103.24</v>
      </c>
      <c r="P78" s="52">
        <f t="shared" si="16"/>
        <v>103.24</v>
      </c>
      <c r="Q78" s="46">
        <f t="shared" si="21"/>
        <v>2374520</v>
      </c>
      <c r="R78" s="45">
        <f t="shared" si="14"/>
        <v>206000</v>
      </c>
      <c r="S78" s="51">
        <f t="shared" si="17"/>
        <v>2580520</v>
      </c>
      <c r="T78" s="62">
        <f>O78*C78*Q4+R78</f>
        <v>2580520</v>
      </c>
    </row>
    <row r="79" spans="1:21" s="1" customFormat="1" ht="21.75" customHeight="1">
      <c r="A79" s="81" t="s">
        <v>97</v>
      </c>
      <c r="B79" s="100" t="s">
        <v>165</v>
      </c>
      <c r="C79" s="65">
        <v>1</v>
      </c>
      <c r="D79" s="47">
        <v>0.112</v>
      </c>
      <c r="E79" s="48">
        <f t="shared" si="22"/>
        <v>0.112</v>
      </c>
      <c r="F79" s="34">
        <v>106.94</v>
      </c>
      <c r="G79" s="34">
        <f t="shared" si="15"/>
        <v>101.31299999999999</v>
      </c>
      <c r="H79" s="34">
        <f t="shared" si="18"/>
        <v>95.684499999999986</v>
      </c>
      <c r="I79" s="34">
        <f t="shared" si="19"/>
        <v>90.055999999999983</v>
      </c>
      <c r="J79" s="34">
        <v>78.87</v>
      </c>
      <c r="K79" s="34">
        <f t="shared" si="20"/>
        <v>73.17049999999999</v>
      </c>
      <c r="L79" s="34">
        <v>69.86</v>
      </c>
      <c r="M79" s="34">
        <v>64.23</v>
      </c>
      <c r="N79" s="34">
        <v>58.6</v>
      </c>
      <c r="O79" s="85">
        <v>112.57</v>
      </c>
      <c r="P79" s="52">
        <f t="shared" si="16"/>
        <v>112.57</v>
      </c>
      <c r="Q79" s="46">
        <f t="shared" si="21"/>
        <v>2589110</v>
      </c>
      <c r="R79" s="45">
        <f t="shared" si="14"/>
        <v>224000</v>
      </c>
      <c r="S79" s="51">
        <f t="shared" si="17"/>
        <v>2813110</v>
      </c>
      <c r="T79" s="62">
        <f>O79*C79*Q4+R79</f>
        <v>2813110</v>
      </c>
    </row>
    <row r="80" spans="1:21" s="1" customFormat="1" ht="21.75" customHeight="1">
      <c r="A80" s="81" t="s">
        <v>98</v>
      </c>
      <c r="B80" s="101" t="s">
        <v>99</v>
      </c>
      <c r="C80" s="65">
        <v>1</v>
      </c>
      <c r="D80" s="47">
        <v>0.35599999999999998</v>
      </c>
      <c r="E80" s="48">
        <f t="shared" si="22"/>
        <v>0.35599999999999998</v>
      </c>
      <c r="F80" s="44">
        <v>396.6</v>
      </c>
      <c r="G80" s="44">
        <f t="shared" si="15"/>
        <v>375.72300000000001</v>
      </c>
      <c r="H80" s="44">
        <f t="shared" si="18"/>
        <v>354.84950000000003</v>
      </c>
      <c r="I80" s="44">
        <f t="shared" si="19"/>
        <v>333.97600000000006</v>
      </c>
      <c r="J80" s="44">
        <v>292.23</v>
      </c>
      <c r="K80" s="44">
        <f t="shared" si="20"/>
        <v>271.35550000000001</v>
      </c>
      <c r="L80" s="44">
        <v>258.83</v>
      </c>
      <c r="M80" s="44">
        <v>237.95</v>
      </c>
      <c r="N80" s="44">
        <v>217.08</v>
      </c>
      <c r="O80" s="44">
        <v>417.47</v>
      </c>
      <c r="P80" s="52">
        <f t="shared" si="16"/>
        <v>417.47</v>
      </c>
      <c r="Q80" s="46">
        <f t="shared" si="21"/>
        <v>9601810</v>
      </c>
      <c r="R80" s="45">
        <f t="shared" si="14"/>
        <v>712000</v>
      </c>
      <c r="S80" s="51">
        <f t="shared" si="17"/>
        <v>10313810</v>
      </c>
      <c r="T80" s="62">
        <f>O80*C80*Q4+R80</f>
        <v>10313810</v>
      </c>
    </row>
    <row r="81" spans="1:52" s="1" customFormat="1" ht="21.75" customHeight="1">
      <c r="A81" s="81" t="s">
        <v>100</v>
      </c>
      <c r="B81" s="100" t="s">
        <v>210</v>
      </c>
      <c r="C81" s="65">
        <v>1</v>
      </c>
      <c r="D81" s="47">
        <v>0.157</v>
      </c>
      <c r="E81" s="48">
        <f t="shared" si="22"/>
        <v>0.157</v>
      </c>
      <c r="F81" s="34">
        <v>150.12</v>
      </c>
      <c r="G81" s="34">
        <f t="shared" si="15"/>
        <v>142.209</v>
      </c>
      <c r="H81" s="34">
        <f t="shared" si="18"/>
        <v>134.30849999999998</v>
      </c>
      <c r="I81" s="34">
        <f t="shared" si="19"/>
        <v>126.40799999999999</v>
      </c>
      <c r="J81" s="34">
        <v>110.76</v>
      </c>
      <c r="K81" s="34">
        <f t="shared" si="20"/>
        <v>102.70649999999999</v>
      </c>
      <c r="L81" s="34">
        <v>98.12</v>
      </c>
      <c r="M81" s="34">
        <v>90.23</v>
      </c>
      <c r="N81" s="34">
        <v>82.32</v>
      </c>
      <c r="O81" s="85">
        <v>158.01</v>
      </c>
      <c r="P81" s="52">
        <f t="shared" si="16"/>
        <v>158.01</v>
      </c>
      <c r="Q81" s="46">
        <f t="shared" si="21"/>
        <v>3634230</v>
      </c>
      <c r="R81" s="45">
        <f t="shared" si="14"/>
        <v>314000</v>
      </c>
      <c r="S81" s="51">
        <f t="shared" si="17"/>
        <v>3948230</v>
      </c>
      <c r="T81" s="62">
        <f>O81*C81*Q4+R81</f>
        <v>3948230</v>
      </c>
    </row>
    <row r="82" spans="1:52" s="1" customFormat="1" ht="21.75" customHeight="1">
      <c r="A82" s="81" t="s">
        <v>101</v>
      </c>
      <c r="B82" s="101" t="s">
        <v>149</v>
      </c>
      <c r="C82" s="65">
        <v>1</v>
      </c>
      <c r="D82" s="47">
        <v>6.6000000000000003E-2</v>
      </c>
      <c r="E82" s="48">
        <f t="shared" si="22"/>
        <v>6.6000000000000003E-2</v>
      </c>
      <c r="F82" s="44">
        <v>65.03</v>
      </c>
      <c r="G82" s="44">
        <f t="shared" si="15"/>
        <v>61.604999999999997</v>
      </c>
      <c r="H82" s="44">
        <f t="shared" si="18"/>
        <v>58.182499999999997</v>
      </c>
      <c r="I82" s="44">
        <f t="shared" si="19"/>
        <v>54.76</v>
      </c>
      <c r="J82" s="44">
        <v>47.91</v>
      </c>
      <c r="K82" s="44">
        <f t="shared" si="20"/>
        <v>44.4925</v>
      </c>
      <c r="L82" s="44">
        <v>42.43</v>
      </c>
      <c r="M82" s="44">
        <v>39.020000000000003</v>
      </c>
      <c r="N82" s="44">
        <v>35.6</v>
      </c>
      <c r="O82" s="44">
        <v>68.45</v>
      </c>
      <c r="P82" s="52">
        <f t="shared" si="16"/>
        <v>68.45</v>
      </c>
      <c r="Q82" s="46">
        <f t="shared" si="21"/>
        <v>1574350</v>
      </c>
      <c r="R82" s="45">
        <f t="shared" si="14"/>
        <v>132000</v>
      </c>
      <c r="S82" s="51">
        <f t="shared" si="17"/>
        <v>1706350</v>
      </c>
      <c r="T82" s="62">
        <f>O82*C82*Q4+R82</f>
        <v>1706350</v>
      </c>
      <c r="U82" s="30"/>
    </row>
    <row r="83" spans="1:52" s="1" customFormat="1" ht="21.75" customHeight="1">
      <c r="A83" s="81" t="s">
        <v>186</v>
      </c>
      <c r="B83" s="100" t="s">
        <v>187</v>
      </c>
      <c r="C83" s="65">
        <v>1</v>
      </c>
      <c r="D83" s="47">
        <v>0.32700000000000001</v>
      </c>
      <c r="E83" s="48">
        <f t="shared" si="22"/>
        <v>0.32700000000000001</v>
      </c>
      <c r="F83" s="34">
        <v>312.86</v>
      </c>
      <c r="G83" s="34">
        <f t="shared" si="15"/>
        <v>296.31600000000003</v>
      </c>
      <c r="H83" s="34">
        <f t="shared" si="18"/>
        <v>279.85400000000004</v>
      </c>
      <c r="I83" s="34">
        <f t="shared" si="19"/>
        <v>263.392</v>
      </c>
      <c r="J83" s="34">
        <v>230.41</v>
      </c>
      <c r="K83" s="34">
        <f t="shared" si="20"/>
        <v>214.00600000000003</v>
      </c>
      <c r="L83" s="34">
        <v>204.08</v>
      </c>
      <c r="M83" s="34">
        <v>187.61</v>
      </c>
      <c r="N83" s="34">
        <v>171.15</v>
      </c>
      <c r="O83" s="85">
        <v>329.24</v>
      </c>
      <c r="P83" s="52">
        <f t="shared" si="16"/>
        <v>329.24</v>
      </c>
      <c r="Q83" s="46">
        <f t="shared" si="21"/>
        <v>7572520</v>
      </c>
      <c r="R83" s="45">
        <f t="shared" si="14"/>
        <v>654000</v>
      </c>
      <c r="S83" s="51">
        <f t="shared" si="17"/>
        <v>8226520</v>
      </c>
      <c r="T83" s="62">
        <f>O83*C83*Q4+R83</f>
        <v>8226520</v>
      </c>
      <c r="U83" s="30"/>
    </row>
    <row r="84" spans="1:52" s="1" customFormat="1" ht="21.75" customHeight="1">
      <c r="A84" s="119" t="s">
        <v>106</v>
      </c>
      <c r="B84" s="120" t="s">
        <v>107</v>
      </c>
      <c r="C84" s="116">
        <v>1</v>
      </c>
      <c r="D84" s="47">
        <v>0.23200000000000001</v>
      </c>
      <c r="E84" s="48">
        <f t="shared" si="22"/>
        <v>0.23200000000000001</v>
      </c>
      <c r="F84" s="44">
        <f t="shared" ref="F84:F123" si="23">O84*95/100</f>
        <v>0</v>
      </c>
      <c r="G84" s="44">
        <f t="shared" si="15"/>
        <v>0</v>
      </c>
      <c r="H84" s="44">
        <f t="shared" si="18"/>
        <v>0</v>
      </c>
      <c r="I84" s="44">
        <f t="shared" si="19"/>
        <v>0</v>
      </c>
      <c r="J84" s="44">
        <f t="shared" ref="J84:J123" si="24">O84*70/100</f>
        <v>0</v>
      </c>
      <c r="K84" s="44">
        <f t="shared" si="20"/>
        <v>0</v>
      </c>
      <c r="L84" s="44">
        <f t="shared" ref="L84:L123" si="25">O84*62/100</f>
        <v>0</v>
      </c>
      <c r="M84" s="44">
        <f t="shared" ref="M84:M123" si="26">O84*57/100</f>
        <v>0</v>
      </c>
      <c r="N84" s="44">
        <f t="shared" ref="N84:N123" si="27">O84*52/100</f>
        <v>0</v>
      </c>
      <c r="O84" s="44">
        <v>0</v>
      </c>
      <c r="P84" s="52">
        <f t="shared" si="16"/>
        <v>0</v>
      </c>
      <c r="Q84" s="46">
        <f t="shared" si="21"/>
        <v>0</v>
      </c>
      <c r="R84" s="45">
        <f t="shared" si="14"/>
        <v>464000</v>
      </c>
      <c r="S84" s="51">
        <f t="shared" si="17"/>
        <v>464000</v>
      </c>
      <c r="T84" s="62">
        <f>O84*C84*Q4+R84</f>
        <v>464000</v>
      </c>
    </row>
    <row r="85" spans="1:52" s="1" customFormat="1" ht="21.75" customHeight="1">
      <c r="A85" s="83" t="s">
        <v>110</v>
      </c>
      <c r="B85" s="100" t="s">
        <v>146</v>
      </c>
      <c r="C85" s="65">
        <v>1</v>
      </c>
      <c r="D85" s="47">
        <v>8.3000000000000004E-2</v>
      </c>
      <c r="E85" s="48">
        <f t="shared" si="22"/>
        <v>8.3000000000000004E-2</v>
      </c>
      <c r="F85" s="34">
        <v>80.349999999999994</v>
      </c>
      <c r="G85" s="34">
        <f t="shared" si="15"/>
        <v>76.122</v>
      </c>
      <c r="H85" s="34">
        <f t="shared" si="18"/>
        <v>71.893000000000001</v>
      </c>
      <c r="I85" s="34">
        <f t="shared" si="19"/>
        <v>67.664000000000001</v>
      </c>
      <c r="J85" s="34">
        <v>59.29</v>
      </c>
      <c r="K85" s="34">
        <f t="shared" si="20"/>
        <v>54.976999999999997</v>
      </c>
      <c r="L85" s="34">
        <v>52.53</v>
      </c>
      <c r="M85" s="34">
        <v>48.3</v>
      </c>
      <c r="N85" s="34">
        <v>44.07</v>
      </c>
      <c r="O85" s="85">
        <v>84.58</v>
      </c>
      <c r="P85" s="52">
        <f t="shared" si="16"/>
        <v>84.58</v>
      </c>
      <c r="Q85" s="46">
        <f t="shared" si="21"/>
        <v>1945340</v>
      </c>
      <c r="R85" s="45">
        <f t="shared" si="14"/>
        <v>166000</v>
      </c>
      <c r="S85" s="51">
        <f>Q85+R85</f>
        <v>2111340</v>
      </c>
      <c r="T85" s="62">
        <f>O85*C85*Q4+R85</f>
        <v>2111340</v>
      </c>
    </row>
    <row r="86" spans="1:52" s="1" customFormat="1" ht="21.75" customHeight="1">
      <c r="A86" s="81" t="s">
        <v>125</v>
      </c>
      <c r="B86" s="101" t="s">
        <v>148</v>
      </c>
      <c r="C86" s="65">
        <v>1</v>
      </c>
      <c r="D86" s="47">
        <v>0.14399999999999999</v>
      </c>
      <c r="E86" s="48">
        <f t="shared" si="22"/>
        <v>0.14399999999999999</v>
      </c>
      <c r="F86" s="44">
        <v>137.26</v>
      </c>
      <c r="G86" s="44">
        <f t="shared" si="15"/>
        <v>130.023</v>
      </c>
      <c r="H86" s="44">
        <f t="shared" si="18"/>
        <v>122.79950000000001</v>
      </c>
      <c r="I86" s="44">
        <f t="shared" si="19"/>
        <v>115.57600000000001</v>
      </c>
      <c r="J86" s="44">
        <v>101.13</v>
      </c>
      <c r="K86" s="44">
        <f t="shared" si="20"/>
        <v>93.905499999999989</v>
      </c>
      <c r="L86" s="44">
        <v>89.57</v>
      </c>
      <c r="M86" s="44">
        <v>82.34</v>
      </c>
      <c r="N86" s="44">
        <v>75.12</v>
      </c>
      <c r="O86" s="44">
        <v>144.47</v>
      </c>
      <c r="P86" s="52">
        <f t="shared" si="16"/>
        <v>144.47</v>
      </c>
      <c r="Q86" s="46">
        <f t="shared" si="21"/>
        <v>3322810</v>
      </c>
      <c r="R86" s="45">
        <f t="shared" si="14"/>
        <v>288000</v>
      </c>
      <c r="S86" s="51">
        <f>Q86+R86</f>
        <v>3610810</v>
      </c>
      <c r="T86" s="62">
        <f>O86*C86*Q4+R86</f>
        <v>3610810</v>
      </c>
    </row>
    <row r="87" spans="1:52" s="109" customFormat="1" ht="21.75" customHeight="1">
      <c r="A87" s="81" t="s">
        <v>124</v>
      </c>
      <c r="B87" s="100" t="s">
        <v>211</v>
      </c>
      <c r="C87" s="65">
        <v>1</v>
      </c>
      <c r="D87" s="47">
        <v>0.14199999999999999</v>
      </c>
      <c r="E87" s="48">
        <f t="shared" si="22"/>
        <v>0.14199999999999999</v>
      </c>
      <c r="F87" s="34">
        <f t="shared" si="23"/>
        <v>140.09649999999999</v>
      </c>
      <c r="G87" s="34">
        <f t="shared" si="15"/>
        <v>132.72299999999998</v>
      </c>
      <c r="H87" s="34">
        <f t="shared" si="18"/>
        <v>125.34950000000001</v>
      </c>
      <c r="I87" s="34">
        <f t="shared" si="19"/>
        <v>117.976</v>
      </c>
      <c r="J87" s="34">
        <f t="shared" si="24"/>
        <v>103.229</v>
      </c>
      <c r="K87" s="34">
        <f t="shared" si="20"/>
        <v>95.855499999999992</v>
      </c>
      <c r="L87" s="34">
        <v>91.42</v>
      </c>
      <c r="M87" s="34">
        <v>84.05</v>
      </c>
      <c r="N87" s="34">
        <f t="shared" si="27"/>
        <v>76.684399999999997</v>
      </c>
      <c r="O87" s="85">
        <v>147.47</v>
      </c>
      <c r="P87" s="52">
        <f t="shared" si="16"/>
        <v>147.47</v>
      </c>
      <c r="Q87" s="46">
        <f t="shared" si="21"/>
        <v>3391810</v>
      </c>
      <c r="R87" s="45">
        <f t="shared" si="14"/>
        <v>284000</v>
      </c>
      <c r="S87" s="51">
        <f t="shared" si="17"/>
        <v>3675810</v>
      </c>
      <c r="T87" s="62">
        <f>O87*C87*Q4+R87</f>
        <v>3675810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1" customFormat="1" ht="21.75" customHeight="1">
      <c r="A88" s="81" t="s">
        <v>105</v>
      </c>
      <c r="B88" s="101" t="s">
        <v>170</v>
      </c>
      <c r="C88" s="65">
        <v>1</v>
      </c>
      <c r="D88" s="47">
        <v>0.154</v>
      </c>
      <c r="E88" s="48">
        <f t="shared" si="22"/>
        <v>0.154</v>
      </c>
      <c r="F88" s="44">
        <v>148.97999999999999</v>
      </c>
      <c r="G88" s="44">
        <f t="shared" si="15"/>
        <v>141.12899999999999</v>
      </c>
      <c r="H88" s="44">
        <f t="shared" si="18"/>
        <v>133.2885</v>
      </c>
      <c r="I88" s="44">
        <f t="shared" si="19"/>
        <v>125.44799999999999</v>
      </c>
      <c r="J88" s="44">
        <v>109.85</v>
      </c>
      <c r="K88" s="44">
        <f t="shared" si="20"/>
        <v>101.92649999999999</v>
      </c>
      <c r="L88" s="44">
        <v>97.3</v>
      </c>
      <c r="M88" s="44">
        <v>89.47</v>
      </c>
      <c r="N88" s="44">
        <v>81.63</v>
      </c>
      <c r="O88" s="44">
        <v>156.81</v>
      </c>
      <c r="P88" s="52">
        <f t="shared" si="16"/>
        <v>156.81</v>
      </c>
      <c r="Q88" s="46">
        <f t="shared" si="21"/>
        <v>3606630</v>
      </c>
      <c r="R88" s="45">
        <f t="shared" si="14"/>
        <v>308000</v>
      </c>
      <c r="S88" s="51">
        <f t="shared" si="17"/>
        <v>3914630</v>
      </c>
      <c r="T88" s="62">
        <f>O88*C88*Q4+R88</f>
        <v>3914630</v>
      </c>
    </row>
    <row r="89" spans="1:52" s="1" customFormat="1" ht="21.75" customHeight="1">
      <c r="A89" s="81" t="s">
        <v>168</v>
      </c>
      <c r="B89" s="100" t="s">
        <v>212</v>
      </c>
      <c r="C89" s="65">
        <v>1</v>
      </c>
      <c r="D89" s="47">
        <v>0.35399999999999998</v>
      </c>
      <c r="E89" s="48">
        <f t="shared" si="22"/>
        <v>0.35399999999999998</v>
      </c>
      <c r="F89" s="34">
        <v>338.53</v>
      </c>
      <c r="G89" s="34">
        <f t="shared" si="15"/>
        <v>320.67900000000003</v>
      </c>
      <c r="H89" s="34">
        <f t="shared" si="18"/>
        <v>302.86349999999999</v>
      </c>
      <c r="I89" s="34">
        <f t="shared" si="19"/>
        <v>285.048</v>
      </c>
      <c r="J89" s="34">
        <v>249.4</v>
      </c>
      <c r="K89" s="34">
        <f t="shared" si="20"/>
        <v>231.60150000000002</v>
      </c>
      <c r="L89" s="34">
        <v>220.89</v>
      </c>
      <c r="M89" s="34">
        <v>203.08</v>
      </c>
      <c r="N89" s="34">
        <v>185.26</v>
      </c>
      <c r="O89" s="85">
        <v>356.31</v>
      </c>
      <c r="P89" s="52">
        <f t="shared" si="16"/>
        <v>356.31</v>
      </c>
      <c r="Q89" s="46">
        <f t="shared" si="21"/>
        <v>8195130</v>
      </c>
      <c r="R89" s="45">
        <f t="shared" si="14"/>
        <v>708000</v>
      </c>
      <c r="S89" s="51">
        <f t="shared" si="17"/>
        <v>8903130</v>
      </c>
      <c r="T89" s="62">
        <f>O89*C89*Q4+R89</f>
        <v>8903130</v>
      </c>
    </row>
    <row r="90" spans="1:52" s="1" customFormat="1" ht="21.75" customHeight="1">
      <c r="A90" s="81" t="s">
        <v>136</v>
      </c>
      <c r="B90" s="101" t="s">
        <v>183</v>
      </c>
      <c r="C90" s="65">
        <v>1</v>
      </c>
      <c r="D90" s="47">
        <v>8.7999999999999995E-2</v>
      </c>
      <c r="E90" s="48">
        <f t="shared" si="22"/>
        <v>8.7999999999999995E-2</v>
      </c>
      <c r="F90" s="44">
        <v>84.28</v>
      </c>
      <c r="G90" s="44">
        <f t="shared" si="15"/>
        <v>79.712999999999994</v>
      </c>
      <c r="H90" s="44">
        <f t="shared" si="18"/>
        <v>75.284499999999994</v>
      </c>
      <c r="I90" s="44">
        <f t="shared" si="19"/>
        <v>70.855999999999995</v>
      </c>
      <c r="J90" s="44">
        <v>61.92</v>
      </c>
      <c r="K90" s="44">
        <f t="shared" si="20"/>
        <v>57.570499999999996</v>
      </c>
      <c r="L90" s="44">
        <v>54.83</v>
      </c>
      <c r="M90" s="44">
        <v>50.4</v>
      </c>
      <c r="N90" s="44">
        <v>45.98</v>
      </c>
      <c r="O90" s="44">
        <v>88.57</v>
      </c>
      <c r="P90" s="52">
        <f t="shared" si="16"/>
        <v>88.57</v>
      </c>
      <c r="Q90" s="46">
        <f t="shared" si="21"/>
        <v>2037109.9999999998</v>
      </c>
      <c r="R90" s="45">
        <f t="shared" si="14"/>
        <v>176000</v>
      </c>
      <c r="S90" s="51">
        <f t="shared" si="17"/>
        <v>2213110</v>
      </c>
      <c r="T90" s="62">
        <f>O90*C90*Q4+R90</f>
        <v>2213110</v>
      </c>
    </row>
    <row r="91" spans="1:52" s="1" customFormat="1" ht="21.75" customHeight="1">
      <c r="A91" s="83" t="s">
        <v>126</v>
      </c>
      <c r="B91" s="100" t="s">
        <v>127</v>
      </c>
      <c r="C91" s="65">
        <v>1</v>
      </c>
      <c r="D91" s="47">
        <v>1.5</v>
      </c>
      <c r="E91" s="48">
        <f t="shared" si="22"/>
        <v>1.5</v>
      </c>
      <c r="F91" s="34">
        <v>1462.65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85">
        <v>1539.64</v>
      </c>
      <c r="P91" s="52">
        <f t="shared" si="16"/>
        <v>1539.64</v>
      </c>
      <c r="Q91" s="46">
        <f t="shared" si="21"/>
        <v>35411720</v>
      </c>
      <c r="R91" s="45">
        <f t="shared" si="14"/>
        <v>3000000</v>
      </c>
      <c r="S91" s="51">
        <f t="shared" si="17"/>
        <v>38411720</v>
      </c>
      <c r="T91" s="62">
        <f>O91*C91*Q4+R91</f>
        <v>38411720</v>
      </c>
    </row>
    <row r="92" spans="1:52" s="1" customFormat="1" ht="21.75" customHeight="1">
      <c r="A92" s="83" t="s">
        <v>188</v>
      </c>
      <c r="B92" s="101" t="s">
        <v>127</v>
      </c>
      <c r="C92" s="65">
        <v>1</v>
      </c>
      <c r="D92" s="47">
        <v>1.5</v>
      </c>
      <c r="E92" s="48">
        <f t="shared" si="22"/>
        <v>1.5</v>
      </c>
      <c r="F92" s="44">
        <v>1462.65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1539.64</v>
      </c>
      <c r="P92" s="52">
        <f t="shared" si="16"/>
        <v>1539.64</v>
      </c>
      <c r="Q92" s="46">
        <f t="shared" si="21"/>
        <v>35411720</v>
      </c>
      <c r="R92" s="45">
        <f t="shared" si="14"/>
        <v>3000000</v>
      </c>
      <c r="S92" s="51">
        <f t="shared" si="17"/>
        <v>38411720</v>
      </c>
      <c r="T92" s="62">
        <f>O92*C92*Q4+R92</f>
        <v>38411720</v>
      </c>
    </row>
    <row r="93" spans="1:52" s="1" customFormat="1" ht="21.75" customHeight="1">
      <c r="A93" s="83" t="s">
        <v>189</v>
      </c>
      <c r="B93" s="100" t="s">
        <v>127</v>
      </c>
      <c r="C93" s="65">
        <v>1</v>
      </c>
      <c r="D93" s="47">
        <v>1.5</v>
      </c>
      <c r="E93" s="48">
        <f t="shared" si="22"/>
        <v>1.5</v>
      </c>
      <c r="F93" s="34">
        <v>1462.65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85">
        <v>1539.64</v>
      </c>
      <c r="P93" s="52">
        <f t="shared" si="16"/>
        <v>1539.64</v>
      </c>
      <c r="Q93" s="46">
        <f t="shared" si="21"/>
        <v>35411720</v>
      </c>
      <c r="R93" s="45">
        <f t="shared" si="14"/>
        <v>3000000</v>
      </c>
      <c r="S93" s="51">
        <f t="shared" si="17"/>
        <v>38411720</v>
      </c>
      <c r="T93" s="62">
        <f>O93*C93*Q4+R93</f>
        <v>38411720</v>
      </c>
    </row>
    <row r="94" spans="1:52" s="1" customFormat="1" ht="21.75" customHeight="1">
      <c r="A94" s="83" t="s">
        <v>134</v>
      </c>
      <c r="B94" s="101" t="s">
        <v>171</v>
      </c>
      <c r="C94" s="65">
        <v>1</v>
      </c>
      <c r="D94" s="47">
        <v>0.09</v>
      </c>
      <c r="E94" s="48">
        <f t="shared" si="22"/>
        <v>0.09</v>
      </c>
      <c r="F94" s="44">
        <v>86</v>
      </c>
      <c r="G94" s="44">
        <f t="shared" si="15"/>
        <v>81.521999999999991</v>
      </c>
      <c r="H94" s="44">
        <f t="shared" si="18"/>
        <v>76.992999999999995</v>
      </c>
      <c r="I94" s="44">
        <f t="shared" si="19"/>
        <v>72.463999999999999</v>
      </c>
      <c r="J94" s="44">
        <v>63.35</v>
      </c>
      <c r="K94" s="44">
        <f t="shared" si="20"/>
        <v>58.876999999999995</v>
      </c>
      <c r="L94" s="44">
        <v>56.1</v>
      </c>
      <c r="M94" s="44">
        <v>51.57</v>
      </c>
      <c r="N94" s="44">
        <v>47.04</v>
      </c>
      <c r="O94" s="44">
        <v>90.58</v>
      </c>
      <c r="P94" s="52">
        <f t="shared" si="16"/>
        <v>90.58</v>
      </c>
      <c r="Q94" s="46">
        <f t="shared" si="21"/>
        <v>2083340</v>
      </c>
      <c r="R94" s="45">
        <f t="shared" si="14"/>
        <v>180000</v>
      </c>
      <c r="S94" s="51">
        <f t="shared" si="17"/>
        <v>2263340</v>
      </c>
      <c r="T94" s="62">
        <f>O94*C94*Q4+R94</f>
        <v>2263340</v>
      </c>
    </row>
    <row r="95" spans="1:52" s="1" customFormat="1" ht="21.75" customHeight="1">
      <c r="A95" s="83" t="s">
        <v>166</v>
      </c>
      <c r="B95" s="100" t="s">
        <v>167</v>
      </c>
      <c r="C95" s="65">
        <v>1</v>
      </c>
      <c r="D95" s="47">
        <v>9.7000000000000003E-2</v>
      </c>
      <c r="E95" s="48">
        <f t="shared" si="22"/>
        <v>9.7000000000000003E-2</v>
      </c>
      <c r="F95" s="34">
        <v>92.59</v>
      </c>
      <c r="G95" s="34">
        <f t="shared" si="15"/>
        <v>87.713999999999999</v>
      </c>
      <c r="H95" s="34">
        <f t="shared" si="18"/>
        <v>82.841000000000008</v>
      </c>
      <c r="I95" s="34">
        <f t="shared" si="19"/>
        <v>77.967999999999989</v>
      </c>
      <c r="J95" s="34">
        <v>68.23</v>
      </c>
      <c r="K95" s="34">
        <f t="shared" si="20"/>
        <v>63.348999999999997</v>
      </c>
      <c r="L95" s="34">
        <v>60.43</v>
      </c>
      <c r="M95" s="34">
        <v>55.56</v>
      </c>
      <c r="N95" s="34">
        <v>50.68</v>
      </c>
      <c r="O95" s="85">
        <v>97.46</v>
      </c>
      <c r="P95" s="52">
        <f t="shared" si="16"/>
        <v>97.46</v>
      </c>
      <c r="Q95" s="46">
        <f t="shared" si="21"/>
        <v>2241580</v>
      </c>
      <c r="R95" s="45">
        <f t="shared" si="14"/>
        <v>194000</v>
      </c>
      <c r="S95" s="51">
        <f t="shared" si="17"/>
        <v>2435580</v>
      </c>
      <c r="T95" s="62">
        <f>O95*C95*Q4+R95</f>
        <v>2435580</v>
      </c>
    </row>
    <row r="96" spans="1:52" s="1" customFormat="1" ht="21.75" customHeight="1">
      <c r="A96" s="83" t="s">
        <v>218</v>
      </c>
      <c r="B96" s="101" t="s">
        <v>219</v>
      </c>
      <c r="C96" s="65">
        <v>1</v>
      </c>
      <c r="D96" s="47">
        <v>0.111</v>
      </c>
      <c r="E96" s="48">
        <f t="shared" si="22"/>
        <v>0.111</v>
      </c>
      <c r="F96" s="44">
        <v>106.1</v>
      </c>
      <c r="G96" s="44">
        <f t="shared" si="15"/>
        <v>100.512</v>
      </c>
      <c r="H96" s="44">
        <f t="shared" si="18"/>
        <v>94.928000000000011</v>
      </c>
      <c r="I96" s="44">
        <f t="shared" si="19"/>
        <v>89.344000000000008</v>
      </c>
      <c r="J96" s="44">
        <v>78.17</v>
      </c>
      <c r="K96" s="44">
        <f t="shared" si="20"/>
        <v>72.592000000000013</v>
      </c>
      <c r="L96" s="44">
        <v>69.239999999999995</v>
      </c>
      <c r="M96" s="44">
        <v>63.65</v>
      </c>
      <c r="N96" s="44">
        <v>58.07</v>
      </c>
      <c r="O96" s="44">
        <v>111.68</v>
      </c>
      <c r="P96" s="52">
        <f t="shared" si="16"/>
        <v>111.68</v>
      </c>
      <c r="Q96" s="46">
        <f t="shared" si="21"/>
        <v>2568640</v>
      </c>
      <c r="R96" s="45">
        <f t="shared" si="14"/>
        <v>222000</v>
      </c>
      <c r="S96" s="51">
        <f t="shared" si="17"/>
        <v>2790640</v>
      </c>
      <c r="T96" s="62">
        <f>O96*C96*Q4+R96</f>
        <v>2790640</v>
      </c>
    </row>
    <row r="97" spans="1:20" s="1" customFormat="1" ht="21.75" customHeight="1">
      <c r="A97" s="83" t="s">
        <v>220</v>
      </c>
      <c r="B97" s="100" t="s">
        <v>222</v>
      </c>
      <c r="C97" s="65">
        <v>1</v>
      </c>
      <c r="D97" s="47">
        <v>0.13400000000000001</v>
      </c>
      <c r="E97" s="48">
        <f t="shared" si="22"/>
        <v>0.13400000000000001</v>
      </c>
      <c r="F97" s="34">
        <v>128.08000000000001</v>
      </c>
      <c r="G97" s="34">
        <f t="shared" si="15"/>
        <v>121.33799999999999</v>
      </c>
      <c r="H97" s="34">
        <f t="shared" si="18"/>
        <v>114.59699999999999</v>
      </c>
      <c r="I97" s="34">
        <f t="shared" si="19"/>
        <v>107.85599999999998</v>
      </c>
      <c r="J97" s="34">
        <v>94.37</v>
      </c>
      <c r="K97" s="34">
        <f t="shared" si="20"/>
        <v>87.632999999999996</v>
      </c>
      <c r="L97" s="34">
        <v>83.59</v>
      </c>
      <c r="M97" s="34">
        <v>76.849999999999994</v>
      </c>
      <c r="N97" s="34">
        <v>70.11</v>
      </c>
      <c r="O97" s="85">
        <v>134.82</v>
      </c>
      <c r="P97" s="52">
        <f t="shared" si="16"/>
        <v>134.82</v>
      </c>
      <c r="Q97" s="46">
        <f t="shared" si="21"/>
        <v>3100860</v>
      </c>
      <c r="R97" s="45">
        <f t="shared" si="14"/>
        <v>268000</v>
      </c>
      <c r="S97" s="51">
        <f t="shared" si="17"/>
        <v>3368860</v>
      </c>
      <c r="T97" s="62">
        <f>O97*C97*Q4+R97</f>
        <v>3368860</v>
      </c>
    </row>
    <row r="98" spans="1:20" s="1" customFormat="1" ht="21.75" customHeight="1">
      <c r="A98" s="83" t="s">
        <v>221</v>
      </c>
      <c r="B98" s="101" t="s">
        <v>223</v>
      </c>
      <c r="C98" s="65">
        <v>1</v>
      </c>
      <c r="D98" s="47">
        <v>0.13400000000000001</v>
      </c>
      <c r="E98" s="48">
        <f t="shared" si="22"/>
        <v>0.13400000000000001</v>
      </c>
      <c r="F98" s="44">
        <v>128.08000000000001</v>
      </c>
      <c r="G98" s="44">
        <f t="shared" si="15"/>
        <v>121.33799999999999</v>
      </c>
      <c r="H98" s="44">
        <f t="shared" si="18"/>
        <v>114.59699999999999</v>
      </c>
      <c r="I98" s="44">
        <f t="shared" si="19"/>
        <v>107.85599999999998</v>
      </c>
      <c r="J98" s="44">
        <v>94.37</v>
      </c>
      <c r="K98" s="44">
        <f t="shared" si="20"/>
        <v>87.632999999999996</v>
      </c>
      <c r="L98" s="44">
        <v>83.59</v>
      </c>
      <c r="M98" s="44">
        <v>76.849999999999994</v>
      </c>
      <c r="N98" s="44">
        <v>70.11</v>
      </c>
      <c r="O98" s="44">
        <v>134.82</v>
      </c>
      <c r="P98" s="52">
        <f t="shared" si="16"/>
        <v>134.82</v>
      </c>
      <c r="Q98" s="46">
        <f t="shared" si="21"/>
        <v>3100860</v>
      </c>
      <c r="R98" s="45">
        <f t="shared" si="14"/>
        <v>268000</v>
      </c>
      <c r="S98" s="51">
        <f t="shared" si="17"/>
        <v>3368860</v>
      </c>
      <c r="T98" s="62">
        <f>O98*C98*Q4+R98</f>
        <v>3368860</v>
      </c>
    </row>
    <row r="99" spans="1:20" s="1" customFormat="1" ht="21.75" customHeight="1">
      <c r="A99" s="83" t="s">
        <v>169</v>
      </c>
      <c r="B99" s="100" t="s">
        <v>172</v>
      </c>
      <c r="C99" s="65">
        <v>1</v>
      </c>
      <c r="D99" s="47">
        <v>0.14599999999999999</v>
      </c>
      <c r="E99" s="48">
        <f t="shared" si="22"/>
        <v>0.14599999999999999</v>
      </c>
      <c r="F99" s="34">
        <v>139.31</v>
      </c>
      <c r="G99" s="34">
        <f t="shared" si="15"/>
        <v>131.84100000000001</v>
      </c>
      <c r="H99" s="34">
        <f t="shared" si="18"/>
        <v>124.51650000000001</v>
      </c>
      <c r="I99" s="34">
        <f t="shared" si="19"/>
        <v>117.19200000000001</v>
      </c>
      <c r="J99" s="34">
        <v>102.63</v>
      </c>
      <c r="K99" s="34">
        <f t="shared" si="20"/>
        <v>95.218500000000006</v>
      </c>
      <c r="L99" s="34">
        <v>90.91</v>
      </c>
      <c r="M99" s="34">
        <v>83.58</v>
      </c>
      <c r="N99" s="34">
        <v>76.260000000000005</v>
      </c>
      <c r="O99" s="85">
        <v>146.49</v>
      </c>
      <c r="P99" s="52">
        <f t="shared" si="16"/>
        <v>146.49</v>
      </c>
      <c r="Q99" s="46">
        <f t="shared" si="21"/>
        <v>3369270</v>
      </c>
      <c r="R99" s="45">
        <f t="shared" si="14"/>
        <v>292000</v>
      </c>
      <c r="S99" s="51">
        <f t="shared" si="17"/>
        <v>3661270</v>
      </c>
      <c r="T99" s="62">
        <f>O99*C99*Q4+R99</f>
        <v>3661270</v>
      </c>
    </row>
    <row r="100" spans="1:20" s="1" customFormat="1" ht="21.75" customHeight="1">
      <c r="A100" s="83" t="s">
        <v>137</v>
      </c>
      <c r="B100" s="101" t="s">
        <v>139</v>
      </c>
      <c r="C100" s="65">
        <v>1</v>
      </c>
      <c r="D100" s="47">
        <v>0.107</v>
      </c>
      <c r="E100" s="48">
        <f t="shared" si="22"/>
        <v>0.107</v>
      </c>
      <c r="F100" s="44">
        <v>102.33</v>
      </c>
      <c r="G100" s="44">
        <f t="shared" si="15"/>
        <v>97.00200000000001</v>
      </c>
      <c r="H100" s="44">
        <f t="shared" si="18"/>
        <v>91.613</v>
      </c>
      <c r="I100" s="44">
        <f t="shared" si="19"/>
        <v>86.22399999999999</v>
      </c>
      <c r="J100" s="44">
        <v>75.39</v>
      </c>
      <c r="K100" s="44">
        <f t="shared" si="20"/>
        <v>70.057000000000002</v>
      </c>
      <c r="L100" s="44">
        <v>66.77</v>
      </c>
      <c r="M100" s="44">
        <v>61.38</v>
      </c>
      <c r="N100" s="44">
        <v>55.99</v>
      </c>
      <c r="O100" s="44">
        <v>107.78</v>
      </c>
      <c r="P100" s="52">
        <f t="shared" si="16"/>
        <v>107.78</v>
      </c>
      <c r="Q100" s="46">
        <f t="shared" si="21"/>
        <v>2478940</v>
      </c>
      <c r="R100" s="45">
        <f t="shared" si="14"/>
        <v>214000</v>
      </c>
      <c r="S100" s="51">
        <f t="shared" si="17"/>
        <v>2692940</v>
      </c>
      <c r="T100" s="62">
        <f>O100*C100*Q4+R100</f>
        <v>2692940</v>
      </c>
    </row>
    <row r="101" spans="1:20" s="1" customFormat="1" ht="21.75" customHeight="1">
      <c r="A101" s="83" t="s">
        <v>138</v>
      </c>
      <c r="B101" s="100" t="s">
        <v>173</v>
      </c>
      <c r="C101" s="65">
        <v>1</v>
      </c>
      <c r="D101" s="47">
        <v>0.107</v>
      </c>
      <c r="E101" s="48">
        <f t="shared" si="22"/>
        <v>0.107</v>
      </c>
      <c r="F101" s="34">
        <v>102.33</v>
      </c>
      <c r="G101" s="34">
        <f t="shared" si="15"/>
        <v>97.00200000000001</v>
      </c>
      <c r="H101" s="34">
        <f t="shared" si="18"/>
        <v>91.613</v>
      </c>
      <c r="I101" s="34">
        <f t="shared" si="19"/>
        <v>86.22399999999999</v>
      </c>
      <c r="J101" s="34">
        <v>75.39</v>
      </c>
      <c r="K101" s="34">
        <f t="shared" si="20"/>
        <v>70.057000000000002</v>
      </c>
      <c r="L101" s="34">
        <v>66.77</v>
      </c>
      <c r="M101" s="34">
        <v>61.38</v>
      </c>
      <c r="N101" s="34">
        <v>55.99</v>
      </c>
      <c r="O101" s="85">
        <v>107.78</v>
      </c>
      <c r="P101" s="52">
        <f t="shared" si="16"/>
        <v>107.78</v>
      </c>
      <c r="Q101" s="46">
        <f t="shared" si="21"/>
        <v>2478940</v>
      </c>
      <c r="R101" s="45">
        <f t="shared" si="14"/>
        <v>214000</v>
      </c>
      <c r="S101" s="51">
        <f t="shared" si="17"/>
        <v>2692940</v>
      </c>
      <c r="T101" s="62">
        <f>O101*C101*Q4+R101</f>
        <v>2692940</v>
      </c>
    </row>
    <row r="102" spans="1:20" s="1" customFormat="1" ht="21.75" customHeight="1">
      <c r="A102" s="83" t="s">
        <v>194</v>
      </c>
      <c r="B102" s="101" t="s">
        <v>213</v>
      </c>
      <c r="C102" s="65">
        <v>1</v>
      </c>
      <c r="D102" s="47">
        <v>0.13300000000000001</v>
      </c>
      <c r="E102" s="48">
        <f t="shared" si="22"/>
        <v>0.13300000000000001</v>
      </c>
      <c r="F102" s="44">
        <v>128.85</v>
      </c>
      <c r="G102" s="44">
        <f t="shared" si="15"/>
        <v>122.06699999999999</v>
      </c>
      <c r="H102" s="44">
        <f t="shared" si="18"/>
        <v>115.2855</v>
      </c>
      <c r="I102" s="44">
        <f t="shared" si="19"/>
        <v>108.50399999999999</v>
      </c>
      <c r="J102" s="44">
        <v>94.94</v>
      </c>
      <c r="K102" s="44">
        <f t="shared" si="20"/>
        <v>88.159499999999994</v>
      </c>
      <c r="L102" s="44">
        <v>84.09</v>
      </c>
      <c r="M102" s="44">
        <v>77.31</v>
      </c>
      <c r="N102" s="44">
        <v>70.53</v>
      </c>
      <c r="O102" s="44">
        <v>135.63</v>
      </c>
      <c r="P102" s="52">
        <f t="shared" si="16"/>
        <v>135.63</v>
      </c>
      <c r="Q102" s="46">
        <f t="shared" si="21"/>
        <v>3119490</v>
      </c>
      <c r="R102" s="45">
        <f t="shared" si="14"/>
        <v>266000</v>
      </c>
      <c r="S102" s="51">
        <f t="shared" si="17"/>
        <v>3385490</v>
      </c>
      <c r="T102" s="62">
        <f>O102*C102*Q4+R102</f>
        <v>3385490</v>
      </c>
    </row>
    <row r="103" spans="1:20" s="1" customFormat="1" ht="21.75" customHeight="1">
      <c r="A103" s="81" t="s">
        <v>224</v>
      </c>
      <c r="B103" s="101" t="s">
        <v>225</v>
      </c>
      <c r="C103" s="65">
        <v>1</v>
      </c>
      <c r="D103" s="47">
        <v>0.121</v>
      </c>
      <c r="E103" s="48">
        <f>D103*C103</f>
        <v>0.121</v>
      </c>
      <c r="F103" s="34">
        <v>115.67</v>
      </c>
      <c r="G103" s="34">
        <f>O103*90/100</f>
        <v>109.575</v>
      </c>
      <c r="H103" s="34">
        <f>O103*85/100</f>
        <v>103.4875</v>
      </c>
      <c r="I103" s="34">
        <f>O103*80/100</f>
        <v>97.4</v>
      </c>
      <c r="J103" s="34">
        <v>85.22</v>
      </c>
      <c r="K103" s="34">
        <f>O103*65/100</f>
        <v>79.137500000000003</v>
      </c>
      <c r="L103" s="34">
        <v>75.47</v>
      </c>
      <c r="M103" s="34">
        <v>69.39</v>
      </c>
      <c r="N103" s="34">
        <v>63.3</v>
      </c>
      <c r="O103" s="85">
        <v>121.75</v>
      </c>
      <c r="P103" s="52">
        <f>IF($P$4=5,F103,(IF($P$4=10,G103,(IF($P$4=15,H103,(IF($P$4=20,I103,(IF($P$4=30,J103,(IF($P$4=35,K103,(IF($P$4=38,L103,(IF($P$4=43,M103,(IF($P$4=48,N103,O103)))))))))))))))))*C103</f>
        <v>121.75</v>
      </c>
      <c r="Q103" s="46">
        <f>P103*$Q$4</f>
        <v>2800250</v>
      </c>
      <c r="R103" s="45">
        <f>E103*$R$4</f>
        <v>242000</v>
      </c>
      <c r="S103" s="51">
        <f>Q103+R103</f>
        <v>3042250</v>
      </c>
      <c r="T103" s="62">
        <f>O103*C103*Q4+R103</f>
        <v>3042250</v>
      </c>
    </row>
    <row r="104" spans="1:20" s="1" customFormat="1" ht="21.75" customHeight="1">
      <c r="A104" s="119">
        <v>656</v>
      </c>
      <c r="B104" s="120" t="s">
        <v>228</v>
      </c>
      <c r="C104" s="116">
        <v>1</v>
      </c>
      <c r="D104" s="47">
        <v>0.22900000000000001</v>
      </c>
      <c r="E104" s="48">
        <f>D104*C104</f>
        <v>0.22900000000000001</v>
      </c>
      <c r="F104" s="44">
        <f>O104*95/100</f>
        <v>0</v>
      </c>
      <c r="G104" s="44">
        <f>O104*90/100</f>
        <v>0</v>
      </c>
      <c r="H104" s="44">
        <f>O104*85/100</f>
        <v>0</v>
      </c>
      <c r="I104" s="44">
        <f>O104*80/100</f>
        <v>0</v>
      </c>
      <c r="J104" s="44">
        <f>O104*70/100</f>
        <v>0</v>
      </c>
      <c r="K104" s="44">
        <f>O104*65/100</f>
        <v>0</v>
      </c>
      <c r="L104" s="44">
        <f>O104*62/100</f>
        <v>0</v>
      </c>
      <c r="M104" s="44">
        <f>O104*57/100</f>
        <v>0</v>
      </c>
      <c r="N104" s="44">
        <f>O104*52/100</f>
        <v>0</v>
      </c>
      <c r="O104" s="44">
        <v>0</v>
      </c>
      <c r="P104" s="52">
        <f>IF($P$4=5,F104,(IF($P$4=10,G104,(IF($P$4=15,H104,(IF($P$4=20,I104,(IF($P$4=30,J104,(IF($P$4=35,K104,(IF($P$4=38,L104,(IF($P$4=43,M104,(IF($P$4=48,N104,O104)))))))))))))))))*C104</f>
        <v>0</v>
      </c>
      <c r="Q104" s="46">
        <f>P104*$Q$4</f>
        <v>0</v>
      </c>
      <c r="R104" s="45">
        <f>E104*$R$4</f>
        <v>458000</v>
      </c>
      <c r="S104" s="51">
        <f>Q104+R104</f>
        <v>458000</v>
      </c>
      <c r="T104" s="62">
        <f>O104*C104*Q4+R104</f>
        <v>458000</v>
      </c>
    </row>
    <row r="105" spans="1:20" s="1" customFormat="1" ht="21.75" customHeight="1">
      <c r="A105" s="119" t="s">
        <v>135</v>
      </c>
      <c r="B105" s="120" t="s">
        <v>227</v>
      </c>
      <c r="C105" s="116">
        <v>1</v>
      </c>
      <c r="D105" s="47">
        <v>0.629</v>
      </c>
      <c r="E105" s="48">
        <f t="shared" si="22"/>
        <v>0.629</v>
      </c>
      <c r="F105" s="34">
        <f t="shared" si="23"/>
        <v>0</v>
      </c>
      <c r="G105" s="34">
        <f t="shared" si="15"/>
        <v>0</v>
      </c>
      <c r="H105" s="34">
        <f t="shared" si="18"/>
        <v>0</v>
      </c>
      <c r="I105" s="34">
        <f t="shared" si="19"/>
        <v>0</v>
      </c>
      <c r="J105" s="34">
        <f t="shared" si="24"/>
        <v>0</v>
      </c>
      <c r="K105" s="34">
        <f t="shared" si="20"/>
        <v>0</v>
      </c>
      <c r="L105" s="34">
        <f t="shared" si="25"/>
        <v>0</v>
      </c>
      <c r="M105" s="34">
        <f t="shared" si="26"/>
        <v>0</v>
      </c>
      <c r="N105" s="34">
        <f t="shared" si="27"/>
        <v>0</v>
      </c>
      <c r="O105" s="85">
        <v>0</v>
      </c>
      <c r="P105" s="52">
        <f t="shared" si="16"/>
        <v>0</v>
      </c>
      <c r="Q105" s="46">
        <f t="shared" si="21"/>
        <v>0</v>
      </c>
      <c r="R105" s="45">
        <f t="shared" si="14"/>
        <v>1258000</v>
      </c>
      <c r="S105" s="51">
        <f t="shared" si="17"/>
        <v>1258000</v>
      </c>
      <c r="T105" s="62">
        <f>O105*C105*Q4+R105</f>
        <v>1258000</v>
      </c>
    </row>
    <row r="106" spans="1:20" s="1" customFormat="1" ht="21.75" customHeight="1">
      <c r="A106" s="83" t="s">
        <v>214</v>
      </c>
      <c r="B106" s="101" t="s">
        <v>226</v>
      </c>
      <c r="C106" s="65">
        <v>1</v>
      </c>
      <c r="D106" s="47">
        <v>0.127</v>
      </c>
      <c r="E106" s="48">
        <f t="shared" si="22"/>
        <v>0.127</v>
      </c>
      <c r="F106" s="44">
        <v>121.39</v>
      </c>
      <c r="G106" s="44">
        <f t="shared" si="15"/>
        <v>114.99299999999999</v>
      </c>
      <c r="H106" s="44">
        <f t="shared" si="18"/>
        <v>108.60449999999999</v>
      </c>
      <c r="I106" s="44">
        <f t="shared" si="19"/>
        <v>102.21600000000001</v>
      </c>
      <c r="J106" s="44">
        <v>89.45</v>
      </c>
      <c r="K106" s="44">
        <f t="shared" si="20"/>
        <v>83.0505</v>
      </c>
      <c r="L106" s="44">
        <v>79.22</v>
      </c>
      <c r="M106" s="44">
        <v>72.84</v>
      </c>
      <c r="N106" s="44">
        <v>66.45</v>
      </c>
      <c r="O106" s="44">
        <v>127.77</v>
      </c>
      <c r="P106" s="52">
        <f t="shared" si="16"/>
        <v>127.77</v>
      </c>
      <c r="Q106" s="46">
        <f t="shared" si="21"/>
        <v>2938710</v>
      </c>
      <c r="R106" s="45">
        <f t="shared" si="14"/>
        <v>254000</v>
      </c>
      <c r="S106" s="51">
        <f t="shared" si="17"/>
        <v>3192710</v>
      </c>
      <c r="T106" s="62">
        <f>O106*C106*Q4+R106</f>
        <v>3192710</v>
      </c>
    </row>
    <row r="107" spans="1:20" s="1" customFormat="1" ht="21.75" customHeight="1">
      <c r="A107" s="83" t="s">
        <v>128</v>
      </c>
      <c r="B107" s="100" t="s">
        <v>129</v>
      </c>
      <c r="C107" s="65">
        <v>1</v>
      </c>
      <c r="D107" s="47">
        <v>2</v>
      </c>
      <c r="E107" s="48">
        <f t="shared" si="22"/>
        <v>2</v>
      </c>
      <c r="F107" s="34">
        <v>1911.77</v>
      </c>
      <c r="G107" s="34">
        <f t="shared" si="15"/>
        <v>1811.1329999999998</v>
      </c>
      <c r="H107" s="34">
        <f t="shared" si="18"/>
        <v>1710.5144999999998</v>
      </c>
      <c r="I107" s="34">
        <f t="shared" si="19"/>
        <v>1609.8959999999997</v>
      </c>
      <c r="J107" s="34">
        <v>1408.61</v>
      </c>
      <c r="K107" s="34">
        <f t="shared" si="20"/>
        <v>1308.0404999999998</v>
      </c>
      <c r="L107" s="34">
        <v>1247.6199999999999</v>
      </c>
      <c r="M107" s="34">
        <v>1147</v>
      </c>
      <c r="N107" s="34">
        <v>1046.3800000000001</v>
      </c>
      <c r="O107" s="85">
        <v>2012.37</v>
      </c>
      <c r="P107" s="52">
        <f t="shared" si="16"/>
        <v>2012.37</v>
      </c>
      <c r="Q107" s="46">
        <f t="shared" si="21"/>
        <v>46284510</v>
      </c>
      <c r="R107" s="45">
        <f t="shared" si="14"/>
        <v>4000000</v>
      </c>
      <c r="S107" s="51">
        <f t="shared" si="17"/>
        <v>50284510</v>
      </c>
      <c r="T107" s="62">
        <f>O107*C107*Q4+R107</f>
        <v>50284510</v>
      </c>
    </row>
    <row r="108" spans="1:20" s="1" customFormat="1" ht="21.75" customHeight="1">
      <c r="A108" s="81" t="s">
        <v>130</v>
      </c>
      <c r="B108" s="101" t="s">
        <v>132</v>
      </c>
      <c r="C108" s="65">
        <v>1</v>
      </c>
      <c r="D108" s="47">
        <v>1</v>
      </c>
      <c r="E108" s="48">
        <f t="shared" si="22"/>
        <v>1</v>
      </c>
      <c r="F108" s="44">
        <v>969</v>
      </c>
      <c r="G108" s="44">
        <f t="shared" si="15"/>
        <v>918</v>
      </c>
      <c r="H108" s="44">
        <f t="shared" si="18"/>
        <v>867</v>
      </c>
      <c r="I108" s="44">
        <f t="shared" si="19"/>
        <v>816</v>
      </c>
      <c r="J108" s="44">
        <v>714</v>
      </c>
      <c r="K108" s="44">
        <f t="shared" si="20"/>
        <v>663</v>
      </c>
      <c r="L108" s="44">
        <v>632.4</v>
      </c>
      <c r="M108" s="44">
        <v>581.4</v>
      </c>
      <c r="N108" s="44">
        <v>530.4</v>
      </c>
      <c r="O108" s="44">
        <v>1020</v>
      </c>
      <c r="P108" s="52">
        <f t="shared" si="16"/>
        <v>1020</v>
      </c>
      <c r="Q108" s="46">
        <f t="shared" si="21"/>
        <v>23460000</v>
      </c>
      <c r="R108" s="45">
        <f t="shared" si="14"/>
        <v>2000000</v>
      </c>
      <c r="S108" s="51">
        <f t="shared" si="17"/>
        <v>25460000</v>
      </c>
      <c r="T108" s="62">
        <f>O108*C108*Q4+R108</f>
        <v>25460000</v>
      </c>
    </row>
    <row r="109" spans="1:20" s="1" customFormat="1" ht="21.75" customHeight="1">
      <c r="A109" s="81" t="s">
        <v>131</v>
      </c>
      <c r="B109" s="100" t="s">
        <v>133</v>
      </c>
      <c r="C109" s="65">
        <v>1</v>
      </c>
      <c r="D109" s="47">
        <v>1</v>
      </c>
      <c r="E109" s="48">
        <f t="shared" si="22"/>
        <v>1</v>
      </c>
      <c r="F109" s="34">
        <v>955.87</v>
      </c>
      <c r="G109" s="34">
        <f t="shared" si="15"/>
        <v>905.57100000000003</v>
      </c>
      <c r="H109" s="34">
        <f t="shared" si="18"/>
        <v>855.26150000000007</v>
      </c>
      <c r="I109" s="34">
        <f t="shared" si="19"/>
        <v>804.95200000000011</v>
      </c>
      <c r="J109" s="34">
        <v>704.3</v>
      </c>
      <c r="K109" s="34">
        <f t="shared" si="20"/>
        <v>654.02350000000001</v>
      </c>
      <c r="L109" s="34">
        <v>623.79999999999995</v>
      </c>
      <c r="M109" s="34">
        <v>573.49</v>
      </c>
      <c r="N109" s="34">
        <v>523.17999999999995</v>
      </c>
      <c r="O109" s="85">
        <v>1006.19</v>
      </c>
      <c r="P109" s="52">
        <f t="shared" si="16"/>
        <v>1006.19</v>
      </c>
      <c r="Q109" s="46">
        <f t="shared" si="21"/>
        <v>23142370</v>
      </c>
      <c r="R109" s="45">
        <f t="shared" si="14"/>
        <v>2000000</v>
      </c>
      <c r="S109" s="51">
        <f t="shared" si="17"/>
        <v>25142370</v>
      </c>
      <c r="T109" s="62">
        <f>O109*C109*Q4+R109</f>
        <v>25142370</v>
      </c>
    </row>
    <row r="110" spans="1:20" s="1" customFormat="1" ht="21.75" customHeight="1">
      <c r="A110" s="81" t="s">
        <v>102</v>
      </c>
      <c r="B110" s="101" t="s">
        <v>103</v>
      </c>
      <c r="C110" s="65">
        <v>1</v>
      </c>
      <c r="D110" s="47">
        <v>2</v>
      </c>
      <c r="E110" s="48">
        <f t="shared" si="22"/>
        <v>2</v>
      </c>
      <c r="F110" s="44">
        <v>1911.77</v>
      </c>
      <c r="G110" s="44">
        <f t="shared" si="15"/>
        <v>1811.1329999999998</v>
      </c>
      <c r="H110" s="44">
        <f t="shared" si="18"/>
        <v>1710.5144999999998</v>
      </c>
      <c r="I110" s="44">
        <f t="shared" si="19"/>
        <v>1609.8959999999997</v>
      </c>
      <c r="J110" s="44">
        <v>1408.61</v>
      </c>
      <c r="K110" s="44">
        <f t="shared" si="20"/>
        <v>1308.0404999999998</v>
      </c>
      <c r="L110" s="44">
        <v>1247.6199999999999</v>
      </c>
      <c r="M110" s="44">
        <v>1147</v>
      </c>
      <c r="N110" s="44">
        <v>1046.3800000000001</v>
      </c>
      <c r="O110" s="44">
        <v>2012.37</v>
      </c>
      <c r="P110" s="52">
        <f t="shared" si="16"/>
        <v>2012.37</v>
      </c>
      <c r="Q110" s="46">
        <f t="shared" si="21"/>
        <v>46284510</v>
      </c>
      <c r="R110" s="45">
        <f t="shared" si="14"/>
        <v>4000000</v>
      </c>
      <c r="S110" s="51">
        <f t="shared" si="17"/>
        <v>50284510</v>
      </c>
      <c r="T110" s="62">
        <f>O110*C110*Q4+R110</f>
        <v>50284510</v>
      </c>
    </row>
    <row r="111" spans="1:20" s="1" customFormat="1" ht="21.75" customHeight="1">
      <c r="A111" s="119">
        <v>71612</v>
      </c>
      <c r="B111" s="120" t="s">
        <v>152</v>
      </c>
      <c r="C111" s="116">
        <v>1</v>
      </c>
      <c r="D111" s="47">
        <v>0.46800000000000003</v>
      </c>
      <c r="E111" s="48">
        <f t="shared" si="22"/>
        <v>0.46800000000000003</v>
      </c>
      <c r="F111" s="34">
        <f t="shared" si="23"/>
        <v>0</v>
      </c>
      <c r="G111" s="34">
        <f t="shared" si="15"/>
        <v>0</v>
      </c>
      <c r="H111" s="34">
        <f t="shared" si="18"/>
        <v>0</v>
      </c>
      <c r="I111" s="34">
        <f t="shared" si="19"/>
        <v>0</v>
      </c>
      <c r="J111" s="34">
        <f t="shared" si="24"/>
        <v>0</v>
      </c>
      <c r="K111" s="34">
        <f t="shared" si="20"/>
        <v>0</v>
      </c>
      <c r="L111" s="34">
        <f t="shared" si="25"/>
        <v>0</v>
      </c>
      <c r="M111" s="34">
        <f t="shared" si="26"/>
        <v>0</v>
      </c>
      <c r="N111" s="34">
        <f t="shared" si="27"/>
        <v>0</v>
      </c>
      <c r="O111" s="85">
        <v>0</v>
      </c>
      <c r="P111" s="52">
        <f t="shared" si="16"/>
        <v>0</v>
      </c>
      <c r="Q111" s="46">
        <f t="shared" si="21"/>
        <v>0</v>
      </c>
      <c r="R111" s="45">
        <f t="shared" si="14"/>
        <v>936000</v>
      </c>
      <c r="S111" s="51">
        <f t="shared" si="17"/>
        <v>936000</v>
      </c>
      <c r="T111" s="62">
        <f>O111*C111*Q4+R111</f>
        <v>936000</v>
      </c>
    </row>
    <row r="112" spans="1:20" s="1" customFormat="1" ht="21.75" customHeight="1">
      <c r="A112" s="119">
        <v>716</v>
      </c>
      <c r="B112" s="120" t="s">
        <v>153</v>
      </c>
      <c r="C112" s="116">
        <v>1</v>
      </c>
      <c r="D112" s="47">
        <v>3.9E-2</v>
      </c>
      <c r="E112" s="48">
        <f t="shared" si="22"/>
        <v>3.9E-2</v>
      </c>
      <c r="F112" s="44">
        <f t="shared" si="23"/>
        <v>0</v>
      </c>
      <c r="G112" s="44">
        <f t="shared" si="15"/>
        <v>0</v>
      </c>
      <c r="H112" s="44">
        <f t="shared" si="18"/>
        <v>0</v>
      </c>
      <c r="I112" s="44">
        <f t="shared" si="19"/>
        <v>0</v>
      </c>
      <c r="J112" s="44">
        <f t="shared" si="24"/>
        <v>0</v>
      </c>
      <c r="K112" s="44">
        <f t="shared" si="20"/>
        <v>0</v>
      </c>
      <c r="L112" s="44">
        <f t="shared" si="25"/>
        <v>0</v>
      </c>
      <c r="M112" s="44">
        <f t="shared" si="26"/>
        <v>0</v>
      </c>
      <c r="N112" s="44">
        <f t="shared" si="27"/>
        <v>0</v>
      </c>
      <c r="O112" s="44">
        <v>0</v>
      </c>
      <c r="P112" s="52">
        <f t="shared" si="16"/>
        <v>0</v>
      </c>
      <c r="Q112" s="46">
        <f t="shared" si="21"/>
        <v>0</v>
      </c>
      <c r="R112" s="45">
        <f t="shared" si="14"/>
        <v>78000</v>
      </c>
      <c r="S112" s="51">
        <f t="shared" si="17"/>
        <v>78000</v>
      </c>
      <c r="T112" s="62">
        <f>O112*C112*Q4+R112</f>
        <v>78000</v>
      </c>
    </row>
    <row r="113" spans="1:21" s="1" customFormat="1" ht="21.75" customHeight="1">
      <c r="A113" s="83" t="s">
        <v>140</v>
      </c>
      <c r="B113" s="102" t="s">
        <v>154</v>
      </c>
      <c r="C113" s="65">
        <v>1</v>
      </c>
      <c r="D113" s="47">
        <v>3.2000000000000001E-2</v>
      </c>
      <c r="E113" s="48">
        <f t="shared" si="22"/>
        <v>3.2000000000000001E-2</v>
      </c>
      <c r="F113" s="34">
        <f t="shared" si="23"/>
        <v>36.792817424999996</v>
      </c>
      <c r="G113" s="34">
        <f t="shared" si="15"/>
        <v>34.856353349999999</v>
      </c>
      <c r="H113" s="34">
        <f t="shared" si="18"/>
        <v>32.919889275000003</v>
      </c>
      <c r="I113" s="34">
        <f t="shared" si="19"/>
        <v>30.983425200000003</v>
      </c>
      <c r="J113" s="34">
        <f t="shared" si="24"/>
        <v>27.110497049999999</v>
      </c>
      <c r="K113" s="34">
        <f t="shared" si="20"/>
        <v>25.174032974999999</v>
      </c>
      <c r="L113" s="34">
        <f t="shared" si="25"/>
        <v>24.012154529999997</v>
      </c>
      <c r="M113" s="34">
        <f t="shared" si="26"/>
        <v>22.075690455</v>
      </c>
      <c r="N113" s="34">
        <f t="shared" si="27"/>
        <v>20.13922638</v>
      </c>
      <c r="O113" s="85">
        <v>38.729281499999999</v>
      </c>
      <c r="P113" s="52">
        <f t="shared" si="16"/>
        <v>38.729281499999999</v>
      </c>
      <c r="Q113" s="46">
        <f t="shared" si="21"/>
        <v>890773.47450000001</v>
      </c>
      <c r="R113" s="45">
        <f t="shared" si="14"/>
        <v>64000</v>
      </c>
      <c r="S113" s="51">
        <f t="shared" si="17"/>
        <v>954773.47450000001</v>
      </c>
      <c r="T113" s="62">
        <f>O113*C113*Q4+R113</f>
        <v>954773.47450000001</v>
      </c>
    </row>
    <row r="114" spans="1:21" s="1" customFormat="1" ht="21.75" customHeight="1">
      <c r="A114" s="81" t="s">
        <v>142</v>
      </c>
      <c r="B114" s="103" t="s">
        <v>155</v>
      </c>
      <c r="C114" s="65">
        <v>1</v>
      </c>
      <c r="D114" s="47">
        <v>6.7000000000000004E-2</v>
      </c>
      <c r="E114" s="48">
        <f t="shared" si="22"/>
        <v>6.7000000000000004E-2</v>
      </c>
      <c r="F114" s="44">
        <f t="shared" si="23"/>
        <v>75.970926674999987</v>
      </c>
      <c r="G114" s="44">
        <f t="shared" si="15"/>
        <v>71.972456849999986</v>
      </c>
      <c r="H114" s="44">
        <f t="shared" si="18"/>
        <v>67.973987024999985</v>
      </c>
      <c r="I114" s="44">
        <f t="shared" si="19"/>
        <v>63.975517199999992</v>
      </c>
      <c r="J114" s="44">
        <f t="shared" si="24"/>
        <v>55.97857754999999</v>
      </c>
      <c r="K114" s="44">
        <f t="shared" si="20"/>
        <v>51.980107724999989</v>
      </c>
      <c r="L114" s="44">
        <f t="shared" si="25"/>
        <v>49.581025829999987</v>
      </c>
      <c r="M114" s="44">
        <f t="shared" si="26"/>
        <v>45.582556004999994</v>
      </c>
      <c r="N114" s="44">
        <f t="shared" si="27"/>
        <v>41.584086179999993</v>
      </c>
      <c r="O114" s="44">
        <v>79.969396499999988</v>
      </c>
      <c r="P114" s="52">
        <f t="shared" si="16"/>
        <v>79.969396499999988</v>
      </c>
      <c r="Q114" s="46">
        <f t="shared" si="21"/>
        <v>1839296.1194999998</v>
      </c>
      <c r="R114" s="45">
        <f t="shared" si="14"/>
        <v>134000</v>
      </c>
      <c r="S114" s="67">
        <f t="shared" si="17"/>
        <v>1973296.1194999998</v>
      </c>
      <c r="T114" s="62">
        <f>O114*C114*Q4+R114</f>
        <v>1973296.1194999998</v>
      </c>
    </row>
    <row r="115" spans="1:21" s="1" customFormat="1" ht="21.75" customHeight="1">
      <c r="A115" s="83" t="s">
        <v>143</v>
      </c>
      <c r="B115" s="102" t="s">
        <v>156</v>
      </c>
      <c r="C115" s="65">
        <v>1</v>
      </c>
      <c r="D115" s="47">
        <v>0.14799999999999999</v>
      </c>
      <c r="E115" s="48">
        <f t="shared" si="22"/>
        <v>0.14799999999999999</v>
      </c>
      <c r="F115" s="34">
        <f t="shared" si="23"/>
        <v>168.61690125000001</v>
      </c>
      <c r="G115" s="34">
        <f t="shared" si="15"/>
        <v>159.74232750000002</v>
      </c>
      <c r="H115" s="34">
        <f t="shared" si="18"/>
        <v>150.86775375000002</v>
      </c>
      <c r="I115" s="34">
        <f t="shared" si="19"/>
        <v>141.99318000000002</v>
      </c>
      <c r="J115" s="34">
        <f t="shared" si="24"/>
        <v>124.24403250000002</v>
      </c>
      <c r="K115" s="34">
        <f t="shared" si="20"/>
        <v>115.36945875000001</v>
      </c>
      <c r="L115" s="34">
        <f t="shared" si="25"/>
        <v>110.04471450000001</v>
      </c>
      <c r="M115" s="34">
        <f t="shared" si="26"/>
        <v>101.17014075000002</v>
      </c>
      <c r="N115" s="34">
        <f t="shared" si="27"/>
        <v>92.295567000000005</v>
      </c>
      <c r="O115" s="85">
        <v>177.49147500000001</v>
      </c>
      <c r="P115" s="52">
        <f t="shared" si="16"/>
        <v>177.49147500000001</v>
      </c>
      <c r="Q115" s="46">
        <f t="shared" si="21"/>
        <v>4082303.9250000003</v>
      </c>
      <c r="R115" s="45">
        <f t="shared" si="14"/>
        <v>296000</v>
      </c>
      <c r="S115" s="67">
        <f t="shared" si="17"/>
        <v>4378303.9250000007</v>
      </c>
      <c r="T115" s="62">
        <f>O115*C115*Q4+R115</f>
        <v>4378303.9250000007</v>
      </c>
    </row>
    <row r="116" spans="1:21" s="1" customFormat="1" ht="21.75" customHeight="1">
      <c r="A116" s="81">
        <v>209</v>
      </c>
      <c r="B116" s="103" t="s">
        <v>157</v>
      </c>
      <c r="C116" s="65">
        <v>1</v>
      </c>
      <c r="D116" s="47">
        <v>0.19700000000000001</v>
      </c>
      <c r="E116" s="48">
        <f t="shared" si="22"/>
        <v>0.19700000000000001</v>
      </c>
      <c r="F116" s="44">
        <f t="shared" si="23"/>
        <v>224.81904374999999</v>
      </c>
      <c r="G116" s="44">
        <f t="shared" si="15"/>
        <v>212.98646249999999</v>
      </c>
      <c r="H116" s="44">
        <f t="shared" si="18"/>
        <v>201.15388125000001</v>
      </c>
      <c r="I116" s="44">
        <f t="shared" si="19"/>
        <v>189.32130000000001</v>
      </c>
      <c r="J116" s="44">
        <f t="shared" si="24"/>
        <v>165.6561375</v>
      </c>
      <c r="K116" s="44">
        <f t="shared" si="20"/>
        <v>153.82355625</v>
      </c>
      <c r="L116" s="44">
        <f t="shared" si="25"/>
        <v>146.7240075</v>
      </c>
      <c r="M116" s="44">
        <f t="shared" si="26"/>
        <v>134.89142624999999</v>
      </c>
      <c r="N116" s="44">
        <f t="shared" si="27"/>
        <v>123.05884500000001</v>
      </c>
      <c r="O116" s="44">
        <v>236.651625</v>
      </c>
      <c r="P116" s="52">
        <f t="shared" si="16"/>
        <v>236.651625</v>
      </c>
      <c r="Q116" s="46">
        <f t="shared" si="21"/>
        <v>5442987.375</v>
      </c>
      <c r="R116" s="45">
        <f t="shared" si="14"/>
        <v>394000</v>
      </c>
      <c r="S116" s="67">
        <f t="shared" si="17"/>
        <v>5836987.375</v>
      </c>
      <c r="T116" s="62">
        <f>O116*C116*Q4+R116</f>
        <v>5836987.375</v>
      </c>
    </row>
    <row r="117" spans="1:21" s="1" customFormat="1" ht="21.75" customHeight="1">
      <c r="A117" s="83">
        <v>236</v>
      </c>
      <c r="B117" s="102" t="s">
        <v>158</v>
      </c>
      <c r="C117" s="65">
        <v>1</v>
      </c>
      <c r="D117" s="47">
        <v>0.09</v>
      </c>
      <c r="E117" s="48">
        <f t="shared" si="22"/>
        <v>0.09</v>
      </c>
      <c r="F117" s="34">
        <f t="shared" si="23"/>
        <v>102.196777725</v>
      </c>
      <c r="G117" s="34">
        <f t="shared" si="15"/>
        <v>96.817999950000015</v>
      </c>
      <c r="H117" s="34">
        <f t="shared" si="18"/>
        <v>91.439222175000012</v>
      </c>
      <c r="I117" s="34">
        <f t="shared" si="19"/>
        <v>86.060444400000009</v>
      </c>
      <c r="J117" s="34">
        <f t="shared" si="24"/>
        <v>75.302888850000002</v>
      </c>
      <c r="K117" s="34">
        <f t="shared" si="20"/>
        <v>69.924111074999999</v>
      </c>
      <c r="L117" s="34">
        <f t="shared" si="25"/>
        <v>66.696844409999997</v>
      </c>
      <c r="M117" s="34">
        <f t="shared" si="26"/>
        <v>61.318066635000008</v>
      </c>
      <c r="N117" s="34">
        <f t="shared" si="27"/>
        <v>55.939288860000005</v>
      </c>
      <c r="O117" s="85">
        <v>107.57555550000001</v>
      </c>
      <c r="P117" s="52">
        <f t="shared" si="16"/>
        <v>107.57555550000001</v>
      </c>
      <c r="Q117" s="46">
        <f t="shared" si="21"/>
        <v>2474237.7765000002</v>
      </c>
      <c r="R117" s="45">
        <f t="shared" si="14"/>
        <v>180000</v>
      </c>
      <c r="S117" s="67">
        <f t="shared" si="17"/>
        <v>2654237.7765000002</v>
      </c>
      <c r="T117" s="62">
        <f>O117*C117*Q4+R117</f>
        <v>2654237.7765000002</v>
      </c>
    </row>
    <row r="118" spans="1:21" s="1" customFormat="1" ht="21.75" customHeight="1">
      <c r="A118" s="81">
        <v>264</v>
      </c>
      <c r="B118" s="103" t="s">
        <v>159</v>
      </c>
      <c r="C118" s="65">
        <v>1</v>
      </c>
      <c r="D118" s="47">
        <v>0.153</v>
      </c>
      <c r="E118" s="48">
        <f t="shared" si="22"/>
        <v>0.153</v>
      </c>
      <c r="F118" s="44">
        <f t="shared" si="23"/>
        <v>174.07686712499998</v>
      </c>
      <c r="G118" s="44">
        <f t="shared" si="15"/>
        <v>164.91492675000001</v>
      </c>
      <c r="H118" s="44">
        <f t="shared" si="18"/>
        <v>155.75298637500001</v>
      </c>
      <c r="I118" s="44">
        <f t="shared" si="19"/>
        <v>146.59104600000001</v>
      </c>
      <c r="J118" s="44">
        <f t="shared" si="24"/>
        <v>128.26716525000001</v>
      </c>
      <c r="K118" s="44">
        <f t="shared" si="20"/>
        <v>119.105224875</v>
      </c>
      <c r="L118" s="44">
        <f t="shared" si="25"/>
        <v>113.60806065000001</v>
      </c>
      <c r="M118" s="44">
        <f t="shared" si="26"/>
        <v>104.44612027500001</v>
      </c>
      <c r="N118" s="44">
        <f t="shared" si="27"/>
        <v>95.284179899999998</v>
      </c>
      <c r="O118" s="44">
        <v>183.23880750000001</v>
      </c>
      <c r="P118" s="52">
        <f t="shared" si="16"/>
        <v>183.23880750000001</v>
      </c>
      <c r="Q118" s="46">
        <f t="shared" si="21"/>
        <v>4214492.5724999998</v>
      </c>
      <c r="R118" s="45">
        <f t="shared" si="14"/>
        <v>306000</v>
      </c>
      <c r="S118" s="67">
        <f t="shared" si="17"/>
        <v>4520492.5724999998</v>
      </c>
      <c r="T118" s="62">
        <f>O118*C118*Q4+R118</f>
        <v>4520492.5724999998</v>
      </c>
    </row>
    <row r="119" spans="1:21" s="1" customFormat="1" ht="21.75" customHeight="1">
      <c r="A119" s="83">
        <v>311</v>
      </c>
      <c r="B119" s="102" t="s">
        <v>160</v>
      </c>
      <c r="C119" s="65">
        <v>1</v>
      </c>
      <c r="D119" s="47">
        <v>0.15</v>
      </c>
      <c r="E119" s="48">
        <f t="shared" si="22"/>
        <v>0.15</v>
      </c>
      <c r="F119" s="34">
        <f t="shared" si="23"/>
        <v>171.011828925</v>
      </c>
      <c r="G119" s="34">
        <f t="shared" si="15"/>
        <v>162.01120634999998</v>
      </c>
      <c r="H119" s="34">
        <f t="shared" si="18"/>
        <v>153.01058377499999</v>
      </c>
      <c r="I119" s="34">
        <f t="shared" si="19"/>
        <v>144.00996119999999</v>
      </c>
      <c r="J119" s="34">
        <f t="shared" si="24"/>
        <v>126.00871605</v>
      </c>
      <c r="K119" s="34">
        <f t="shared" si="20"/>
        <v>117.00809347500001</v>
      </c>
      <c r="L119" s="34">
        <f t="shared" si="25"/>
        <v>111.60771993</v>
      </c>
      <c r="M119" s="34">
        <f t="shared" si="26"/>
        <v>102.60709735500001</v>
      </c>
      <c r="N119" s="34">
        <f t="shared" si="27"/>
        <v>93.606474779999985</v>
      </c>
      <c r="O119" s="85">
        <v>180.0124515</v>
      </c>
      <c r="P119" s="52">
        <f t="shared" si="16"/>
        <v>180.0124515</v>
      </c>
      <c r="Q119" s="46">
        <f t="shared" si="21"/>
        <v>4140286.3845000002</v>
      </c>
      <c r="R119" s="45">
        <f t="shared" si="14"/>
        <v>300000</v>
      </c>
      <c r="S119" s="67">
        <f t="shared" si="17"/>
        <v>4440286.3845000006</v>
      </c>
      <c r="T119" s="62">
        <f>O119*C119*Q4+R119</f>
        <v>4440286.3845000006</v>
      </c>
    </row>
    <row r="120" spans="1:21" s="1" customFormat="1" ht="21.75" customHeight="1">
      <c r="A120" s="81">
        <v>312</v>
      </c>
      <c r="B120" s="103" t="s">
        <v>161</v>
      </c>
      <c r="C120" s="65">
        <v>1</v>
      </c>
      <c r="D120" s="47">
        <v>0.15</v>
      </c>
      <c r="E120" s="48">
        <f t="shared" si="22"/>
        <v>0.15</v>
      </c>
      <c r="F120" s="44">
        <f t="shared" si="23"/>
        <v>171.011828925</v>
      </c>
      <c r="G120" s="44">
        <f t="shared" si="15"/>
        <v>162.01120634999998</v>
      </c>
      <c r="H120" s="44">
        <f t="shared" si="18"/>
        <v>153.01058377499999</v>
      </c>
      <c r="I120" s="44">
        <f t="shared" si="19"/>
        <v>144.00996119999999</v>
      </c>
      <c r="J120" s="44">
        <f t="shared" si="24"/>
        <v>126.00871605</v>
      </c>
      <c r="K120" s="44">
        <f t="shared" si="20"/>
        <v>117.00809347500001</v>
      </c>
      <c r="L120" s="44">
        <f t="shared" si="25"/>
        <v>111.60771993</v>
      </c>
      <c r="M120" s="44">
        <f t="shared" si="26"/>
        <v>102.60709735500001</v>
      </c>
      <c r="N120" s="44">
        <f t="shared" si="27"/>
        <v>93.606474779999985</v>
      </c>
      <c r="O120" s="44">
        <v>180.0124515</v>
      </c>
      <c r="P120" s="52">
        <f t="shared" si="16"/>
        <v>180.0124515</v>
      </c>
      <c r="Q120" s="46">
        <f t="shared" si="21"/>
        <v>4140286.3845000002</v>
      </c>
      <c r="R120" s="45">
        <f t="shared" si="14"/>
        <v>300000</v>
      </c>
      <c r="S120" s="67">
        <f t="shared" si="17"/>
        <v>4440286.3845000006</v>
      </c>
      <c r="T120" s="62">
        <f>O120*C120*Q4+R120</f>
        <v>4440286.3845000006</v>
      </c>
    </row>
    <row r="121" spans="1:21" s="1" customFormat="1" ht="21.75" customHeight="1">
      <c r="A121" s="83">
        <v>555</v>
      </c>
      <c r="B121" s="102" t="s">
        <v>162</v>
      </c>
      <c r="C121" s="65">
        <v>1</v>
      </c>
      <c r="D121" s="47">
        <v>0.22900000000000001</v>
      </c>
      <c r="E121" s="48">
        <f t="shared" si="22"/>
        <v>0.22900000000000001</v>
      </c>
      <c r="F121" s="34">
        <f t="shared" si="23"/>
        <v>262.97533394999994</v>
      </c>
      <c r="G121" s="34">
        <f t="shared" si="15"/>
        <v>249.13452689999994</v>
      </c>
      <c r="H121" s="34">
        <f t="shared" si="18"/>
        <v>235.29371984999997</v>
      </c>
      <c r="I121" s="34">
        <f t="shared" si="19"/>
        <v>221.45291279999998</v>
      </c>
      <c r="J121" s="34">
        <f t="shared" si="24"/>
        <v>193.77129869999996</v>
      </c>
      <c r="K121" s="34">
        <f t="shared" si="20"/>
        <v>179.93049164999996</v>
      </c>
      <c r="L121" s="34">
        <f t="shared" si="25"/>
        <v>171.62600741999998</v>
      </c>
      <c r="M121" s="34">
        <f t="shared" si="26"/>
        <v>157.78520036999998</v>
      </c>
      <c r="N121" s="34">
        <f t="shared" si="27"/>
        <v>143.94439331999999</v>
      </c>
      <c r="O121" s="85">
        <v>276.81614099999996</v>
      </c>
      <c r="P121" s="52">
        <f t="shared" si="16"/>
        <v>276.81614099999996</v>
      </c>
      <c r="Q121" s="46">
        <f t="shared" si="21"/>
        <v>6366771.2429999989</v>
      </c>
      <c r="R121" s="45">
        <f t="shared" si="14"/>
        <v>458000</v>
      </c>
      <c r="S121" s="67">
        <f t="shared" si="17"/>
        <v>6824771.2429999989</v>
      </c>
      <c r="T121" s="62">
        <f>O121*C121*Q4+R121</f>
        <v>6824771.2429999989</v>
      </c>
    </row>
    <row r="122" spans="1:21" s="1" customFormat="1" ht="21.75" customHeight="1">
      <c r="A122" s="81">
        <v>558</v>
      </c>
      <c r="B122" s="103" t="s">
        <v>163</v>
      </c>
      <c r="C122" s="65">
        <v>1</v>
      </c>
      <c r="D122" s="47">
        <v>0.255</v>
      </c>
      <c r="E122" s="48">
        <f t="shared" si="22"/>
        <v>0.255</v>
      </c>
      <c r="F122" s="44">
        <f t="shared" si="23"/>
        <v>293.29202227499997</v>
      </c>
      <c r="G122" s="44">
        <f t="shared" si="15"/>
        <v>277.85560004999996</v>
      </c>
      <c r="H122" s="44">
        <f t="shared" si="18"/>
        <v>262.41917782499996</v>
      </c>
      <c r="I122" s="44">
        <f t="shared" si="19"/>
        <v>246.98275559999999</v>
      </c>
      <c r="J122" s="44">
        <f t="shared" si="24"/>
        <v>216.10991114999996</v>
      </c>
      <c r="K122" s="44">
        <f t="shared" si="20"/>
        <v>200.67348892499999</v>
      </c>
      <c r="L122" s="44">
        <f t="shared" si="25"/>
        <v>191.41163558999997</v>
      </c>
      <c r="M122" s="44">
        <f t="shared" si="26"/>
        <v>175.97521336499997</v>
      </c>
      <c r="N122" s="44">
        <f t="shared" si="27"/>
        <v>160.53879113999997</v>
      </c>
      <c r="O122" s="44">
        <v>308.72844449999997</v>
      </c>
      <c r="P122" s="52">
        <f t="shared" si="16"/>
        <v>308.72844449999997</v>
      </c>
      <c r="Q122" s="46">
        <f t="shared" si="21"/>
        <v>7100754.2234999994</v>
      </c>
      <c r="R122" s="45">
        <f t="shared" si="14"/>
        <v>510000</v>
      </c>
      <c r="S122" s="67">
        <f t="shared" si="17"/>
        <v>7610754.2234999994</v>
      </c>
      <c r="T122" s="62">
        <f>O122*C122*Q4+R122</f>
        <v>7610754.2234999994</v>
      </c>
    </row>
    <row r="123" spans="1:21" s="1" customFormat="1" ht="21.75" customHeight="1" thickBot="1">
      <c r="A123" s="83">
        <v>617</v>
      </c>
      <c r="B123" s="102" t="s">
        <v>164</v>
      </c>
      <c r="C123" s="65">
        <v>1</v>
      </c>
      <c r="D123" s="47">
        <v>8.3000000000000004E-2</v>
      </c>
      <c r="E123" s="48">
        <f t="shared" si="22"/>
        <v>8.3000000000000004E-2</v>
      </c>
      <c r="F123" s="34">
        <f t="shared" si="23"/>
        <v>95.72064862500001</v>
      </c>
      <c r="G123" s="34">
        <f t="shared" si="15"/>
        <v>90.682719750000018</v>
      </c>
      <c r="H123" s="34">
        <f t="shared" si="18"/>
        <v>85.644790875000012</v>
      </c>
      <c r="I123" s="34">
        <f t="shared" si="19"/>
        <v>80.606862000000007</v>
      </c>
      <c r="J123" s="34">
        <f t="shared" si="24"/>
        <v>70.531004250000009</v>
      </c>
      <c r="K123" s="34">
        <f t="shared" si="20"/>
        <v>65.493075375000004</v>
      </c>
      <c r="L123" s="34">
        <f t="shared" si="25"/>
        <v>62.470318050000003</v>
      </c>
      <c r="M123" s="34">
        <f t="shared" si="26"/>
        <v>57.432389175000004</v>
      </c>
      <c r="N123" s="34">
        <f t="shared" si="27"/>
        <v>52.394460300000013</v>
      </c>
      <c r="O123" s="85">
        <v>100.75857750000002</v>
      </c>
      <c r="P123" s="52">
        <f t="shared" si="16"/>
        <v>100.75857750000002</v>
      </c>
      <c r="Q123" s="46">
        <f t="shared" si="21"/>
        <v>2317447.2825000002</v>
      </c>
      <c r="R123" s="45">
        <f t="shared" si="14"/>
        <v>166000</v>
      </c>
      <c r="S123" s="67">
        <f t="shared" si="17"/>
        <v>2483447.2825000002</v>
      </c>
      <c r="T123" s="62">
        <f>O123*C123*Q4+R123</f>
        <v>2483447.2825000002</v>
      </c>
    </row>
    <row r="124" spans="1:21" s="1" customFormat="1" ht="21.75" customHeight="1" thickTop="1" thickBot="1">
      <c r="A124" s="128" t="s">
        <v>120</v>
      </c>
      <c r="B124" s="128"/>
      <c r="C124" s="18">
        <f>SUM(C5:C123)</f>
        <v>119</v>
      </c>
      <c r="D124" s="19"/>
      <c r="E124" s="20">
        <f>SUM(E5:E123)</f>
        <v>35.571999999999996</v>
      </c>
      <c r="F124" s="129">
        <v>0.05</v>
      </c>
      <c r="G124" s="131">
        <v>0.1</v>
      </c>
      <c r="H124" s="133">
        <v>0.15</v>
      </c>
      <c r="I124" s="135">
        <v>0.2</v>
      </c>
      <c r="J124" s="137">
        <v>0.3</v>
      </c>
      <c r="K124" s="142">
        <v>0.35</v>
      </c>
      <c r="L124" s="144">
        <v>0.38</v>
      </c>
      <c r="M124" s="146">
        <v>0.43</v>
      </c>
      <c r="N124" s="148">
        <v>0.48</v>
      </c>
      <c r="O124" s="139" t="s">
        <v>7</v>
      </c>
      <c r="P124" s="22">
        <f>SUM(P5:P123)</f>
        <v>32505.894207000001</v>
      </c>
      <c r="Q124" s="25">
        <f>P124*$Q$4</f>
        <v>747635566.76100004</v>
      </c>
      <c r="R124" s="29">
        <f>SUM(R5:R123)</f>
        <v>71144000</v>
      </c>
      <c r="S124" s="56">
        <f>SUM(S5:S123)</f>
        <v>818779566.76100004</v>
      </c>
      <c r="T124" s="56">
        <f>SUM(T5:T123)</f>
        <v>818779566.76100004</v>
      </c>
      <c r="U124" s="30"/>
    </row>
    <row r="125" spans="1:21" s="1" customFormat="1" ht="21.75" customHeight="1" thickTop="1" thickBot="1">
      <c r="A125" s="110"/>
      <c r="B125" s="53"/>
      <c r="C125" s="111"/>
      <c r="D125" s="17"/>
      <c r="E125" s="21" t="s">
        <v>0</v>
      </c>
      <c r="F125" s="130"/>
      <c r="G125" s="132"/>
      <c r="H125" s="134"/>
      <c r="I125" s="136"/>
      <c r="J125" s="138"/>
      <c r="K125" s="143"/>
      <c r="L125" s="145"/>
      <c r="M125" s="147"/>
      <c r="N125" s="149"/>
      <c r="O125" s="140"/>
      <c r="P125" s="23" t="s">
        <v>104</v>
      </c>
      <c r="Q125" s="24" t="s">
        <v>111</v>
      </c>
      <c r="R125" s="27" t="s">
        <v>111</v>
      </c>
      <c r="S125" s="27" t="s">
        <v>111</v>
      </c>
      <c r="T125" s="27" t="s">
        <v>111</v>
      </c>
    </row>
    <row r="126" spans="1:21" s="1" customFormat="1" ht="21.75" customHeight="1" thickTop="1">
      <c r="C126" s="111"/>
      <c r="D126" s="16"/>
      <c r="E126" s="112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28"/>
    </row>
    <row r="127" spans="1:21" s="1" customFormat="1" ht="21.75" customHeight="1">
      <c r="C127" s="111"/>
      <c r="D127" s="16"/>
      <c r="E127" s="112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26"/>
    </row>
    <row r="130" spans="16:20" ht="21.75" customHeight="1">
      <c r="R130" s="36"/>
    </row>
    <row r="133" spans="16:20" ht="21.75" customHeight="1">
      <c r="S133" s="30"/>
      <c r="T133" s="30"/>
    </row>
    <row r="135" spans="16:20" ht="21.75" customHeight="1">
      <c r="S135" s="31"/>
      <c r="T135" s="31"/>
    </row>
    <row r="136" spans="16:20" ht="21.75" customHeight="1">
      <c r="P136" s="33"/>
      <c r="Q136" s="35"/>
      <c r="R136" s="37"/>
    </row>
    <row r="137" spans="16:20" ht="21.75" customHeight="1">
      <c r="S137" s="31"/>
      <c r="T137" s="31"/>
    </row>
    <row r="138" spans="16:20" ht="21.75" customHeight="1">
      <c r="Q138" s="35"/>
    </row>
  </sheetData>
  <sheetProtection algorithmName="SHA-512" hashValue="zKoYgryYjZETogcL4L/MRW/oPsOqBSdvMFhVqNQtw9a1EvhKWfMD6O7kWmMHr+hxEDja0u32ugE9v/jQ7qEEfA==" saltValue="tJAy/tpahCcoA2H3qyOx1g==" spinCount="100000" sheet="1" formatColumns="0" autoFilter="0"/>
  <protectedRanges>
    <protectedRange sqref="A2:S2" name="Range1"/>
  </protectedRanges>
  <autoFilter ref="A4:E125" xr:uid="{00000000-0009-0000-0000-000000000000}"/>
  <mergeCells count="16">
    <mergeCell ref="A1:E1"/>
    <mergeCell ref="P2:S2"/>
    <mergeCell ref="S3:S4"/>
    <mergeCell ref="A124:B124"/>
    <mergeCell ref="F124:F125"/>
    <mergeCell ref="G124:G125"/>
    <mergeCell ref="H124:H125"/>
    <mergeCell ref="I124:I125"/>
    <mergeCell ref="J124:J125"/>
    <mergeCell ref="O124:O125"/>
    <mergeCell ref="A2:E2"/>
    <mergeCell ref="K124:K125"/>
    <mergeCell ref="L124:L125"/>
    <mergeCell ref="M124:M125"/>
    <mergeCell ref="N124:N125"/>
    <mergeCell ref="A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1"/>
  <sheetViews>
    <sheetView zoomScaleNormal="100" workbookViewId="0">
      <pane ySplit="1" topLeftCell="A2" activePane="bottomLeft" state="frozen"/>
      <selection pane="bottomLeft" activeCell="L125" sqref="L125"/>
    </sheetView>
  </sheetViews>
  <sheetFormatPr defaultColWidth="8.77734375" defaultRowHeight="14.4"/>
  <cols>
    <col min="1" max="1" width="12.109375" bestFit="1" customWidth="1"/>
    <col min="2" max="5" width="11.33203125" bestFit="1" customWidth="1"/>
    <col min="6" max="6" width="15.6640625" bestFit="1" customWidth="1"/>
    <col min="7" max="7" width="17" bestFit="1" customWidth="1"/>
    <col min="8" max="8" width="15.6640625" bestFit="1" customWidth="1"/>
    <col min="9" max="18" width="11.33203125" bestFit="1" customWidth="1"/>
  </cols>
  <sheetData>
    <row r="1" spans="1:18" ht="25.8">
      <c r="A1" s="38">
        <v>0.05</v>
      </c>
      <c r="B1" s="57">
        <v>0.15</v>
      </c>
      <c r="C1" s="59">
        <v>0.2</v>
      </c>
      <c r="D1" s="3">
        <v>0.3</v>
      </c>
      <c r="E1" s="54">
        <v>0.35</v>
      </c>
      <c r="F1" s="4">
        <v>0.38</v>
      </c>
      <c r="G1" s="5">
        <v>0.43</v>
      </c>
      <c r="H1" s="6">
        <v>0.48</v>
      </c>
      <c r="I1" s="64" t="s">
        <v>7</v>
      </c>
      <c r="J1" s="38">
        <v>0.05</v>
      </c>
      <c r="K1" s="57">
        <v>0.15</v>
      </c>
      <c r="L1" s="59">
        <v>0.2</v>
      </c>
      <c r="M1" s="3">
        <v>0.3</v>
      </c>
      <c r="N1" s="54">
        <v>0.35</v>
      </c>
      <c r="O1" s="4">
        <v>0.38</v>
      </c>
      <c r="P1" s="5">
        <v>0.43</v>
      </c>
      <c r="Q1" s="6">
        <v>0.48</v>
      </c>
      <c r="R1" s="64" t="s">
        <v>7</v>
      </c>
    </row>
    <row r="2" spans="1:18" ht="17.399999999999999">
      <c r="A2" s="87">
        <v>104.202</v>
      </c>
      <c r="B2" s="34">
        <v>93.230549999999994</v>
      </c>
      <c r="C2" s="34">
        <v>87.746399999999994</v>
      </c>
      <c r="D2" s="34">
        <v>76.692000000000007</v>
      </c>
      <c r="E2" s="34">
        <v>71.293949999999995</v>
      </c>
      <c r="F2" s="34">
        <v>67.914000000000001</v>
      </c>
      <c r="G2" s="34">
        <v>62.433</v>
      </c>
      <c r="H2" s="34">
        <v>56.941499999999998</v>
      </c>
      <c r="I2" s="34">
        <v>109.872</v>
      </c>
      <c r="J2" s="34">
        <f t="shared" ref="J2:R2" si="0">A2+(A2*5%)</f>
        <v>109.4121</v>
      </c>
      <c r="K2" s="34">
        <f t="shared" si="0"/>
        <v>97.892077499999999</v>
      </c>
      <c r="L2" s="34">
        <f t="shared" si="0"/>
        <v>92.133719999999997</v>
      </c>
      <c r="M2" s="34">
        <f t="shared" si="0"/>
        <v>80.526600000000002</v>
      </c>
      <c r="N2" s="34">
        <f t="shared" si="0"/>
        <v>74.858647499999989</v>
      </c>
      <c r="O2" s="34">
        <f t="shared" si="0"/>
        <v>71.309700000000007</v>
      </c>
      <c r="P2" s="34">
        <f t="shared" si="0"/>
        <v>65.554649999999995</v>
      </c>
      <c r="Q2" s="34">
        <f t="shared" si="0"/>
        <v>59.788574999999994</v>
      </c>
      <c r="R2" s="34">
        <f t="shared" si="0"/>
        <v>115.3656</v>
      </c>
    </row>
    <row r="3" spans="1:18" ht="17.399999999999999">
      <c r="A3" s="88">
        <v>14.574000000000002</v>
      </c>
      <c r="B3" s="44">
        <v>13.039425</v>
      </c>
      <c r="C3" s="44">
        <v>12.272399999999999</v>
      </c>
      <c r="D3" s="44">
        <v>10.709999999999999</v>
      </c>
      <c r="E3" s="44">
        <v>9.9713250000000002</v>
      </c>
      <c r="F3" s="44">
        <v>9.4814999999999987</v>
      </c>
      <c r="G3" s="44">
        <v>8.7149999999999999</v>
      </c>
      <c r="H3" s="44">
        <v>7.9485000000000001</v>
      </c>
      <c r="I3" s="44">
        <v>15.340499999999999</v>
      </c>
      <c r="J3" s="44">
        <f t="shared" ref="J3:J66" si="1">A3+(A3*5%)</f>
        <v>15.302700000000002</v>
      </c>
      <c r="K3" s="44">
        <f>B3+(B3*5%)</f>
        <v>13.69139625</v>
      </c>
      <c r="L3" s="44">
        <f>C3+(C3*5%)</f>
        <v>12.886019999999998</v>
      </c>
      <c r="M3" s="44">
        <f>D3+(D3*5%)</f>
        <v>11.2455</v>
      </c>
      <c r="N3" s="44">
        <f t="shared" ref="N3:N66" si="2">E3+(E3*5%)</f>
        <v>10.46989125</v>
      </c>
      <c r="O3" s="44">
        <f t="shared" ref="O3:O66" si="3">F3+(F3*5%)</f>
        <v>9.9555749999999978</v>
      </c>
      <c r="P3" s="44">
        <f t="shared" ref="P3:P66" si="4">G3+(G3*5%)</f>
        <v>9.1507500000000004</v>
      </c>
      <c r="Q3" s="44">
        <f t="shared" ref="Q3:Q66" si="5">H3+(H3*5%)</f>
        <v>8.3459249999999994</v>
      </c>
      <c r="R3" s="44">
        <f t="shared" ref="R3:R66" si="6">I3+(I3*5%)</f>
        <v>16.107524999999999</v>
      </c>
    </row>
    <row r="4" spans="1:18" ht="17.399999999999999">
      <c r="A4" s="87">
        <v>62.968499999999999</v>
      </c>
      <c r="B4" s="34">
        <v>56.334600000000002</v>
      </c>
      <c r="C4" s="34">
        <v>53.020799999999994</v>
      </c>
      <c r="D4" s="34">
        <v>46.305</v>
      </c>
      <c r="E4" s="34">
        <v>43.0794</v>
      </c>
      <c r="F4" s="34">
        <v>41.002499999999998</v>
      </c>
      <c r="G4" s="34">
        <v>37.6845</v>
      </c>
      <c r="H4" s="34">
        <v>34.377000000000002</v>
      </c>
      <c r="I4" s="34">
        <v>66.275999999999996</v>
      </c>
      <c r="J4" s="34">
        <f t="shared" si="1"/>
        <v>66.116924999999995</v>
      </c>
      <c r="K4" s="34">
        <f t="shared" ref="K4:K67" si="7">B4+(B4*5%)</f>
        <v>59.151330000000002</v>
      </c>
      <c r="L4" s="34">
        <f t="shared" ref="L4:L67" si="8">C4+(C4*5%)</f>
        <v>55.671839999999996</v>
      </c>
      <c r="M4" s="34">
        <f>D4+(D4*5%)</f>
        <v>48.620249999999999</v>
      </c>
      <c r="N4" s="34">
        <f t="shared" si="2"/>
        <v>45.233370000000001</v>
      </c>
      <c r="O4" s="34">
        <f t="shared" si="3"/>
        <v>43.052624999999999</v>
      </c>
      <c r="P4" s="34">
        <f t="shared" si="4"/>
        <v>39.568725000000001</v>
      </c>
      <c r="Q4" s="34">
        <f t="shared" si="5"/>
        <v>36.095850000000006</v>
      </c>
      <c r="R4" s="34">
        <f t="shared" si="6"/>
        <v>69.589799999999997</v>
      </c>
    </row>
    <row r="5" spans="1:18" ht="17.399999999999999">
      <c r="A5" s="89">
        <v>131.42850000000001</v>
      </c>
      <c r="B5" s="44">
        <v>117.58687499999999</v>
      </c>
      <c r="C5" s="44">
        <v>110.67</v>
      </c>
      <c r="D5" s="44">
        <v>96.831000000000003</v>
      </c>
      <c r="E5" s="44">
        <v>89.919375000000002</v>
      </c>
      <c r="F5" s="44">
        <v>85.76400000000001</v>
      </c>
      <c r="G5" s="44">
        <v>78.85499999999999</v>
      </c>
      <c r="H5" s="44">
        <v>71.935500000000005</v>
      </c>
      <c r="I5" s="44">
        <v>138.33750000000001</v>
      </c>
      <c r="J5" s="44">
        <f t="shared" si="1"/>
        <v>137.99992500000002</v>
      </c>
      <c r="K5" s="44">
        <f t="shared" si="7"/>
        <v>123.46621875</v>
      </c>
      <c r="L5" s="44">
        <f t="shared" si="8"/>
        <v>116.20350000000001</v>
      </c>
      <c r="M5" s="44">
        <f t="shared" ref="M5:M68" si="9">D5+(D5*5%)</f>
        <v>101.67255</v>
      </c>
      <c r="N5" s="44">
        <f t="shared" si="2"/>
        <v>94.415343750000005</v>
      </c>
      <c r="O5" s="44">
        <f t="shared" si="3"/>
        <v>90.052200000000013</v>
      </c>
      <c r="P5" s="44">
        <f t="shared" si="4"/>
        <v>82.797749999999994</v>
      </c>
      <c r="Q5" s="44">
        <f t="shared" si="5"/>
        <v>75.532274999999998</v>
      </c>
      <c r="R5" s="44">
        <f t="shared" si="6"/>
        <v>145.25437500000001</v>
      </c>
    </row>
    <row r="6" spans="1:18" ht="17.399999999999999">
      <c r="A6" s="90">
        <v>31.615500000000001</v>
      </c>
      <c r="B6" s="34">
        <v>28.292249999999999</v>
      </c>
      <c r="C6" s="34">
        <v>26.628</v>
      </c>
      <c r="D6" s="34">
        <v>23.436</v>
      </c>
      <c r="E6" s="34">
        <v>21.635249999999996</v>
      </c>
      <c r="F6" s="34">
        <v>20.779499999999999</v>
      </c>
      <c r="G6" s="34">
        <v>19.11</v>
      </c>
      <c r="H6" s="34">
        <v>17.451000000000001</v>
      </c>
      <c r="I6" s="34">
        <v>33.284999999999997</v>
      </c>
      <c r="J6" s="34">
        <f t="shared" si="1"/>
        <v>33.196275</v>
      </c>
      <c r="K6" s="34">
        <f t="shared" si="7"/>
        <v>29.7068625</v>
      </c>
      <c r="L6" s="34">
        <f t="shared" si="8"/>
        <v>27.959399999999999</v>
      </c>
      <c r="M6" s="34">
        <f t="shared" si="9"/>
        <v>24.607800000000001</v>
      </c>
      <c r="N6" s="34">
        <f t="shared" si="2"/>
        <v>22.717012499999996</v>
      </c>
      <c r="O6" s="34">
        <f t="shared" si="3"/>
        <v>21.818474999999999</v>
      </c>
      <c r="P6" s="34">
        <f t="shared" si="4"/>
        <v>20.0655</v>
      </c>
      <c r="Q6" s="34">
        <f t="shared" si="5"/>
        <v>18.323550000000001</v>
      </c>
      <c r="R6" s="34">
        <f t="shared" si="6"/>
        <v>34.949249999999999</v>
      </c>
    </row>
    <row r="7" spans="1:18" ht="17.399999999999999">
      <c r="A7" s="89">
        <v>23.9</v>
      </c>
      <c r="B7" s="44">
        <v>21.39</v>
      </c>
      <c r="C7" s="44">
        <v>20.13</v>
      </c>
      <c r="D7" s="44">
        <v>17.61</v>
      </c>
      <c r="E7" s="44">
        <v>16.350000000000001</v>
      </c>
      <c r="F7" s="44">
        <v>15.59</v>
      </c>
      <c r="G7" s="44">
        <v>14.34</v>
      </c>
      <c r="H7" s="44">
        <v>13.08</v>
      </c>
      <c r="I7" s="44">
        <v>25.16</v>
      </c>
      <c r="J7" s="44">
        <f t="shared" si="1"/>
        <v>25.094999999999999</v>
      </c>
      <c r="K7" s="44">
        <f t="shared" si="7"/>
        <v>22.459500000000002</v>
      </c>
      <c r="L7" s="44">
        <f t="shared" si="8"/>
        <v>21.136499999999998</v>
      </c>
      <c r="M7" s="44">
        <f t="shared" si="9"/>
        <v>18.490500000000001</v>
      </c>
      <c r="N7" s="44">
        <f t="shared" si="2"/>
        <v>17.1675</v>
      </c>
      <c r="O7" s="44">
        <f t="shared" si="3"/>
        <v>16.369499999999999</v>
      </c>
      <c r="P7" s="44">
        <f t="shared" si="4"/>
        <v>15.057</v>
      </c>
      <c r="Q7" s="44">
        <f t="shared" si="5"/>
        <v>13.734</v>
      </c>
      <c r="R7" s="44">
        <f t="shared" si="6"/>
        <v>26.417999999999999</v>
      </c>
    </row>
    <row r="8" spans="1:18" ht="17.399999999999999">
      <c r="A8" s="90">
        <v>23.9</v>
      </c>
      <c r="B8" s="34">
        <v>21.39</v>
      </c>
      <c r="C8" s="34">
        <v>20.13</v>
      </c>
      <c r="D8" s="34">
        <v>17.61</v>
      </c>
      <c r="E8" s="34">
        <v>16.350000000000001</v>
      </c>
      <c r="F8" s="34">
        <v>15.59</v>
      </c>
      <c r="G8" s="34">
        <v>14.34</v>
      </c>
      <c r="H8" s="34">
        <v>13.08</v>
      </c>
      <c r="I8" s="34">
        <v>25.16</v>
      </c>
      <c r="J8" s="34">
        <f t="shared" si="1"/>
        <v>25.094999999999999</v>
      </c>
      <c r="K8" s="34">
        <f t="shared" si="7"/>
        <v>22.459500000000002</v>
      </c>
      <c r="L8" s="34">
        <f t="shared" si="8"/>
        <v>21.136499999999998</v>
      </c>
      <c r="M8" s="34">
        <f t="shared" si="9"/>
        <v>18.490500000000001</v>
      </c>
      <c r="N8" s="34">
        <f t="shared" si="2"/>
        <v>17.1675</v>
      </c>
      <c r="O8" s="34">
        <f t="shared" si="3"/>
        <v>16.369499999999999</v>
      </c>
      <c r="P8" s="34">
        <f t="shared" si="4"/>
        <v>15.057</v>
      </c>
      <c r="Q8" s="34">
        <f t="shared" si="5"/>
        <v>13.734</v>
      </c>
      <c r="R8" s="34">
        <f t="shared" si="6"/>
        <v>26.417999999999999</v>
      </c>
    </row>
    <row r="9" spans="1:18" ht="17.399999999999999">
      <c r="A9" s="91">
        <v>104.202</v>
      </c>
      <c r="B9" s="44">
        <v>93.230549999999994</v>
      </c>
      <c r="C9" s="44">
        <v>87.746399999999994</v>
      </c>
      <c r="D9" s="44">
        <v>76.692000000000007</v>
      </c>
      <c r="E9" s="44">
        <v>71.293949999999995</v>
      </c>
      <c r="F9" s="44">
        <v>67.914000000000001</v>
      </c>
      <c r="G9" s="44">
        <v>62.433</v>
      </c>
      <c r="H9" s="44">
        <v>56.941499999999998</v>
      </c>
      <c r="I9" s="44">
        <v>109.68299999999999</v>
      </c>
      <c r="J9" s="44">
        <f t="shared" si="1"/>
        <v>109.4121</v>
      </c>
      <c r="K9" s="44">
        <f t="shared" si="7"/>
        <v>97.892077499999999</v>
      </c>
      <c r="L9" s="44">
        <f t="shared" si="8"/>
        <v>92.133719999999997</v>
      </c>
      <c r="M9" s="44">
        <f t="shared" si="9"/>
        <v>80.526600000000002</v>
      </c>
      <c r="N9" s="44">
        <f t="shared" si="2"/>
        <v>74.858647499999989</v>
      </c>
      <c r="O9" s="44">
        <f t="shared" si="3"/>
        <v>71.309700000000007</v>
      </c>
      <c r="P9" s="44">
        <f t="shared" si="4"/>
        <v>65.554649999999995</v>
      </c>
      <c r="Q9" s="44">
        <f t="shared" si="5"/>
        <v>59.788574999999994</v>
      </c>
      <c r="R9" s="44">
        <f t="shared" si="6"/>
        <v>115.16714999999999</v>
      </c>
    </row>
    <row r="10" spans="1:18" ht="17.399999999999999">
      <c r="A10" s="87">
        <v>135.828</v>
      </c>
      <c r="B10" s="34">
        <v>121.52279999999999</v>
      </c>
      <c r="C10" s="34">
        <v>114.37439999999999</v>
      </c>
      <c r="D10" s="34">
        <v>100.13850000000001</v>
      </c>
      <c r="E10" s="34">
        <v>92.929200000000009</v>
      </c>
      <c r="F10" s="34">
        <v>88.704000000000008</v>
      </c>
      <c r="G10" s="34">
        <v>81.5535</v>
      </c>
      <c r="H10" s="34">
        <v>74.403000000000006</v>
      </c>
      <c r="I10" s="34">
        <v>142.96799999999999</v>
      </c>
      <c r="J10" s="34">
        <f t="shared" si="1"/>
        <v>142.61940000000001</v>
      </c>
      <c r="K10" s="34">
        <f t="shared" si="7"/>
        <v>127.59893999999998</v>
      </c>
      <c r="L10" s="34">
        <f t="shared" si="8"/>
        <v>120.09312</v>
      </c>
      <c r="M10" s="34">
        <f t="shared" si="9"/>
        <v>105.145425</v>
      </c>
      <c r="N10" s="34">
        <f t="shared" si="2"/>
        <v>97.575660000000013</v>
      </c>
      <c r="O10" s="34">
        <f t="shared" si="3"/>
        <v>93.139200000000002</v>
      </c>
      <c r="P10" s="34">
        <f t="shared" si="4"/>
        <v>85.631174999999999</v>
      </c>
      <c r="Q10" s="34">
        <f t="shared" si="5"/>
        <v>78.12315000000001</v>
      </c>
      <c r="R10" s="34">
        <f t="shared" si="6"/>
        <v>150.1164</v>
      </c>
    </row>
    <row r="11" spans="1:18" ht="17.399999999999999">
      <c r="A11" s="88">
        <v>74.781000000000006</v>
      </c>
      <c r="B11" s="44">
        <v>66.910724999999999</v>
      </c>
      <c r="C11" s="44">
        <v>62.974800000000002</v>
      </c>
      <c r="D11" s="44">
        <v>54.988499999999995</v>
      </c>
      <c r="E11" s="44">
        <v>51.167025000000002</v>
      </c>
      <c r="F11" s="44">
        <v>48.699000000000005</v>
      </c>
      <c r="G11" s="44">
        <v>44.761500000000005</v>
      </c>
      <c r="H11" s="44">
        <v>40.824000000000005</v>
      </c>
      <c r="I11" s="44">
        <v>78.718500000000006</v>
      </c>
      <c r="J11" s="44">
        <f t="shared" si="1"/>
        <v>78.520050000000012</v>
      </c>
      <c r="K11" s="44">
        <f t="shared" si="7"/>
        <v>70.256261249999994</v>
      </c>
      <c r="L11" s="44">
        <f t="shared" si="8"/>
        <v>66.123540000000006</v>
      </c>
      <c r="M11" s="44">
        <f t="shared" si="9"/>
        <v>57.737924999999997</v>
      </c>
      <c r="N11" s="44">
        <f t="shared" si="2"/>
        <v>53.725376250000004</v>
      </c>
      <c r="O11" s="44">
        <f t="shared" si="3"/>
        <v>51.133950000000006</v>
      </c>
      <c r="P11" s="44">
        <f t="shared" si="4"/>
        <v>46.999575000000007</v>
      </c>
      <c r="Q11" s="44">
        <f t="shared" si="5"/>
        <v>42.865200000000009</v>
      </c>
      <c r="R11" s="44">
        <f t="shared" si="6"/>
        <v>82.654425000000003</v>
      </c>
    </row>
    <row r="12" spans="1:18" ht="17.399999999999999">
      <c r="A12" s="87">
        <v>81.658499999999989</v>
      </c>
      <c r="B12" s="34">
        <v>73.060050000000004</v>
      </c>
      <c r="C12" s="34">
        <v>68.7624</v>
      </c>
      <c r="D12" s="34">
        <v>60.1965</v>
      </c>
      <c r="E12" s="34">
        <v>55.869450000000001</v>
      </c>
      <c r="F12" s="34">
        <v>53.319000000000003</v>
      </c>
      <c r="G12" s="34">
        <v>49.024499999999996</v>
      </c>
      <c r="H12" s="34">
        <v>44.730000000000004</v>
      </c>
      <c r="I12" s="34">
        <v>85.953000000000003</v>
      </c>
      <c r="J12" s="34">
        <f t="shared" si="1"/>
        <v>85.741424999999992</v>
      </c>
      <c r="K12" s="34">
        <f t="shared" si="7"/>
        <v>76.713052500000003</v>
      </c>
      <c r="L12" s="34">
        <f t="shared" si="8"/>
        <v>72.200519999999997</v>
      </c>
      <c r="M12" s="34">
        <f t="shared" si="9"/>
        <v>63.206325</v>
      </c>
      <c r="N12" s="34">
        <f t="shared" si="2"/>
        <v>58.662922500000001</v>
      </c>
      <c r="O12" s="34">
        <f t="shared" si="3"/>
        <v>55.984950000000005</v>
      </c>
      <c r="P12" s="34">
        <f t="shared" si="4"/>
        <v>51.475724999999997</v>
      </c>
      <c r="Q12" s="34">
        <f t="shared" si="5"/>
        <v>46.966500000000003</v>
      </c>
      <c r="R12" s="34">
        <f t="shared" si="6"/>
        <v>90.250650000000007</v>
      </c>
    </row>
    <row r="13" spans="1:18" ht="17.399999999999999">
      <c r="A13" s="88">
        <v>72.302999999999997</v>
      </c>
      <c r="B13" s="44">
        <v>64.697324999999992</v>
      </c>
      <c r="C13" s="44">
        <v>60.891599999999997</v>
      </c>
      <c r="D13" s="44">
        <v>53.256</v>
      </c>
      <c r="E13" s="44">
        <v>49.474424999999997</v>
      </c>
      <c r="F13" s="44">
        <v>47.166000000000004</v>
      </c>
      <c r="G13" s="44">
        <v>43.354500000000002</v>
      </c>
      <c r="H13" s="44">
        <v>39.5535</v>
      </c>
      <c r="I13" s="44">
        <v>76.114499999999992</v>
      </c>
      <c r="J13" s="44">
        <f t="shared" si="1"/>
        <v>75.918149999999997</v>
      </c>
      <c r="K13" s="44">
        <f t="shared" si="7"/>
        <v>67.932191249999988</v>
      </c>
      <c r="L13" s="44">
        <f t="shared" si="8"/>
        <v>63.936179999999993</v>
      </c>
      <c r="M13" s="44">
        <f t="shared" si="9"/>
        <v>55.918799999999997</v>
      </c>
      <c r="N13" s="44">
        <f t="shared" si="2"/>
        <v>51.948146249999994</v>
      </c>
      <c r="O13" s="44">
        <f t="shared" si="3"/>
        <v>49.524300000000004</v>
      </c>
      <c r="P13" s="44">
        <f t="shared" si="4"/>
        <v>45.522224999999999</v>
      </c>
      <c r="Q13" s="44">
        <f t="shared" si="5"/>
        <v>41.531174999999998</v>
      </c>
      <c r="R13" s="44">
        <f t="shared" si="6"/>
        <v>79.920224999999988</v>
      </c>
    </row>
    <row r="14" spans="1:18" ht="17.399999999999999">
      <c r="A14" s="87">
        <v>81.658499999999989</v>
      </c>
      <c r="B14" s="34">
        <v>73.060050000000004</v>
      </c>
      <c r="C14" s="34">
        <v>68.7624</v>
      </c>
      <c r="D14" s="34">
        <v>60.1965</v>
      </c>
      <c r="E14" s="34">
        <v>55.869450000000001</v>
      </c>
      <c r="F14" s="34">
        <v>53.319000000000003</v>
      </c>
      <c r="G14" s="34">
        <v>49.024499999999996</v>
      </c>
      <c r="H14" s="34">
        <v>44.730000000000004</v>
      </c>
      <c r="I14" s="34">
        <v>85.953000000000003</v>
      </c>
      <c r="J14" s="34">
        <f t="shared" si="1"/>
        <v>85.741424999999992</v>
      </c>
      <c r="K14" s="34">
        <f t="shared" si="7"/>
        <v>76.713052500000003</v>
      </c>
      <c r="L14" s="34">
        <f t="shared" si="8"/>
        <v>72.200519999999997</v>
      </c>
      <c r="M14" s="34">
        <f t="shared" si="9"/>
        <v>63.206325</v>
      </c>
      <c r="N14" s="34">
        <f t="shared" si="2"/>
        <v>58.662922500000001</v>
      </c>
      <c r="O14" s="34">
        <f t="shared" si="3"/>
        <v>55.984950000000005</v>
      </c>
      <c r="P14" s="34">
        <f t="shared" si="4"/>
        <v>51.475724999999997</v>
      </c>
      <c r="Q14" s="34">
        <f t="shared" si="5"/>
        <v>46.966500000000003</v>
      </c>
      <c r="R14" s="34">
        <f t="shared" si="6"/>
        <v>90.250650000000007</v>
      </c>
    </row>
    <row r="15" spans="1:18" ht="17.399999999999999">
      <c r="A15" s="88">
        <v>61.3095</v>
      </c>
      <c r="B15" s="44">
        <v>54.861975000000001</v>
      </c>
      <c r="C15" s="44">
        <v>51.634799999999998</v>
      </c>
      <c r="D15" s="44">
        <v>45.15</v>
      </c>
      <c r="E15" s="44">
        <v>41.953274999999998</v>
      </c>
      <c r="F15" s="44">
        <v>39.983999999999995</v>
      </c>
      <c r="G15" s="44">
        <v>36.7605</v>
      </c>
      <c r="H15" s="44">
        <v>33.526499999999999</v>
      </c>
      <c r="I15" s="44">
        <v>64.543499999999995</v>
      </c>
      <c r="J15" s="44">
        <f t="shared" si="1"/>
        <v>64.374975000000006</v>
      </c>
      <c r="K15" s="44">
        <f t="shared" si="7"/>
        <v>57.605073750000003</v>
      </c>
      <c r="L15" s="44">
        <f t="shared" si="8"/>
        <v>54.216539999999995</v>
      </c>
      <c r="M15" s="44">
        <f t="shared" si="9"/>
        <v>47.407499999999999</v>
      </c>
      <c r="N15" s="44">
        <f t="shared" si="2"/>
        <v>44.05093875</v>
      </c>
      <c r="O15" s="44">
        <f t="shared" si="3"/>
        <v>41.983199999999997</v>
      </c>
      <c r="P15" s="44">
        <f t="shared" si="4"/>
        <v>38.598525000000002</v>
      </c>
      <c r="Q15" s="44">
        <f t="shared" si="5"/>
        <v>35.202824999999997</v>
      </c>
      <c r="R15" s="44">
        <f t="shared" si="6"/>
        <v>67.770674999999997</v>
      </c>
    </row>
    <row r="16" spans="1:18" ht="17.399999999999999">
      <c r="A16" s="87">
        <v>61.3095</v>
      </c>
      <c r="B16" s="34">
        <v>54.861975000000001</v>
      </c>
      <c r="C16" s="34">
        <v>51.634799999999998</v>
      </c>
      <c r="D16" s="34">
        <v>45.15</v>
      </c>
      <c r="E16" s="34">
        <v>41.953274999999998</v>
      </c>
      <c r="F16" s="34">
        <v>39.983999999999995</v>
      </c>
      <c r="G16" s="34">
        <v>36.7605</v>
      </c>
      <c r="H16" s="34">
        <v>33.526499999999999</v>
      </c>
      <c r="I16" s="34">
        <v>64.543499999999995</v>
      </c>
      <c r="J16" s="34">
        <f t="shared" si="1"/>
        <v>64.374975000000006</v>
      </c>
      <c r="K16" s="34">
        <f t="shared" si="7"/>
        <v>57.605073750000003</v>
      </c>
      <c r="L16" s="34">
        <f t="shared" si="8"/>
        <v>54.216539999999995</v>
      </c>
      <c r="M16" s="34">
        <f t="shared" si="9"/>
        <v>47.407499999999999</v>
      </c>
      <c r="N16" s="34">
        <f t="shared" si="2"/>
        <v>44.05093875</v>
      </c>
      <c r="O16" s="34">
        <f t="shared" si="3"/>
        <v>41.983199999999997</v>
      </c>
      <c r="P16" s="34">
        <f t="shared" si="4"/>
        <v>38.598525000000002</v>
      </c>
      <c r="Q16" s="34">
        <f t="shared" si="5"/>
        <v>35.202824999999997</v>
      </c>
      <c r="R16" s="34">
        <f t="shared" si="6"/>
        <v>67.770674999999997</v>
      </c>
    </row>
    <row r="17" spans="1:18" ht="17.399999999999999">
      <c r="A17" s="88">
        <v>61.3095</v>
      </c>
      <c r="B17" s="44">
        <v>54.861975000000001</v>
      </c>
      <c r="C17" s="44">
        <v>51.634799999999998</v>
      </c>
      <c r="D17" s="44">
        <v>45.15</v>
      </c>
      <c r="E17" s="44">
        <v>41.953274999999998</v>
      </c>
      <c r="F17" s="44">
        <v>39.983999999999995</v>
      </c>
      <c r="G17" s="44">
        <v>36.7605</v>
      </c>
      <c r="H17" s="44">
        <v>33.526499999999999</v>
      </c>
      <c r="I17" s="44">
        <v>64.543499999999995</v>
      </c>
      <c r="J17" s="44">
        <f t="shared" si="1"/>
        <v>64.374975000000006</v>
      </c>
      <c r="K17" s="44">
        <f t="shared" si="7"/>
        <v>57.605073750000003</v>
      </c>
      <c r="L17" s="44">
        <f t="shared" si="8"/>
        <v>54.216539999999995</v>
      </c>
      <c r="M17" s="44">
        <f t="shared" si="9"/>
        <v>47.407499999999999</v>
      </c>
      <c r="N17" s="44">
        <f t="shared" si="2"/>
        <v>44.05093875</v>
      </c>
      <c r="O17" s="44">
        <f t="shared" si="3"/>
        <v>41.983199999999997</v>
      </c>
      <c r="P17" s="44">
        <f t="shared" si="4"/>
        <v>38.598525000000002</v>
      </c>
      <c r="Q17" s="44">
        <f t="shared" si="5"/>
        <v>35.202824999999997</v>
      </c>
      <c r="R17" s="44">
        <f t="shared" si="6"/>
        <v>67.770674999999997</v>
      </c>
    </row>
    <row r="18" spans="1:18" ht="17.399999999999999">
      <c r="A18" s="87">
        <v>74.781000000000006</v>
      </c>
      <c r="B18" s="34">
        <v>66.910724999999999</v>
      </c>
      <c r="C18" s="34">
        <v>62.974800000000002</v>
      </c>
      <c r="D18" s="34">
        <v>54.988499999999995</v>
      </c>
      <c r="E18" s="34">
        <v>51.167025000000002</v>
      </c>
      <c r="F18" s="34">
        <v>48.699000000000005</v>
      </c>
      <c r="G18" s="34">
        <v>44.761500000000005</v>
      </c>
      <c r="H18" s="34">
        <v>40.824000000000005</v>
      </c>
      <c r="I18" s="34">
        <v>78.718500000000006</v>
      </c>
      <c r="J18" s="34">
        <f t="shared" si="1"/>
        <v>78.520050000000012</v>
      </c>
      <c r="K18" s="34">
        <f t="shared" si="7"/>
        <v>70.256261249999994</v>
      </c>
      <c r="L18" s="34">
        <f t="shared" si="8"/>
        <v>66.123540000000006</v>
      </c>
      <c r="M18" s="34">
        <f t="shared" si="9"/>
        <v>57.737924999999997</v>
      </c>
      <c r="N18" s="34">
        <f t="shared" si="2"/>
        <v>53.725376250000004</v>
      </c>
      <c r="O18" s="34">
        <f t="shared" si="3"/>
        <v>51.133950000000006</v>
      </c>
      <c r="P18" s="34">
        <f t="shared" si="4"/>
        <v>46.999575000000007</v>
      </c>
      <c r="Q18" s="34">
        <f t="shared" si="5"/>
        <v>42.865200000000009</v>
      </c>
      <c r="R18" s="34">
        <f t="shared" si="6"/>
        <v>82.654425000000003</v>
      </c>
    </row>
    <row r="19" spans="1:18" ht="17.399999999999999">
      <c r="A19" s="88">
        <v>29.694000000000003</v>
      </c>
      <c r="B19" s="44">
        <v>26.569724999999998</v>
      </c>
      <c r="C19" s="44">
        <v>25.006799999999998</v>
      </c>
      <c r="D19" s="44">
        <v>21.882000000000001</v>
      </c>
      <c r="E19" s="44">
        <v>20.318024999999995</v>
      </c>
      <c r="F19" s="44">
        <v>19.383000000000003</v>
      </c>
      <c r="G19" s="44">
        <v>17.8185</v>
      </c>
      <c r="H19" s="44">
        <v>16.254000000000001</v>
      </c>
      <c r="I19" s="44">
        <v>31.258499999999998</v>
      </c>
      <c r="J19" s="44">
        <f t="shared" si="1"/>
        <v>31.178700000000003</v>
      </c>
      <c r="K19" s="44">
        <f t="shared" si="7"/>
        <v>27.898211249999999</v>
      </c>
      <c r="L19" s="44">
        <f t="shared" si="8"/>
        <v>26.25714</v>
      </c>
      <c r="M19" s="44">
        <f t="shared" si="9"/>
        <v>22.976100000000002</v>
      </c>
      <c r="N19" s="44">
        <f t="shared" si="2"/>
        <v>21.333926249999994</v>
      </c>
      <c r="O19" s="44">
        <f t="shared" si="3"/>
        <v>20.352150000000002</v>
      </c>
      <c r="P19" s="44">
        <f t="shared" si="4"/>
        <v>18.709425</v>
      </c>
      <c r="Q19" s="44">
        <f t="shared" si="5"/>
        <v>17.066700000000001</v>
      </c>
      <c r="R19" s="44">
        <f t="shared" si="6"/>
        <v>32.821424999999998</v>
      </c>
    </row>
    <row r="20" spans="1:18" s="86" customFormat="1" ht="17.399999999999999">
      <c r="A20" s="92">
        <v>49.486499999999999</v>
      </c>
      <c r="B20" s="85">
        <v>44.276924999999999</v>
      </c>
      <c r="C20" s="85">
        <v>41.672400000000003</v>
      </c>
      <c r="D20" s="85">
        <v>36.466499999999996</v>
      </c>
      <c r="E20" s="85">
        <v>33.858824999999996</v>
      </c>
      <c r="F20" s="85">
        <v>32.308500000000002</v>
      </c>
      <c r="G20" s="85">
        <v>29.694000000000003</v>
      </c>
      <c r="H20" s="85">
        <v>27.09</v>
      </c>
      <c r="I20" s="85">
        <v>52.090499999999999</v>
      </c>
      <c r="J20" s="85">
        <f t="shared" si="1"/>
        <v>51.960825</v>
      </c>
      <c r="K20" s="85">
        <f t="shared" si="7"/>
        <v>46.490771250000002</v>
      </c>
      <c r="L20" s="85">
        <f t="shared" si="8"/>
        <v>43.756020000000007</v>
      </c>
      <c r="M20" s="85">
        <f t="shared" si="9"/>
        <v>38.289824999999993</v>
      </c>
      <c r="N20" s="85">
        <f t="shared" si="2"/>
        <v>35.551766249999993</v>
      </c>
      <c r="O20" s="85">
        <f t="shared" si="3"/>
        <v>33.923925000000004</v>
      </c>
      <c r="P20" s="85">
        <f t="shared" si="4"/>
        <v>31.178700000000003</v>
      </c>
      <c r="Q20" s="85">
        <f t="shared" si="5"/>
        <v>28.444500000000001</v>
      </c>
      <c r="R20" s="85">
        <f t="shared" si="6"/>
        <v>54.695025000000001</v>
      </c>
    </row>
    <row r="21" spans="1:18" ht="17.399999999999999">
      <c r="A21" s="88">
        <v>135.828</v>
      </c>
      <c r="B21" s="44">
        <v>121.52279999999999</v>
      </c>
      <c r="C21" s="44">
        <v>114.37439999999999</v>
      </c>
      <c r="D21" s="44">
        <v>100.13850000000001</v>
      </c>
      <c r="E21" s="44">
        <v>92.929200000000009</v>
      </c>
      <c r="F21" s="44">
        <v>88.704000000000008</v>
      </c>
      <c r="G21" s="44">
        <v>81.5535</v>
      </c>
      <c r="H21" s="44">
        <v>74.403000000000006</v>
      </c>
      <c r="I21" s="44">
        <v>142.96799999999999</v>
      </c>
      <c r="J21" s="44">
        <f t="shared" si="1"/>
        <v>142.61940000000001</v>
      </c>
      <c r="K21" s="44">
        <f t="shared" si="7"/>
        <v>127.59893999999998</v>
      </c>
      <c r="L21" s="44">
        <f t="shared" si="8"/>
        <v>120.09312</v>
      </c>
      <c r="M21" s="44">
        <f t="shared" si="9"/>
        <v>105.145425</v>
      </c>
      <c r="N21" s="44">
        <f t="shared" si="2"/>
        <v>97.575660000000013</v>
      </c>
      <c r="O21" s="44">
        <f t="shared" si="3"/>
        <v>93.139200000000002</v>
      </c>
      <c r="P21" s="44">
        <f t="shared" si="4"/>
        <v>85.631174999999999</v>
      </c>
      <c r="Q21" s="44">
        <f t="shared" si="5"/>
        <v>78.12315000000001</v>
      </c>
      <c r="R21" s="44">
        <f t="shared" si="6"/>
        <v>150.1164</v>
      </c>
    </row>
    <row r="22" spans="1:18" s="86" customFormat="1" ht="17.399999999999999">
      <c r="A22" s="92">
        <v>136.09050000000002</v>
      </c>
      <c r="B22" s="85">
        <v>121.7727</v>
      </c>
      <c r="C22" s="85">
        <v>114.6096</v>
      </c>
      <c r="D22" s="85">
        <v>100.422</v>
      </c>
      <c r="E22" s="85">
        <v>93.120300000000015</v>
      </c>
      <c r="F22" s="85">
        <v>88.966500000000011</v>
      </c>
      <c r="G22" s="85">
        <v>81.805499999999995</v>
      </c>
      <c r="H22" s="85">
        <v>74.644500000000008</v>
      </c>
      <c r="I22" s="85">
        <v>143.262</v>
      </c>
      <c r="J22" s="85">
        <f t="shared" si="1"/>
        <v>142.89502500000003</v>
      </c>
      <c r="K22" s="85">
        <f t="shared" si="7"/>
        <v>127.861335</v>
      </c>
      <c r="L22" s="85">
        <f t="shared" si="8"/>
        <v>120.34008</v>
      </c>
      <c r="M22" s="85">
        <f t="shared" si="9"/>
        <v>105.4431</v>
      </c>
      <c r="N22" s="85">
        <f t="shared" si="2"/>
        <v>97.776315000000011</v>
      </c>
      <c r="O22" s="85">
        <f t="shared" si="3"/>
        <v>93.414825000000008</v>
      </c>
      <c r="P22" s="85">
        <f t="shared" si="4"/>
        <v>85.895775</v>
      </c>
      <c r="Q22" s="85">
        <f t="shared" si="5"/>
        <v>78.376725000000008</v>
      </c>
      <c r="R22" s="85">
        <f t="shared" si="6"/>
        <v>150.42509999999999</v>
      </c>
    </row>
    <row r="23" spans="1:18" ht="17.399999999999999">
      <c r="A23" s="88">
        <v>919.10700000000008</v>
      </c>
      <c r="B23" s="44">
        <v>822.36734999999999</v>
      </c>
      <c r="C23" s="44">
        <v>773.99279999999999</v>
      </c>
      <c r="D23" s="44">
        <v>677.20800000000008</v>
      </c>
      <c r="E23" s="44">
        <v>628.86914999999999</v>
      </c>
      <c r="F23" s="44">
        <v>599.8125</v>
      </c>
      <c r="G23" s="44">
        <v>551.43899999999996</v>
      </c>
      <c r="H23" s="44">
        <v>503.06550000000004</v>
      </c>
      <c r="I23" s="44">
        <v>967.49099999999999</v>
      </c>
      <c r="J23" s="44">
        <f t="shared" si="1"/>
        <v>965.06235000000015</v>
      </c>
      <c r="K23" s="44">
        <f t="shared" si="7"/>
        <v>863.48571749999996</v>
      </c>
      <c r="L23" s="44">
        <f t="shared" si="8"/>
        <v>812.69244000000003</v>
      </c>
      <c r="M23" s="44">
        <f t="shared" si="9"/>
        <v>711.06840000000011</v>
      </c>
      <c r="N23" s="44">
        <f t="shared" si="2"/>
        <v>660.31260750000001</v>
      </c>
      <c r="O23" s="44">
        <f t="shared" si="3"/>
        <v>629.80312500000002</v>
      </c>
      <c r="P23" s="44">
        <f t="shared" si="4"/>
        <v>579.01094999999998</v>
      </c>
      <c r="Q23" s="44">
        <f t="shared" si="5"/>
        <v>528.21877500000005</v>
      </c>
      <c r="R23" s="44">
        <f t="shared" si="6"/>
        <v>1015.86555</v>
      </c>
    </row>
    <row r="24" spans="1:18" s="86" customFormat="1" ht="17.399999999999999">
      <c r="A24" s="92">
        <v>919.10700000000008</v>
      </c>
      <c r="B24" s="85">
        <v>822.36734999999999</v>
      </c>
      <c r="C24" s="85">
        <v>773.99279999999999</v>
      </c>
      <c r="D24" s="85">
        <v>677.20800000000008</v>
      </c>
      <c r="E24" s="85">
        <v>628.86914999999999</v>
      </c>
      <c r="F24" s="85">
        <v>599.8125</v>
      </c>
      <c r="G24" s="85">
        <v>551.43899999999996</v>
      </c>
      <c r="H24" s="85">
        <v>503.06550000000004</v>
      </c>
      <c r="I24" s="85">
        <v>967.49099999999999</v>
      </c>
      <c r="J24" s="85">
        <f t="shared" si="1"/>
        <v>965.06235000000015</v>
      </c>
      <c r="K24" s="85">
        <f t="shared" si="7"/>
        <v>863.48571749999996</v>
      </c>
      <c r="L24" s="85">
        <f t="shared" si="8"/>
        <v>812.69244000000003</v>
      </c>
      <c r="M24" s="85">
        <f t="shared" si="9"/>
        <v>711.06840000000011</v>
      </c>
      <c r="N24" s="85">
        <f t="shared" si="2"/>
        <v>660.31260750000001</v>
      </c>
      <c r="O24" s="85">
        <f t="shared" si="3"/>
        <v>629.80312500000002</v>
      </c>
      <c r="P24" s="85">
        <f t="shared" si="4"/>
        <v>579.01094999999998</v>
      </c>
      <c r="Q24" s="85">
        <f t="shared" si="5"/>
        <v>528.21877500000005</v>
      </c>
      <c r="R24" s="85">
        <f t="shared" si="6"/>
        <v>1015.86555</v>
      </c>
    </row>
    <row r="25" spans="1:18" ht="17.399999999999999">
      <c r="A25" s="88">
        <v>45.96</v>
      </c>
      <c r="B25" s="44">
        <v>41.12</v>
      </c>
      <c r="C25" s="44">
        <v>38.700000000000003</v>
      </c>
      <c r="D25" s="44">
        <v>33.86</v>
      </c>
      <c r="E25" s="44">
        <v>31.44</v>
      </c>
      <c r="F25" s="44">
        <v>29.99</v>
      </c>
      <c r="G25" s="44">
        <v>27.57</v>
      </c>
      <c r="H25" s="44">
        <v>25.16</v>
      </c>
      <c r="I25" s="44">
        <v>48.37</v>
      </c>
      <c r="J25" s="44">
        <f t="shared" si="1"/>
        <v>48.258000000000003</v>
      </c>
      <c r="K25" s="44">
        <f t="shared" si="7"/>
        <v>43.175999999999995</v>
      </c>
      <c r="L25" s="44">
        <f t="shared" si="8"/>
        <v>40.635000000000005</v>
      </c>
      <c r="M25" s="44">
        <f t="shared" si="9"/>
        <v>35.552999999999997</v>
      </c>
      <c r="N25" s="44">
        <f t="shared" si="2"/>
        <v>33.012</v>
      </c>
      <c r="O25" s="44">
        <f t="shared" si="3"/>
        <v>31.4895</v>
      </c>
      <c r="P25" s="44">
        <f t="shared" si="4"/>
        <v>28.948499999999999</v>
      </c>
      <c r="Q25" s="44">
        <f t="shared" si="5"/>
        <v>26.417999999999999</v>
      </c>
      <c r="R25" s="44">
        <f t="shared" si="6"/>
        <v>50.788499999999999</v>
      </c>
    </row>
    <row r="26" spans="1:18" s="86" customFormat="1" ht="17.399999999999999">
      <c r="A26" s="92">
        <v>135.828</v>
      </c>
      <c r="B26" s="85">
        <v>121.52279999999999</v>
      </c>
      <c r="C26" s="85">
        <v>114.37439999999999</v>
      </c>
      <c r="D26" s="85">
        <v>100.13850000000001</v>
      </c>
      <c r="E26" s="85">
        <v>92.929200000000009</v>
      </c>
      <c r="F26" s="85">
        <v>88.704000000000008</v>
      </c>
      <c r="G26" s="85">
        <v>81.5535</v>
      </c>
      <c r="H26" s="85">
        <v>74.403000000000006</v>
      </c>
      <c r="I26" s="85">
        <v>142.96799999999999</v>
      </c>
      <c r="J26" s="85">
        <f t="shared" si="1"/>
        <v>142.61940000000001</v>
      </c>
      <c r="K26" s="85">
        <f t="shared" si="7"/>
        <v>127.59893999999998</v>
      </c>
      <c r="L26" s="85">
        <f t="shared" si="8"/>
        <v>120.09312</v>
      </c>
      <c r="M26" s="85">
        <f t="shared" si="9"/>
        <v>105.145425</v>
      </c>
      <c r="N26" s="85">
        <f t="shared" si="2"/>
        <v>97.575660000000013</v>
      </c>
      <c r="O26" s="85">
        <f t="shared" si="3"/>
        <v>93.139200000000002</v>
      </c>
      <c r="P26" s="85">
        <f t="shared" si="4"/>
        <v>85.631174999999999</v>
      </c>
      <c r="Q26" s="85">
        <f t="shared" si="5"/>
        <v>78.12315000000001</v>
      </c>
      <c r="R26" s="85">
        <f t="shared" si="6"/>
        <v>150.1164</v>
      </c>
    </row>
    <row r="27" spans="1:18" ht="17.399999999999999">
      <c r="A27" s="88">
        <v>63.503999999999998</v>
      </c>
      <c r="B27" s="44">
        <v>56.825475000000004</v>
      </c>
      <c r="C27" s="44">
        <v>53.482799999999997</v>
      </c>
      <c r="D27" s="44">
        <v>46.892999999999994</v>
      </c>
      <c r="E27" s="44">
        <v>43.454774999999998</v>
      </c>
      <c r="F27" s="44">
        <v>41.538000000000004</v>
      </c>
      <c r="G27" s="44">
        <v>38.199000000000005</v>
      </c>
      <c r="H27" s="44">
        <v>34.86</v>
      </c>
      <c r="I27" s="44">
        <v>66.853499999999997</v>
      </c>
      <c r="J27" s="44">
        <f t="shared" si="1"/>
        <v>66.679199999999994</v>
      </c>
      <c r="K27" s="44">
        <f t="shared" si="7"/>
        <v>59.666748750000004</v>
      </c>
      <c r="L27" s="44">
        <f t="shared" si="8"/>
        <v>56.156939999999999</v>
      </c>
      <c r="M27" s="44">
        <f t="shared" si="9"/>
        <v>49.237649999999995</v>
      </c>
      <c r="N27" s="44">
        <f t="shared" si="2"/>
        <v>45.627513749999999</v>
      </c>
      <c r="O27" s="44">
        <f t="shared" si="3"/>
        <v>43.614900000000006</v>
      </c>
      <c r="P27" s="44">
        <f t="shared" si="4"/>
        <v>40.108950000000007</v>
      </c>
      <c r="Q27" s="44">
        <f t="shared" si="5"/>
        <v>36.603000000000002</v>
      </c>
      <c r="R27" s="44">
        <f t="shared" si="6"/>
        <v>70.196174999999997</v>
      </c>
    </row>
    <row r="28" spans="1:18" s="86" customFormat="1" ht="17.399999999999999">
      <c r="A28" s="92">
        <v>148.74299999999999</v>
      </c>
      <c r="B28" s="85">
        <v>133.08067500000001</v>
      </c>
      <c r="C28" s="85">
        <v>125.25240000000001</v>
      </c>
      <c r="D28" s="85">
        <v>109.68299999999999</v>
      </c>
      <c r="E28" s="85">
        <v>101.76757500000001</v>
      </c>
      <c r="F28" s="85">
        <v>97.167000000000002</v>
      </c>
      <c r="G28" s="85">
        <v>89.334000000000003</v>
      </c>
      <c r="H28" s="85">
        <v>81.501000000000005</v>
      </c>
      <c r="I28" s="85">
        <v>156.56550000000001</v>
      </c>
      <c r="J28" s="85">
        <f t="shared" si="1"/>
        <v>156.18015</v>
      </c>
      <c r="K28" s="85">
        <f t="shared" si="7"/>
        <v>139.73470875000001</v>
      </c>
      <c r="L28" s="85">
        <f t="shared" si="8"/>
        <v>131.51502000000002</v>
      </c>
      <c r="M28" s="85">
        <f t="shared" si="9"/>
        <v>115.16714999999999</v>
      </c>
      <c r="N28" s="85">
        <f t="shared" si="2"/>
        <v>106.85595375000001</v>
      </c>
      <c r="O28" s="85">
        <f t="shared" si="3"/>
        <v>102.02535</v>
      </c>
      <c r="P28" s="85">
        <f t="shared" si="4"/>
        <v>93.800700000000006</v>
      </c>
      <c r="Q28" s="85">
        <f t="shared" si="5"/>
        <v>85.576050000000009</v>
      </c>
      <c r="R28" s="85">
        <f t="shared" si="6"/>
        <v>164.39377500000001</v>
      </c>
    </row>
    <row r="29" spans="1:18" ht="17.399999999999999">
      <c r="A29" s="88">
        <v>72.302999999999997</v>
      </c>
      <c r="B29" s="44">
        <v>64.697324999999992</v>
      </c>
      <c r="C29" s="44">
        <v>60.891599999999997</v>
      </c>
      <c r="D29" s="44">
        <v>53.256</v>
      </c>
      <c r="E29" s="44">
        <v>49.474424999999997</v>
      </c>
      <c r="F29" s="44">
        <v>47.166000000000004</v>
      </c>
      <c r="G29" s="44">
        <v>43.354500000000002</v>
      </c>
      <c r="H29" s="44">
        <v>39.5535</v>
      </c>
      <c r="I29" s="44">
        <v>76.114499999999992</v>
      </c>
      <c r="J29" s="44">
        <f t="shared" si="1"/>
        <v>75.918149999999997</v>
      </c>
      <c r="K29" s="44">
        <f t="shared" si="7"/>
        <v>67.932191249999988</v>
      </c>
      <c r="L29" s="44">
        <f t="shared" si="8"/>
        <v>63.936179999999993</v>
      </c>
      <c r="M29" s="44">
        <f t="shared" si="9"/>
        <v>55.918799999999997</v>
      </c>
      <c r="N29" s="44">
        <f t="shared" si="2"/>
        <v>51.948146249999994</v>
      </c>
      <c r="O29" s="44">
        <f t="shared" si="3"/>
        <v>49.524300000000004</v>
      </c>
      <c r="P29" s="44">
        <f t="shared" si="4"/>
        <v>45.522224999999999</v>
      </c>
      <c r="Q29" s="44">
        <f t="shared" si="5"/>
        <v>41.531174999999998</v>
      </c>
      <c r="R29" s="44">
        <f t="shared" si="6"/>
        <v>79.920224999999988</v>
      </c>
    </row>
    <row r="30" spans="1:18" s="86" customFormat="1" ht="17.399999999999999">
      <c r="A30" s="92">
        <v>99.802499999999995</v>
      </c>
      <c r="B30" s="85">
        <v>89.294624999999996</v>
      </c>
      <c r="C30" s="85">
        <v>84.041999999999987</v>
      </c>
      <c r="D30" s="85">
        <v>73.510500000000008</v>
      </c>
      <c r="E30" s="85">
        <v>68.284125000000003</v>
      </c>
      <c r="F30" s="85">
        <v>65.110500000000002</v>
      </c>
      <c r="G30" s="85">
        <v>59.860500000000002</v>
      </c>
      <c r="H30" s="85">
        <v>54.6</v>
      </c>
      <c r="I30" s="85">
        <v>105.05249999999999</v>
      </c>
      <c r="J30" s="85">
        <f t="shared" si="1"/>
        <v>104.792625</v>
      </c>
      <c r="K30" s="85">
        <f t="shared" si="7"/>
        <v>93.759356249999996</v>
      </c>
      <c r="L30" s="85">
        <f t="shared" si="8"/>
        <v>88.244099999999989</v>
      </c>
      <c r="M30" s="85">
        <f t="shared" si="9"/>
        <v>77.186025000000001</v>
      </c>
      <c r="N30" s="85">
        <f t="shared" si="2"/>
        <v>71.69833125000001</v>
      </c>
      <c r="O30" s="85">
        <f t="shared" si="3"/>
        <v>68.366025000000008</v>
      </c>
      <c r="P30" s="85">
        <f t="shared" si="4"/>
        <v>62.853525000000005</v>
      </c>
      <c r="Q30" s="85">
        <f t="shared" si="5"/>
        <v>57.33</v>
      </c>
      <c r="R30" s="85">
        <f t="shared" si="6"/>
        <v>110.30512499999999</v>
      </c>
    </row>
    <row r="31" spans="1:18" ht="17.399999999999999">
      <c r="A31" s="88">
        <v>99.802499999999995</v>
      </c>
      <c r="B31" s="44">
        <v>89.294624999999996</v>
      </c>
      <c r="C31" s="44">
        <v>84.041999999999987</v>
      </c>
      <c r="D31" s="44">
        <v>73.510500000000008</v>
      </c>
      <c r="E31" s="44">
        <v>68.284125000000003</v>
      </c>
      <c r="F31" s="44">
        <v>65.110500000000002</v>
      </c>
      <c r="G31" s="44">
        <v>59.860500000000002</v>
      </c>
      <c r="H31" s="44">
        <v>54.6</v>
      </c>
      <c r="I31" s="44">
        <v>105.05249999999999</v>
      </c>
      <c r="J31" s="44">
        <f t="shared" si="1"/>
        <v>104.792625</v>
      </c>
      <c r="K31" s="44">
        <f t="shared" si="7"/>
        <v>93.759356249999996</v>
      </c>
      <c r="L31" s="44">
        <f t="shared" si="8"/>
        <v>88.244099999999989</v>
      </c>
      <c r="M31" s="44">
        <f t="shared" si="9"/>
        <v>77.186025000000001</v>
      </c>
      <c r="N31" s="44">
        <f t="shared" si="2"/>
        <v>71.69833125000001</v>
      </c>
      <c r="O31" s="44">
        <f t="shared" si="3"/>
        <v>68.366025000000008</v>
      </c>
      <c r="P31" s="44">
        <f t="shared" si="4"/>
        <v>62.853525000000005</v>
      </c>
      <c r="Q31" s="44">
        <f t="shared" si="5"/>
        <v>57.33</v>
      </c>
      <c r="R31" s="44">
        <f t="shared" si="6"/>
        <v>110.30512499999999</v>
      </c>
    </row>
    <row r="32" spans="1:18" s="86" customFormat="1" ht="17.399999999999999">
      <c r="A32" s="92">
        <v>69.279000000000011</v>
      </c>
      <c r="B32" s="85">
        <v>61.993049999999997</v>
      </c>
      <c r="C32" s="85">
        <v>58.346399999999996</v>
      </c>
      <c r="D32" s="85">
        <v>50.935499999999998</v>
      </c>
      <c r="E32" s="85">
        <v>47.406449999999992</v>
      </c>
      <c r="F32" s="85">
        <v>45.097500000000004</v>
      </c>
      <c r="G32" s="85">
        <v>41.453999999999994</v>
      </c>
      <c r="H32" s="85">
        <v>37.810499999999998</v>
      </c>
      <c r="I32" s="85">
        <v>72.932999999999993</v>
      </c>
      <c r="J32" s="85">
        <f t="shared" si="1"/>
        <v>72.742950000000008</v>
      </c>
      <c r="K32" s="85">
        <f t="shared" si="7"/>
        <v>65.092702500000001</v>
      </c>
      <c r="L32" s="85">
        <f t="shared" si="8"/>
        <v>61.263719999999992</v>
      </c>
      <c r="M32" s="85">
        <f t="shared" si="9"/>
        <v>53.482275000000001</v>
      </c>
      <c r="N32" s="85">
        <f t="shared" si="2"/>
        <v>49.776772499999993</v>
      </c>
      <c r="O32" s="85">
        <f t="shared" si="3"/>
        <v>47.352375000000002</v>
      </c>
      <c r="P32" s="85">
        <f t="shared" si="4"/>
        <v>43.526699999999991</v>
      </c>
      <c r="Q32" s="85">
        <f t="shared" si="5"/>
        <v>39.701024999999994</v>
      </c>
      <c r="R32" s="85">
        <f t="shared" si="6"/>
        <v>76.579649999999987</v>
      </c>
    </row>
    <row r="33" spans="1:18" ht="17.399999999999999">
      <c r="A33" s="88">
        <v>108.6015</v>
      </c>
      <c r="B33" s="44">
        <v>97.166475000000005</v>
      </c>
      <c r="C33" s="44">
        <v>91.450800000000001</v>
      </c>
      <c r="D33" s="44">
        <v>80.16749999999999</v>
      </c>
      <c r="E33" s="44">
        <v>74.303775000000002</v>
      </c>
      <c r="F33" s="44">
        <v>71.022000000000006</v>
      </c>
      <c r="G33" s="44">
        <v>65.299499999999995</v>
      </c>
      <c r="H33" s="44">
        <v>59.587499999999999</v>
      </c>
      <c r="I33" s="44">
        <v>114.3135</v>
      </c>
      <c r="J33" s="44">
        <f t="shared" si="1"/>
        <v>114.031575</v>
      </c>
      <c r="K33" s="44">
        <f t="shared" si="7"/>
        <v>102.02479875</v>
      </c>
      <c r="L33" s="44">
        <f t="shared" si="8"/>
        <v>96.023340000000005</v>
      </c>
      <c r="M33" s="44">
        <f t="shared" si="9"/>
        <v>84.175874999999991</v>
      </c>
      <c r="N33" s="44">
        <f t="shared" si="2"/>
        <v>78.018963749999998</v>
      </c>
      <c r="O33" s="44">
        <f t="shared" si="3"/>
        <v>74.573100000000011</v>
      </c>
      <c r="P33" s="44">
        <f t="shared" si="4"/>
        <v>68.564474999999987</v>
      </c>
      <c r="Q33" s="44">
        <f t="shared" si="5"/>
        <v>62.566874999999996</v>
      </c>
      <c r="R33" s="44">
        <f t="shared" si="6"/>
        <v>120.02917500000001</v>
      </c>
    </row>
    <row r="34" spans="1:18" s="86" customFormat="1" ht="17.399999999999999">
      <c r="A34" s="92">
        <v>92.652000000000001</v>
      </c>
      <c r="B34" s="85">
        <v>82.895399999999995</v>
      </c>
      <c r="C34" s="85">
        <v>78.019199999999998</v>
      </c>
      <c r="D34" s="85">
        <v>68.302499999999995</v>
      </c>
      <c r="E34" s="85">
        <v>63.390599999999999</v>
      </c>
      <c r="F34" s="85">
        <v>60.500999999999998</v>
      </c>
      <c r="G34" s="85">
        <v>55.618499999999997</v>
      </c>
      <c r="H34" s="85">
        <v>50.746499999999997</v>
      </c>
      <c r="I34" s="85">
        <v>97.524000000000001</v>
      </c>
      <c r="J34" s="85">
        <f t="shared" si="1"/>
        <v>97.284599999999998</v>
      </c>
      <c r="K34" s="85">
        <f t="shared" si="7"/>
        <v>87.040169999999989</v>
      </c>
      <c r="L34" s="85">
        <f t="shared" si="8"/>
        <v>81.920159999999996</v>
      </c>
      <c r="M34" s="85">
        <f t="shared" si="9"/>
        <v>71.717624999999998</v>
      </c>
      <c r="N34" s="85">
        <f t="shared" si="2"/>
        <v>66.560130000000001</v>
      </c>
      <c r="O34" s="85">
        <f t="shared" si="3"/>
        <v>63.526049999999998</v>
      </c>
      <c r="P34" s="85">
        <f t="shared" si="4"/>
        <v>58.399424999999994</v>
      </c>
      <c r="Q34" s="85">
        <f t="shared" si="5"/>
        <v>53.283825</v>
      </c>
      <c r="R34" s="85">
        <f t="shared" si="6"/>
        <v>102.4002</v>
      </c>
    </row>
    <row r="35" spans="1:18" ht="17.399999999999999">
      <c r="A35" s="88">
        <v>64.606499999999997</v>
      </c>
      <c r="B35" s="44">
        <v>57.807224999999995</v>
      </c>
      <c r="C35" s="44">
        <v>54.406799999999997</v>
      </c>
      <c r="D35" s="44">
        <v>47.46</v>
      </c>
      <c r="E35" s="44">
        <v>44.205524999999994</v>
      </c>
      <c r="F35" s="44">
        <v>42.021000000000001</v>
      </c>
      <c r="G35" s="44">
        <v>38.619</v>
      </c>
      <c r="H35" s="44">
        <v>35.216999999999999</v>
      </c>
      <c r="I35" s="44">
        <v>68.008499999999998</v>
      </c>
      <c r="J35" s="44">
        <f t="shared" si="1"/>
        <v>67.83682499999999</v>
      </c>
      <c r="K35" s="44">
        <f t="shared" si="7"/>
        <v>60.697586249999993</v>
      </c>
      <c r="L35" s="44">
        <f t="shared" si="8"/>
        <v>57.127139999999997</v>
      </c>
      <c r="M35" s="44">
        <f t="shared" si="9"/>
        <v>49.832999999999998</v>
      </c>
      <c r="N35" s="44">
        <f t="shared" si="2"/>
        <v>46.415801249999994</v>
      </c>
      <c r="O35" s="44">
        <f t="shared" si="3"/>
        <v>44.122050000000002</v>
      </c>
      <c r="P35" s="44">
        <f t="shared" si="4"/>
        <v>40.549950000000003</v>
      </c>
      <c r="Q35" s="44">
        <f t="shared" si="5"/>
        <v>36.977849999999997</v>
      </c>
      <c r="R35" s="44">
        <f t="shared" si="6"/>
        <v>71.408924999999996</v>
      </c>
    </row>
    <row r="36" spans="1:18" s="86" customFormat="1" ht="17.399999999999999">
      <c r="A36" s="92">
        <v>28.045500000000001</v>
      </c>
      <c r="B36" s="85">
        <v>25.097100000000001</v>
      </c>
      <c r="C36" s="85">
        <v>23.620800000000003</v>
      </c>
      <c r="D36" s="85">
        <v>20.548500000000001</v>
      </c>
      <c r="E36" s="85">
        <v>19.191899999999997</v>
      </c>
      <c r="F36" s="85">
        <v>18.186</v>
      </c>
      <c r="G36" s="85">
        <v>16.716000000000001</v>
      </c>
      <c r="H36" s="85">
        <v>15.2355</v>
      </c>
      <c r="I36" s="85">
        <v>29.526</v>
      </c>
      <c r="J36" s="85">
        <f t="shared" si="1"/>
        <v>29.447775</v>
      </c>
      <c r="K36" s="85">
        <f t="shared" si="7"/>
        <v>26.351955</v>
      </c>
      <c r="L36" s="85">
        <f t="shared" si="8"/>
        <v>24.801840000000002</v>
      </c>
      <c r="M36" s="85">
        <f t="shared" si="9"/>
        <v>21.575925000000002</v>
      </c>
      <c r="N36" s="85">
        <f t="shared" si="2"/>
        <v>20.151494999999997</v>
      </c>
      <c r="O36" s="85">
        <f t="shared" si="3"/>
        <v>19.095300000000002</v>
      </c>
      <c r="P36" s="85">
        <f t="shared" si="4"/>
        <v>17.5518</v>
      </c>
      <c r="Q36" s="85">
        <f t="shared" si="5"/>
        <v>15.997275</v>
      </c>
      <c r="R36" s="85">
        <f t="shared" si="6"/>
        <v>31.002299999999998</v>
      </c>
    </row>
    <row r="37" spans="1:18" ht="17.399999999999999">
      <c r="A37" s="88">
        <v>173.208</v>
      </c>
      <c r="B37" s="44">
        <v>154.97999999999999</v>
      </c>
      <c r="C37" s="44">
        <v>145.86599999999999</v>
      </c>
      <c r="D37" s="44">
        <v>127.6275</v>
      </c>
      <c r="E37" s="44">
        <v>118.51350000000001</v>
      </c>
      <c r="F37" s="44">
        <v>113.04299999999999</v>
      </c>
      <c r="G37" s="44">
        <v>103.929</v>
      </c>
      <c r="H37" s="44">
        <v>94.804500000000004</v>
      </c>
      <c r="I37" s="44">
        <v>182.33250000000001</v>
      </c>
      <c r="J37" s="44">
        <f t="shared" si="1"/>
        <v>181.86840000000001</v>
      </c>
      <c r="K37" s="44">
        <f t="shared" si="7"/>
        <v>162.72899999999998</v>
      </c>
      <c r="L37" s="44">
        <f t="shared" si="8"/>
        <v>153.15929999999997</v>
      </c>
      <c r="M37" s="44">
        <f t="shared" si="9"/>
        <v>134.00887499999999</v>
      </c>
      <c r="N37" s="44">
        <f t="shared" si="2"/>
        <v>124.43917500000001</v>
      </c>
      <c r="O37" s="44">
        <f t="shared" si="3"/>
        <v>118.69515</v>
      </c>
      <c r="P37" s="44">
        <f t="shared" si="4"/>
        <v>109.12545</v>
      </c>
      <c r="Q37" s="44">
        <f t="shared" si="5"/>
        <v>99.544725</v>
      </c>
      <c r="R37" s="44">
        <f t="shared" si="6"/>
        <v>191.44912500000001</v>
      </c>
    </row>
    <row r="38" spans="1:18" s="86" customFormat="1" ht="17.399999999999999">
      <c r="A38" s="92">
        <v>99.802499999999995</v>
      </c>
      <c r="B38" s="85">
        <v>89.294624999999996</v>
      </c>
      <c r="C38" s="85">
        <v>84.041999999999987</v>
      </c>
      <c r="D38" s="85">
        <v>73.510500000000008</v>
      </c>
      <c r="E38" s="85">
        <v>68.284125000000003</v>
      </c>
      <c r="F38" s="85">
        <v>65.110500000000002</v>
      </c>
      <c r="G38" s="85">
        <v>59.860500000000002</v>
      </c>
      <c r="H38" s="85">
        <v>54.6</v>
      </c>
      <c r="I38" s="85">
        <v>105.05249999999999</v>
      </c>
      <c r="J38" s="85">
        <f t="shared" si="1"/>
        <v>104.792625</v>
      </c>
      <c r="K38" s="85">
        <f t="shared" si="7"/>
        <v>93.759356249999996</v>
      </c>
      <c r="L38" s="85">
        <f t="shared" si="8"/>
        <v>88.244099999999989</v>
      </c>
      <c r="M38" s="85">
        <f t="shared" si="9"/>
        <v>77.186025000000001</v>
      </c>
      <c r="N38" s="85">
        <f t="shared" si="2"/>
        <v>71.69833125000001</v>
      </c>
      <c r="O38" s="85">
        <f t="shared" si="3"/>
        <v>68.366025000000008</v>
      </c>
      <c r="P38" s="85">
        <f t="shared" si="4"/>
        <v>62.853525000000005</v>
      </c>
      <c r="Q38" s="85">
        <f t="shared" si="5"/>
        <v>57.33</v>
      </c>
      <c r="R38" s="85">
        <f t="shared" si="6"/>
        <v>110.30512499999999</v>
      </c>
    </row>
    <row r="39" spans="1:18" ht="17.399999999999999">
      <c r="A39" s="88">
        <v>138.02249999999998</v>
      </c>
      <c r="B39" s="44">
        <v>123.495225</v>
      </c>
      <c r="C39" s="44">
        <v>116.2308</v>
      </c>
      <c r="D39" s="44">
        <v>101.703</v>
      </c>
      <c r="E39" s="44">
        <v>94.437525000000022</v>
      </c>
      <c r="F39" s="44">
        <v>90.07950000000001</v>
      </c>
      <c r="G39" s="44">
        <v>82.813500000000005</v>
      </c>
      <c r="H39" s="44">
        <v>75.547499999999999</v>
      </c>
      <c r="I39" s="44">
        <v>145.2885</v>
      </c>
      <c r="J39" s="44">
        <f t="shared" si="1"/>
        <v>144.92362499999999</v>
      </c>
      <c r="K39" s="44">
        <f t="shared" si="7"/>
        <v>129.66998624999999</v>
      </c>
      <c r="L39" s="44">
        <f t="shared" si="8"/>
        <v>122.04234</v>
      </c>
      <c r="M39" s="44">
        <f t="shared" si="9"/>
        <v>106.78815</v>
      </c>
      <c r="N39" s="44">
        <f t="shared" si="2"/>
        <v>99.15940125000003</v>
      </c>
      <c r="O39" s="44">
        <f t="shared" si="3"/>
        <v>94.583475000000007</v>
      </c>
      <c r="P39" s="44">
        <f t="shared" si="4"/>
        <v>86.954175000000006</v>
      </c>
      <c r="Q39" s="44">
        <f t="shared" si="5"/>
        <v>79.324875000000006</v>
      </c>
      <c r="R39" s="44">
        <f t="shared" si="6"/>
        <v>152.55292499999999</v>
      </c>
    </row>
    <row r="40" spans="1:18" s="86" customFormat="1" ht="17.399999999999999">
      <c r="A40" s="92">
        <v>17.870999999999999</v>
      </c>
      <c r="B40" s="85">
        <v>15.984675000000001</v>
      </c>
      <c r="C40" s="85">
        <v>15.0444</v>
      </c>
      <c r="D40" s="85">
        <v>13.314</v>
      </c>
      <c r="E40" s="85">
        <v>12.223575</v>
      </c>
      <c r="F40" s="85">
        <v>11.8125</v>
      </c>
      <c r="G40" s="85">
        <v>10.878</v>
      </c>
      <c r="H40" s="85">
        <v>9.9330000000000016</v>
      </c>
      <c r="I40" s="85">
        <v>18.805499999999999</v>
      </c>
      <c r="J40" s="85">
        <f t="shared" si="1"/>
        <v>18.76455</v>
      </c>
      <c r="K40" s="85">
        <f t="shared" si="7"/>
        <v>16.783908750000002</v>
      </c>
      <c r="L40" s="85">
        <f t="shared" si="8"/>
        <v>15.796619999999999</v>
      </c>
      <c r="M40" s="85">
        <f t="shared" si="9"/>
        <v>13.979699999999999</v>
      </c>
      <c r="N40" s="85">
        <f t="shared" si="2"/>
        <v>12.834753750000001</v>
      </c>
      <c r="O40" s="85">
        <f t="shared" si="3"/>
        <v>12.403124999999999</v>
      </c>
      <c r="P40" s="85">
        <f t="shared" si="4"/>
        <v>11.421900000000001</v>
      </c>
      <c r="Q40" s="85">
        <f t="shared" si="5"/>
        <v>10.429650000000002</v>
      </c>
      <c r="R40" s="85">
        <f t="shared" si="6"/>
        <v>19.745774999999998</v>
      </c>
    </row>
    <row r="41" spans="1:18" ht="17.399999999999999">
      <c r="A41" s="88">
        <v>87.15</v>
      </c>
      <c r="B41" s="44">
        <v>77.977724999999992</v>
      </c>
      <c r="C41" s="44">
        <v>73.390799999999999</v>
      </c>
      <c r="D41" s="44">
        <v>64.249499999999998</v>
      </c>
      <c r="E41" s="44">
        <v>59.630025000000003</v>
      </c>
      <c r="F41" s="44">
        <v>56.910000000000004</v>
      </c>
      <c r="G41" s="44">
        <v>52.332000000000001</v>
      </c>
      <c r="H41" s="44">
        <v>47.743499999999997</v>
      </c>
      <c r="I41" s="44">
        <v>91.738500000000002</v>
      </c>
      <c r="J41" s="44">
        <f t="shared" si="1"/>
        <v>91.507500000000007</v>
      </c>
      <c r="K41" s="44">
        <f t="shared" si="7"/>
        <v>81.876611249999996</v>
      </c>
      <c r="L41" s="44">
        <f t="shared" si="8"/>
        <v>77.060339999999997</v>
      </c>
      <c r="M41" s="44">
        <f t="shared" si="9"/>
        <v>67.461974999999995</v>
      </c>
      <c r="N41" s="44">
        <f t="shared" si="2"/>
        <v>62.611526250000004</v>
      </c>
      <c r="O41" s="44">
        <f t="shared" si="3"/>
        <v>59.755500000000005</v>
      </c>
      <c r="P41" s="44">
        <f t="shared" si="4"/>
        <v>54.948599999999999</v>
      </c>
      <c r="Q41" s="44">
        <f t="shared" si="5"/>
        <v>50.130674999999997</v>
      </c>
      <c r="R41" s="44">
        <f t="shared" si="6"/>
        <v>96.325424999999996</v>
      </c>
    </row>
    <row r="42" spans="1:18" s="86" customFormat="1" ht="17.399999999999999">
      <c r="A42" s="92">
        <v>62.139000000000003</v>
      </c>
      <c r="B42" s="85">
        <v>55.60275</v>
      </c>
      <c r="C42" s="85">
        <v>52.331999999999994</v>
      </c>
      <c r="D42" s="85">
        <v>45.727499999999999</v>
      </c>
      <c r="E42" s="85">
        <v>42.519749999999995</v>
      </c>
      <c r="F42" s="85">
        <v>40.4985</v>
      </c>
      <c r="G42" s="85">
        <v>37.233000000000004</v>
      </c>
      <c r="H42" s="85">
        <v>33.957000000000001</v>
      </c>
      <c r="I42" s="85">
        <v>65.414999999999992</v>
      </c>
      <c r="J42" s="85">
        <f t="shared" si="1"/>
        <v>65.245950000000008</v>
      </c>
      <c r="K42" s="85">
        <f t="shared" si="7"/>
        <v>58.382887500000002</v>
      </c>
      <c r="L42" s="85">
        <f t="shared" si="8"/>
        <v>54.948599999999992</v>
      </c>
      <c r="M42" s="85">
        <f t="shared" si="9"/>
        <v>48.013874999999999</v>
      </c>
      <c r="N42" s="85">
        <f t="shared" si="2"/>
        <v>44.645737499999996</v>
      </c>
      <c r="O42" s="85">
        <f t="shared" si="3"/>
        <v>42.523425000000003</v>
      </c>
      <c r="P42" s="85">
        <f t="shared" si="4"/>
        <v>39.094650000000001</v>
      </c>
      <c r="Q42" s="85">
        <f t="shared" si="5"/>
        <v>35.654850000000003</v>
      </c>
      <c r="R42" s="85">
        <f t="shared" si="6"/>
        <v>68.685749999999985</v>
      </c>
    </row>
    <row r="43" spans="1:18" ht="17.399999999999999">
      <c r="A43" s="88">
        <v>108.68</v>
      </c>
      <c r="B43" s="44">
        <v>97.06</v>
      </c>
      <c r="C43" s="44">
        <v>91.35</v>
      </c>
      <c r="D43" s="44">
        <v>80.06</v>
      </c>
      <c r="E43" s="44">
        <v>74.22</v>
      </c>
      <c r="F43" s="44">
        <v>70.930000000000007</v>
      </c>
      <c r="G43" s="44">
        <v>65.22</v>
      </c>
      <c r="H43" s="44">
        <v>59.51</v>
      </c>
      <c r="I43" s="44">
        <v>114.19</v>
      </c>
      <c r="J43" s="44">
        <f t="shared" si="1"/>
        <v>114.114</v>
      </c>
      <c r="K43" s="44">
        <f t="shared" si="7"/>
        <v>101.913</v>
      </c>
      <c r="L43" s="44">
        <f t="shared" si="8"/>
        <v>95.91749999999999</v>
      </c>
      <c r="M43" s="44">
        <f t="shared" si="9"/>
        <v>84.063000000000002</v>
      </c>
      <c r="N43" s="44">
        <f t="shared" si="2"/>
        <v>77.930999999999997</v>
      </c>
      <c r="O43" s="44">
        <f t="shared" si="3"/>
        <v>74.476500000000001</v>
      </c>
      <c r="P43" s="44">
        <f t="shared" si="4"/>
        <v>68.480999999999995</v>
      </c>
      <c r="Q43" s="44">
        <f t="shared" si="5"/>
        <v>62.485500000000002</v>
      </c>
      <c r="R43" s="44">
        <f t="shared" si="6"/>
        <v>119.8995</v>
      </c>
    </row>
    <row r="44" spans="1:18" s="86" customFormat="1" ht="17.399999999999999">
      <c r="A44" s="92">
        <v>124.824</v>
      </c>
      <c r="B44" s="85">
        <v>111.68745</v>
      </c>
      <c r="C44" s="85">
        <v>105.1176</v>
      </c>
      <c r="D44" s="85">
        <v>92.032499999999999</v>
      </c>
      <c r="E44" s="85">
        <v>85.408050000000003</v>
      </c>
      <c r="F44" s="85">
        <v>81.522000000000006</v>
      </c>
      <c r="G44" s="85">
        <v>74.959500000000006</v>
      </c>
      <c r="H44" s="85">
        <v>68.386499999999998</v>
      </c>
      <c r="I44" s="85">
        <v>131.39699999999999</v>
      </c>
      <c r="J44" s="85">
        <f t="shared" si="1"/>
        <v>131.0652</v>
      </c>
      <c r="K44" s="85">
        <f t="shared" si="7"/>
        <v>117.2718225</v>
      </c>
      <c r="L44" s="85">
        <f t="shared" si="8"/>
        <v>110.37348</v>
      </c>
      <c r="M44" s="85">
        <f t="shared" si="9"/>
        <v>96.634124999999997</v>
      </c>
      <c r="N44" s="85">
        <f t="shared" si="2"/>
        <v>89.678452500000006</v>
      </c>
      <c r="O44" s="85">
        <f t="shared" si="3"/>
        <v>85.598100000000002</v>
      </c>
      <c r="P44" s="85">
        <f t="shared" si="4"/>
        <v>78.707475000000002</v>
      </c>
      <c r="Q44" s="85">
        <f t="shared" si="5"/>
        <v>71.805824999999999</v>
      </c>
      <c r="R44" s="85">
        <f t="shared" si="6"/>
        <v>137.96684999999999</v>
      </c>
    </row>
    <row r="45" spans="1:18" ht="17.399999999999999">
      <c r="A45" s="88">
        <v>131.691</v>
      </c>
      <c r="B45" s="44">
        <v>117.836775</v>
      </c>
      <c r="C45" s="44">
        <v>110.90519999999999</v>
      </c>
      <c r="D45" s="44">
        <v>97.040999999999997</v>
      </c>
      <c r="E45" s="44">
        <v>90.110475000000008</v>
      </c>
      <c r="F45" s="44">
        <v>85.942499999999995</v>
      </c>
      <c r="G45" s="44">
        <v>79.012500000000003</v>
      </c>
      <c r="H45" s="44">
        <v>72.082499999999996</v>
      </c>
      <c r="I45" s="44">
        <v>138.63149999999999</v>
      </c>
      <c r="J45" s="44">
        <f t="shared" si="1"/>
        <v>138.27555000000001</v>
      </c>
      <c r="K45" s="44">
        <f t="shared" si="7"/>
        <v>123.72861375000001</v>
      </c>
      <c r="L45" s="44">
        <f t="shared" si="8"/>
        <v>116.45045999999999</v>
      </c>
      <c r="M45" s="44">
        <f t="shared" si="9"/>
        <v>101.89305</v>
      </c>
      <c r="N45" s="44">
        <f t="shared" si="2"/>
        <v>94.615998750000003</v>
      </c>
      <c r="O45" s="44">
        <f t="shared" si="3"/>
        <v>90.23962499999999</v>
      </c>
      <c r="P45" s="44">
        <f t="shared" si="4"/>
        <v>82.963125000000005</v>
      </c>
      <c r="Q45" s="44">
        <f t="shared" si="5"/>
        <v>75.686624999999992</v>
      </c>
      <c r="R45" s="44">
        <f t="shared" si="6"/>
        <v>145.563075</v>
      </c>
    </row>
    <row r="46" spans="1:18" s="86" customFormat="1" ht="17.399999999999999">
      <c r="A46" s="92">
        <v>131.691</v>
      </c>
      <c r="B46" s="85">
        <v>117.836775</v>
      </c>
      <c r="C46" s="85">
        <v>110.90519999999999</v>
      </c>
      <c r="D46" s="85">
        <v>97.040999999999997</v>
      </c>
      <c r="E46" s="85">
        <v>90.110475000000008</v>
      </c>
      <c r="F46" s="85">
        <v>85.942499999999995</v>
      </c>
      <c r="G46" s="85">
        <v>79.012500000000003</v>
      </c>
      <c r="H46" s="85">
        <v>72.08250000000001</v>
      </c>
      <c r="I46" s="85">
        <v>138.63149999999999</v>
      </c>
      <c r="J46" s="85">
        <f t="shared" si="1"/>
        <v>138.27555000000001</v>
      </c>
      <c r="K46" s="85">
        <f t="shared" si="7"/>
        <v>123.72861375000001</v>
      </c>
      <c r="L46" s="85">
        <f t="shared" si="8"/>
        <v>116.45045999999999</v>
      </c>
      <c r="M46" s="85">
        <f t="shared" si="9"/>
        <v>101.89305</v>
      </c>
      <c r="N46" s="85">
        <f t="shared" si="2"/>
        <v>94.615998750000003</v>
      </c>
      <c r="O46" s="85">
        <f t="shared" si="3"/>
        <v>90.23962499999999</v>
      </c>
      <c r="P46" s="85">
        <f t="shared" si="4"/>
        <v>82.963125000000005</v>
      </c>
      <c r="Q46" s="85">
        <f t="shared" si="5"/>
        <v>75.686625000000006</v>
      </c>
      <c r="R46" s="85">
        <f t="shared" si="6"/>
        <v>145.563075</v>
      </c>
    </row>
    <row r="47" spans="1:18" ht="17.399999999999999">
      <c r="A47" s="88">
        <v>83.044499999999999</v>
      </c>
      <c r="B47" s="44">
        <v>74.291699999999992</v>
      </c>
      <c r="C47" s="44">
        <v>69.921599999999998</v>
      </c>
      <c r="D47" s="44">
        <v>61.067999999999998</v>
      </c>
      <c r="E47" s="44">
        <v>56.811299999999996</v>
      </c>
      <c r="F47" s="44">
        <v>54.075000000000003</v>
      </c>
      <c r="G47" s="44">
        <v>49.707000000000001</v>
      </c>
      <c r="H47" s="44">
        <v>45.338999999999999</v>
      </c>
      <c r="I47" s="44">
        <v>87.402000000000001</v>
      </c>
      <c r="J47" s="44">
        <f t="shared" si="1"/>
        <v>87.196725000000001</v>
      </c>
      <c r="K47" s="44">
        <f t="shared" si="7"/>
        <v>78.006284999999991</v>
      </c>
      <c r="L47" s="44">
        <f t="shared" si="8"/>
        <v>73.417680000000004</v>
      </c>
      <c r="M47" s="44">
        <f t="shared" si="9"/>
        <v>64.121399999999994</v>
      </c>
      <c r="N47" s="44">
        <f t="shared" si="2"/>
        <v>59.651864999999994</v>
      </c>
      <c r="O47" s="44">
        <f t="shared" si="3"/>
        <v>56.778750000000002</v>
      </c>
      <c r="P47" s="44">
        <f t="shared" si="4"/>
        <v>52.192350000000005</v>
      </c>
      <c r="Q47" s="44">
        <f t="shared" si="5"/>
        <v>47.60595</v>
      </c>
      <c r="R47" s="44">
        <f t="shared" si="6"/>
        <v>91.772099999999995</v>
      </c>
    </row>
    <row r="48" spans="1:18" s="86" customFormat="1" ht="17.399999999999999">
      <c r="A48" s="93">
        <v>1055.481</v>
      </c>
      <c r="B48" s="85">
        <v>944.38102500000014</v>
      </c>
      <c r="C48" s="85">
        <v>888.82920000000013</v>
      </c>
      <c r="D48" s="85">
        <v>777.64049999999997</v>
      </c>
      <c r="E48" s="85">
        <v>722.1737250000001</v>
      </c>
      <c r="F48" s="85">
        <v>688.75800000000004</v>
      </c>
      <c r="G48" s="85">
        <v>633.20249999999999</v>
      </c>
      <c r="H48" s="85">
        <v>577.64699999999993</v>
      </c>
      <c r="I48" s="85">
        <v>1111.0365000000002</v>
      </c>
      <c r="J48" s="85">
        <f t="shared" si="1"/>
        <v>1108.25505</v>
      </c>
      <c r="K48" s="85">
        <f t="shared" si="7"/>
        <v>991.60007625000014</v>
      </c>
      <c r="L48" s="85">
        <f t="shared" si="8"/>
        <v>933.27066000000013</v>
      </c>
      <c r="M48" s="85">
        <f t="shared" si="9"/>
        <v>816.52252499999997</v>
      </c>
      <c r="N48" s="85">
        <f t="shared" si="2"/>
        <v>758.28241125000011</v>
      </c>
      <c r="O48" s="85">
        <f t="shared" si="3"/>
        <v>723.19590000000005</v>
      </c>
      <c r="P48" s="85">
        <f t="shared" si="4"/>
        <v>664.86262499999998</v>
      </c>
      <c r="Q48" s="85">
        <f t="shared" si="5"/>
        <v>606.52934999999991</v>
      </c>
      <c r="R48" s="85">
        <f t="shared" si="6"/>
        <v>1166.5883250000002</v>
      </c>
    </row>
    <row r="49" spans="1:18" ht="17.399999999999999">
      <c r="A49" s="88">
        <v>1055.481</v>
      </c>
      <c r="B49" s="44">
        <v>944.38102500000014</v>
      </c>
      <c r="C49" s="44">
        <v>888.82920000000013</v>
      </c>
      <c r="D49" s="44">
        <v>777.64049999999997</v>
      </c>
      <c r="E49" s="44">
        <v>722.1737250000001</v>
      </c>
      <c r="F49" s="44">
        <v>688.75800000000004</v>
      </c>
      <c r="G49" s="44">
        <v>633.20249999999999</v>
      </c>
      <c r="H49" s="44">
        <v>577.64699999999993</v>
      </c>
      <c r="I49" s="44">
        <v>1111.0365000000002</v>
      </c>
      <c r="J49" s="44">
        <f t="shared" si="1"/>
        <v>1108.25505</v>
      </c>
      <c r="K49" s="44">
        <f t="shared" si="7"/>
        <v>991.60007625000014</v>
      </c>
      <c r="L49" s="44">
        <f t="shared" si="8"/>
        <v>933.27066000000013</v>
      </c>
      <c r="M49" s="44">
        <f t="shared" si="9"/>
        <v>816.52252499999997</v>
      </c>
      <c r="N49" s="44">
        <f t="shared" si="2"/>
        <v>758.28241125000011</v>
      </c>
      <c r="O49" s="44">
        <f t="shared" si="3"/>
        <v>723.19590000000005</v>
      </c>
      <c r="P49" s="44">
        <f t="shared" si="4"/>
        <v>664.86262499999998</v>
      </c>
      <c r="Q49" s="44">
        <f t="shared" si="5"/>
        <v>606.52934999999991</v>
      </c>
      <c r="R49" s="44">
        <f t="shared" si="6"/>
        <v>1166.5883250000002</v>
      </c>
    </row>
    <row r="50" spans="1:18" s="86" customFormat="1" ht="17.399999999999999">
      <c r="A50" s="92">
        <v>1231.713</v>
      </c>
      <c r="B50" s="85">
        <v>1102.059</v>
      </c>
      <c r="C50" s="85">
        <v>1037.232</v>
      </c>
      <c r="D50" s="85">
        <v>907.57799999999997</v>
      </c>
      <c r="E50" s="85">
        <v>842.75099999999986</v>
      </c>
      <c r="F50" s="85">
        <v>803.85900000000004</v>
      </c>
      <c r="G50" s="85">
        <v>739.03200000000004</v>
      </c>
      <c r="H50" s="85">
        <v>674.20500000000004</v>
      </c>
      <c r="I50" s="85">
        <v>1296.54</v>
      </c>
      <c r="J50" s="85">
        <f t="shared" si="1"/>
        <v>1293.29865</v>
      </c>
      <c r="K50" s="85">
        <f t="shared" si="7"/>
        <v>1157.1619499999999</v>
      </c>
      <c r="L50" s="85">
        <f t="shared" si="8"/>
        <v>1089.0935999999999</v>
      </c>
      <c r="M50" s="85">
        <f t="shared" si="9"/>
        <v>952.95690000000002</v>
      </c>
      <c r="N50" s="85">
        <f t="shared" si="2"/>
        <v>884.8885499999999</v>
      </c>
      <c r="O50" s="85">
        <f t="shared" si="3"/>
        <v>844.05195000000003</v>
      </c>
      <c r="P50" s="85">
        <f t="shared" si="4"/>
        <v>775.98360000000002</v>
      </c>
      <c r="Q50" s="85">
        <f t="shared" si="5"/>
        <v>707.91525000000001</v>
      </c>
      <c r="R50" s="85">
        <f t="shared" si="6"/>
        <v>1361.367</v>
      </c>
    </row>
    <row r="51" spans="1:18" ht="17.399999999999999">
      <c r="A51" s="88">
        <v>118.22999999999999</v>
      </c>
      <c r="B51" s="44">
        <v>105.77909999999999</v>
      </c>
      <c r="C51" s="44">
        <v>99.55680000000001</v>
      </c>
      <c r="D51" s="44">
        <v>87.10799999999999</v>
      </c>
      <c r="E51" s="44">
        <v>80.889899999999997</v>
      </c>
      <c r="F51" s="44">
        <v>77.154000000000011</v>
      </c>
      <c r="G51" s="44">
        <v>70.927499999999995</v>
      </c>
      <c r="H51" s="44">
        <v>64.711500000000001</v>
      </c>
      <c r="I51" s="44">
        <v>124.446</v>
      </c>
      <c r="J51" s="44">
        <f t="shared" si="1"/>
        <v>124.14149999999999</v>
      </c>
      <c r="K51" s="44">
        <f t="shared" si="7"/>
        <v>111.06805499999999</v>
      </c>
      <c r="L51" s="44">
        <f t="shared" si="8"/>
        <v>104.53464000000001</v>
      </c>
      <c r="M51" s="44">
        <f t="shared" si="9"/>
        <v>91.463399999999993</v>
      </c>
      <c r="N51" s="44">
        <f t="shared" si="2"/>
        <v>84.934394999999995</v>
      </c>
      <c r="O51" s="44">
        <f t="shared" si="3"/>
        <v>81.011700000000005</v>
      </c>
      <c r="P51" s="44">
        <f t="shared" si="4"/>
        <v>74.473874999999992</v>
      </c>
      <c r="Q51" s="44">
        <f t="shared" si="5"/>
        <v>67.947074999999998</v>
      </c>
      <c r="R51" s="44">
        <f t="shared" si="6"/>
        <v>130.66829999999999</v>
      </c>
    </row>
    <row r="52" spans="1:18" s="86" customFormat="1" ht="17.399999999999999">
      <c r="A52" s="92">
        <v>119.595</v>
      </c>
      <c r="B52" s="85">
        <v>107.01075</v>
      </c>
      <c r="C52" s="85">
        <v>100.71600000000001</v>
      </c>
      <c r="D52" s="85">
        <v>88.263000000000005</v>
      </c>
      <c r="E52" s="85">
        <v>81.83175</v>
      </c>
      <c r="F52" s="85">
        <v>78.1935</v>
      </c>
      <c r="G52" s="85">
        <v>71.904000000000011</v>
      </c>
      <c r="H52" s="85">
        <v>65.603999999999999</v>
      </c>
      <c r="I52" s="85">
        <v>125.89500000000001</v>
      </c>
      <c r="J52" s="85">
        <f t="shared" si="1"/>
        <v>125.57474999999999</v>
      </c>
      <c r="K52" s="85">
        <f t="shared" si="7"/>
        <v>112.3612875</v>
      </c>
      <c r="L52" s="85">
        <f t="shared" si="8"/>
        <v>105.7518</v>
      </c>
      <c r="M52" s="85">
        <f t="shared" si="9"/>
        <v>92.676150000000007</v>
      </c>
      <c r="N52" s="85">
        <f t="shared" si="2"/>
        <v>85.923337500000002</v>
      </c>
      <c r="O52" s="85">
        <f t="shared" si="3"/>
        <v>82.103174999999993</v>
      </c>
      <c r="P52" s="85">
        <f t="shared" si="4"/>
        <v>75.499200000000016</v>
      </c>
      <c r="Q52" s="85">
        <f t="shared" si="5"/>
        <v>68.884199999999993</v>
      </c>
      <c r="R52" s="85">
        <f t="shared" si="6"/>
        <v>132.18975</v>
      </c>
    </row>
    <row r="53" spans="1:18" ht="17.399999999999999">
      <c r="A53" s="88">
        <v>126.74549999999999</v>
      </c>
      <c r="B53" s="44">
        <v>113.40105</v>
      </c>
      <c r="C53" s="44">
        <v>106.7304</v>
      </c>
      <c r="D53" s="44">
        <v>93.481499999999997</v>
      </c>
      <c r="E53" s="44">
        <v>86.718450000000004</v>
      </c>
      <c r="F53" s="44">
        <v>82.802999999999997</v>
      </c>
      <c r="G53" s="44">
        <v>76.135500000000008</v>
      </c>
      <c r="H53" s="44">
        <v>69.467999999999989</v>
      </c>
      <c r="I53" s="44">
        <v>133.41300000000001</v>
      </c>
      <c r="J53" s="44">
        <f t="shared" si="1"/>
        <v>133.082775</v>
      </c>
      <c r="K53" s="44">
        <f t="shared" si="7"/>
        <v>119.07110249999999</v>
      </c>
      <c r="L53" s="44">
        <f t="shared" si="8"/>
        <v>112.06692000000001</v>
      </c>
      <c r="M53" s="44">
        <f t="shared" si="9"/>
        <v>98.155574999999999</v>
      </c>
      <c r="N53" s="44">
        <f t="shared" si="2"/>
        <v>91.054372499999999</v>
      </c>
      <c r="O53" s="44">
        <f t="shared" si="3"/>
        <v>86.943150000000003</v>
      </c>
      <c r="P53" s="44">
        <f t="shared" si="4"/>
        <v>79.942275000000009</v>
      </c>
      <c r="Q53" s="44">
        <f t="shared" si="5"/>
        <v>72.941399999999987</v>
      </c>
      <c r="R53" s="44">
        <f t="shared" si="6"/>
        <v>140.08365000000001</v>
      </c>
    </row>
    <row r="54" spans="1:18" s="86" customFormat="1" ht="17.399999999999999">
      <c r="A54" s="92">
        <v>126.74549999999999</v>
      </c>
      <c r="B54" s="85">
        <v>113.40105</v>
      </c>
      <c r="C54" s="85">
        <v>106.7304</v>
      </c>
      <c r="D54" s="85">
        <v>93.481499999999997</v>
      </c>
      <c r="E54" s="85">
        <v>86.718450000000004</v>
      </c>
      <c r="F54" s="85">
        <v>82.802999999999997</v>
      </c>
      <c r="G54" s="85">
        <v>76.135500000000008</v>
      </c>
      <c r="H54" s="85">
        <v>69.467999999999989</v>
      </c>
      <c r="I54" s="85">
        <v>133.41300000000001</v>
      </c>
      <c r="J54" s="85">
        <f t="shared" si="1"/>
        <v>133.082775</v>
      </c>
      <c r="K54" s="85">
        <f t="shared" si="7"/>
        <v>119.07110249999999</v>
      </c>
      <c r="L54" s="85">
        <f t="shared" si="8"/>
        <v>112.06692000000001</v>
      </c>
      <c r="M54" s="85">
        <f t="shared" si="9"/>
        <v>98.155574999999999</v>
      </c>
      <c r="N54" s="85">
        <f t="shared" si="2"/>
        <v>91.054372499999999</v>
      </c>
      <c r="O54" s="85">
        <f t="shared" si="3"/>
        <v>86.943150000000003</v>
      </c>
      <c r="P54" s="85">
        <f t="shared" si="4"/>
        <v>79.942275000000009</v>
      </c>
      <c r="Q54" s="85">
        <f t="shared" si="5"/>
        <v>72.941399999999987</v>
      </c>
      <c r="R54" s="85">
        <f t="shared" si="6"/>
        <v>140.08365000000001</v>
      </c>
    </row>
    <row r="55" spans="1:18" ht="17.399999999999999">
      <c r="A55" s="88">
        <v>313.98149999999998</v>
      </c>
      <c r="B55" s="44">
        <v>280.93222499999996</v>
      </c>
      <c r="C55" s="44">
        <v>264.40679999999998</v>
      </c>
      <c r="D55" s="44">
        <v>231.2415</v>
      </c>
      <c r="E55" s="44">
        <v>214.83052500000002</v>
      </c>
      <c r="F55" s="44">
        <v>204.80250000000001</v>
      </c>
      <c r="G55" s="44">
        <v>188.27549999999999</v>
      </c>
      <c r="H55" s="44">
        <v>171.74849999999998</v>
      </c>
      <c r="I55" s="44">
        <v>330.50849999999997</v>
      </c>
      <c r="J55" s="44">
        <f t="shared" si="1"/>
        <v>329.68057499999998</v>
      </c>
      <c r="K55" s="44">
        <f t="shared" si="7"/>
        <v>294.97883624999997</v>
      </c>
      <c r="L55" s="44">
        <f t="shared" si="8"/>
        <v>277.62714</v>
      </c>
      <c r="M55" s="44">
        <f t="shared" si="9"/>
        <v>242.803575</v>
      </c>
      <c r="N55" s="44">
        <f t="shared" si="2"/>
        <v>225.57205125000002</v>
      </c>
      <c r="O55" s="44">
        <f t="shared" si="3"/>
        <v>215.04262500000002</v>
      </c>
      <c r="P55" s="44">
        <f t="shared" si="4"/>
        <v>197.68927499999998</v>
      </c>
      <c r="Q55" s="44">
        <f t="shared" si="5"/>
        <v>180.33592499999997</v>
      </c>
      <c r="R55" s="44">
        <f t="shared" si="6"/>
        <v>347.03392499999995</v>
      </c>
    </row>
    <row r="56" spans="1:18" s="86" customFormat="1" ht="17.399999999999999">
      <c r="A56" s="92">
        <v>708.78149999999994</v>
      </c>
      <c r="B56" s="85">
        <v>634.18372499999998</v>
      </c>
      <c r="C56" s="85">
        <v>596.87880000000007</v>
      </c>
      <c r="D56" s="85">
        <v>522.375</v>
      </c>
      <c r="E56" s="85">
        <v>484.96402500000005</v>
      </c>
      <c r="F56" s="85">
        <v>462.69300000000004</v>
      </c>
      <c r="G56" s="85">
        <v>425.38650000000001</v>
      </c>
      <c r="H56" s="85">
        <v>388.08000000000004</v>
      </c>
      <c r="I56" s="85">
        <v>746.09850000000006</v>
      </c>
      <c r="J56" s="85">
        <f t="shared" si="1"/>
        <v>744.22057499999994</v>
      </c>
      <c r="K56" s="85">
        <f t="shared" si="7"/>
        <v>665.89291125</v>
      </c>
      <c r="L56" s="85">
        <f t="shared" si="8"/>
        <v>626.72274000000004</v>
      </c>
      <c r="M56" s="85">
        <f t="shared" si="9"/>
        <v>548.49374999999998</v>
      </c>
      <c r="N56" s="85">
        <f t="shared" si="2"/>
        <v>509.21222625000007</v>
      </c>
      <c r="O56" s="85">
        <f t="shared" si="3"/>
        <v>485.82765000000006</v>
      </c>
      <c r="P56" s="85">
        <f t="shared" si="4"/>
        <v>446.65582499999999</v>
      </c>
      <c r="Q56" s="85">
        <f t="shared" si="5"/>
        <v>407.48400000000004</v>
      </c>
      <c r="R56" s="85">
        <f t="shared" si="6"/>
        <v>783.40342500000008</v>
      </c>
    </row>
    <row r="57" spans="1:18" ht="17.399999999999999">
      <c r="A57" s="88">
        <v>708.78149999999994</v>
      </c>
      <c r="B57" s="44">
        <v>634.18372499999998</v>
      </c>
      <c r="C57" s="44">
        <v>596.87880000000007</v>
      </c>
      <c r="D57" s="44">
        <v>522.375</v>
      </c>
      <c r="E57" s="44">
        <v>484.96402500000005</v>
      </c>
      <c r="F57" s="44">
        <v>462.69300000000004</v>
      </c>
      <c r="G57" s="44">
        <v>425.38650000000001</v>
      </c>
      <c r="H57" s="44">
        <v>388.08000000000004</v>
      </c>
      <c r="I57" s="44">
        <v>746.09850000000006</v>
      </c>
      <c r="J57" s="44">
        <f t="shared" si="1"/>
        <v>744.22057499999994</v>
      </c>
      <c r="K57" s="44">
        <f t="shared" si="7"/>
        <v>665.89291125</v>
      </c>
      <c r="L57" s="44">
        <f t="shared" si="8"/>
        <v>626.72274000000004</v>
      </c>
      <c r="M57" s="44">
        <f t="shared" si="9"/>
        <v>548.49374999999998</v>
      </c>
      <c r="N57" s="44">
        <f t="shared" si="2"/>
        <v>509.21222625000007</v>
      </c>
      <c r="O57" s="44">
        <f t="shared" si="3"/>
        <v>485.82765000000006</v>
      </c>
      <c r="P57" s="44">
        <f t="shared" si="4"/>
        <v>446.65582499999999</v>
      </c>
      <c r="Q57" s="44">
        <f t="shared" si="5"/>
        <v>407.48400000000004</v>
      </c>
      <c r="R57" s="44">
        <f t="shared" si="6"/>
        <v>783.40342500000008</v>
      </c>
    </row>
    <row r="58" spans="1:18" s="86" customFormat="1" ht="17.399999999999999">
      <c r="A58" s="92">
        <v>72.302999999999997</v>
      </c>
      <c r="B58" s="85">
        <v>64.697324999999992</v>
      </c>
      <c r="C58" s="85">
        <v>60.891599999999997</v>
      </c>
      <c r="D58" s="85">
        <v>53.256</v>
      </c>
      <c r="E58" s="85">
        <v>49.474424999999997</v>
      </c>
      <c r="F58" s="85">
        <v>47.166000000000004</v>
      </c>
      <c r="G58" s="85">
        <v>43.354500000000002</v>
      </c>
      <c r="H58" s="85">
        <v>39.5535</v>
      </c>
      <c r="I58" s="85">
        <v>76.114499999999992</v>
      </c>
      <c r="J58" s="85">
        <f t="shared" si="1"/>
        <v>75.918149999999997</v>
      </c>
      <c r="K58" s="85">
        <f t="shared" si="7"/>
        <v>67.932191249999988</v>
      </c>
      <c r="L58" s="85">
        <f t="shared" si="8"/>
        <v>63.936179999999993</v>
      </c>
      <c r="M58" s="85">
        <f t="shared" si="9"/>
        <v>55.918799999999997</v>
      </c>
      <c r="N58" s="85">
        <f t="shared" si="2"/>
        <v>51.948146249999994</v>
      </c>
      <c r="O58" s="85">
        <f t="shared" si="3"/>
        <v>49.524300000000004</v>
      </c>
      <c r="P58" s="85">
        <f t="shared" si="4"/>
        <v>45.522224999999999</v>
      </c>
      <c r="Q58" s="85">
        <f t="shared" si="5"/>
        <v>41.531174999999998</v>
      </c>
      <c r="R58" s="85">
        <f t="shared" si="6"/>
        <v>79.920224999999988</v>
      </c>
    </row>
    <row r="59" spans="1:18" ht="17.399999999999999">
      <c r="A59" s="88">
        <v>70.381500000000003</v>
      </c>
      <c r="B59" s="44">
        <v>62.974800000000002</v>
      </c>
      <c r="C59" s="44">
        <v>59.270400000000002</v>
      </c>
      <c r="D59" s="44">
        <v>51.807000000000002</v>
      </c>
      <c r="E59" s="44">
        <v>48.157200000000003</v>
      </c>
      <c r="F59" s="44">
        <v>45.874499999999998</v>
      </c>
      <c r="G59" s="44">
        <v>42.1785</v>
      </c>
      <c r="H59" s="44">
        <v>38.472000000000001</v>
      </c>
      <c r="I59" s="44">
        <v>74.088000000000008</v>
      </c>
      <c r="J59" s="44">
        <f t="shared" si="1"/>
        <v>73.900575000000003</v>
      </c>
      <c r="K59" s="44">
        <f t="shared" si="7"/>
        <v>66.123540000000006</v>
      </c>
      <c r="L59" s="44">
        <f t="shared" si="8"/>
        <v>62.233920000000005</v>
      </c>
      <c r="M59" s="44">
        <f t="shared" si="9"/>
        <v>54.397350000000003</v>
      </c>
      <c r="N59" s="44">
        <f t="shared" si="2"/>
        <v>50.565060000000003</v>
      </c>
      <c r="O59" s="44">
        <f t="shared" si="3"/>
        <v>48.168225</v>
      </c>
      <c r="P59" s="44">
        <f t="shared" si="4"/>
        <v>44.287424999999999</v>
      </c>
      <c r="Q59" s="44">
        <f t="shared" si="5"/>
        <v>40.395600000000002</v>
      </c>
      <c r="R59" s="44">
        <f t="shared" si="6"/>
        <v>77.792400000000015</v>
      </c>
    </row>
    <row r="60" spans="1:18" s="86" customFormat="1" ht="17.399999999999999">
      <c r="A60" s="92">
        <v>637.85400000000004</v>
      </c>
      <c r="B60" s="85">
        <v>570.70912500000009</v>
      </c>
      <c r="C60" s="85">
        <v>537.13800000000003</v>
      </c>
      <c r="D60" s="85">
        <v>470.00099999999998</v>
      </c>
      <c r="E60" s="85">
        <v>436.42462500000005</v>
      </c>
      <c r="F60" s="85">
        <v>416.28299999999996</v>
      </c>
      <c r="G60" s="85">
        <v>382.71449999999999</v>
      </c>
      <c r="H60" s="85">
        <v>349.13549999999998</v>
      </c>
      <c r="I60" s="85">
        <v>671.42250000000001</v>
      </c>
      <c r="J60" s="85">
        <f t="shared" si="1"/>
        <v>669.74670000000003</v>
      </c>
      <c r="K60" s="85">
        <f t="shared" si="7"/>
        <v>599.24458125000012</v>
      </c>
      <c r="L60" s="85">
        <f t="shared" si="8"/>
        <v>563.99490000000003</v>
      </c>
      <c r="M60" s="85">
        <f t="shared" si="9"/>
        <v>493.50104999999996</v>
      </c>
      <c r="N60" s="85">
        <f t="shared" si="2"/>
        <v>458.24585625000003</v>
      </c>
      <c r="O60" s="85">
        <f t="shared" si="3"/>
        <v>437.09714999999994</v>
      </c>
      <c r="P60" s="85">
        <f t="shared" si="4"/>
        <v>401.85022499999997</v>
      </c>
      <c r="Q60" s="85">
        <f t="shared" si="5"/>
        <v>366.59227499999997</v>
      </c>
      <c r="R60" s="85">
        <f t="shared" si="6"/>
        <v>704.99362500000007</v>
      </c>
    </row>
    <row r="61" spans="1:18" ht="17.399999999999999">
      <c r="A61" s="88">
        <v>637.85400000000004</v>
      </c>
      <c r="B61" s="44">
        <v>570.70912500000009</v>
      </c>
      <c r="C61" s="44">
        <v>537.13800000000003</v>
      </c>
      <c r="D61" s="44">
        <v>470.00099999999998</v>
      </c>
      <c r="E61" s="44">
        <v>436.42462500000005</v>
      </c>
      <c r="F61" s="44">
        <v>416.28299999999996</v>
      </c>
      <c r="G61" s="44">
        <v>382.71449999999999</v>
      </c>
      <c r="H61" s="44">
        <v>349.13549999999998</v>
      </c>
      <c r="I61" s="44">
        <v>671.42250000000001</v>
      </c>
      <c r="J61" s="44">
        <f t="shared" si="1"/>
        <v>669.74670000000003</v>
      </c>
      <c r="K61" s="44">
        <f t="shared" si="7"/>
        <v>599.24458125000012</v>
      </c>
      <c r="L61" s="44">
        <f t="shared" si="8"/>
        <v>563.99490000000003</v>
      </c>
      <c r="M61" s="44">
        <f t="shared" si="9"/>
        <v>493.50104999999996</v>
      </c>
      <c r="N61" s="44">
        <f t="shared" si="2"/>
        <v>458.24585625000003</v>
      </c>
      <c r="O61" s="44">
        <f t="shared" si="3"/>
        <v>437.09714999999994</v>
      </c>
      <c r="P61" s="44">
        <f t="shared" si="4"/>
        <v>401.85022499999997</v>
      </c>
      <c r="Q61" s="44">
        <f t="shared" si="5"/>
        <v>366.59227499999997</v>
      </c>
      <c r="R61" s="44">
        <f t="shared" si="6"/>
        <v>704.99362500000007</v>
      </c>
    </row>
    <row r="62" spans="1:18" s="86" customFormat="1" ht="17.399999999999999">
      <c r="A62" s="92">
        <v>637.85400000000004</v>
      </c>
      <c r="B62" s="85">
        <v>570.70912500000009</v>
      </c>
      <c r="C62" s="85">
        <v>537.13800000000003</v>
      </c>
      <c r="D62" s="85">
        <v>470.00099999999998</v>
      </c>
      <c r="E62" s="85">
        <v>436.42462500000005</v>
      </c>
      <c r="F62" s="85">
        <v>416.28299999999996</v>
      </c>
      <c r="G62" s="85">
        <v>382.71449999999999</v>
      </c>
      <c r="H62" s="85">
        <v>349.13549999999998</v>
      </c>
      <c r="I62" s="85">
        <v>671.42250000000001</v>
      </c>
      <c r="J62" s="85">
        <f t="shared" si="1"/>
        <v>669.74670000000003</v>
      </c>
      <c r="K62" s="85">
        <f t="shared" si="7"/>
        <v>599.24458125000012</v>
      </c>
      <c r="L62" s="85">
        <f t="shared" si="8"/>
        <v>563.99490000000003</v>
      </c>
      <c r="M62" s="85">
        <f t="shared" si="9"/>
        <v>493.50104999999996</v>
      </c>
      <c r="N62" s="85">
        <f t="shared" si="2"/>
        <v>458.24585625000003</v>
      </c>
      <c r="O62" s="85">
        <f t="shared" si="3"/>
        <v>437.09714999999994</v>
      </c>
      <c r="P62" s="85">
        <f t="shared" si="4"/>
        <v>401.85022499999997</v>
      </c>
      <c r="Q62" s="85">
        <f t="shared" si="5"/>
        <v>366.59227499999997</v>
      </c>
      <c r="R62" s="85">
        <f t="shared" si="6"/>
        <v>704.99362500000007</v>
      </c>
    </row>
    <row r="63" spans="1:18" ht="17.399999999999999">
      <c r="A63" s="88">
        <v>637.85400000000004</v>
      </c>
      <c r="B63" s="44">
        <v>570.70912500000009</v>
      </c>
      <c r="C63" s="44">
        <v>537.13800000000003</v>
      </c>
      <c r="D63" s="44">
        <v>470.00099999999998</v>
      </c>
      <c r="E63" s="44">
        <v>436.42462500000005</v>
      </c>
      <c r="F63" s="44">
        <v>416.28299999999996</v>
      </c>
      <c r="G63" s="44">
        <v>382.71449999999999</v>
      </c>
      <c r="H63" s="44">
        <v>349.13549999999998</v>
      </c>
      <c r="I63" s="44">
        <v>671.42250000000001</v>
      </c>
      <c r="J63" s="44">
        <f t="shared" si="1"/>
        <v>669.74670000000003</v>
      </c>
      <c r="K63" s="44">
        <f t="shared" si="7"/>
        <v>599.24458125000012</v>
      </c>
      <c r="L63" s="44">
        <f t="shared" si="8"/>
        <v>563.99490000000003</v>
      </c>
      <c r="M63" s="44">
        <f t="shared" si="9"/>
        <v>493.50104999999996</v>
      </c>
      <c r="N63" s="44">
        <f t="shared" si="2"/>
        <v>458.24585625000003</v>
      </c>
      <c r="O63" s="44">
        <f t="shared" si="3"/>
        <v>437.09714999999994</v>
      </c>
      <c r="P63" s="44">
        <f t="shared" si="4"/>
        <v>401.85022499999997</v>
      </c>
      <c r="Q63" s="44">
        <f t="shared" si="5"/>
        <v>366.59227499999997</v>
      </c>
      <c r="R63" s="44">
        <f t="shared" si="6"/>
        <v>704.99362500000007</v>
      </c>
    </row>
    <row r="64" spans="1:18" s="86" customFormat="1" ht="17.399999999999999">
      <c r="A64" s="92">
        <v>637.85400000000004</v>
      </c>
      <c r="B64" s="85">
        <v>570.70912500000009</v>
      </c>
      <c r="C64" s="85">
        <v>537.13800000000003</v>
      </c>
      <c r="D64" s="85">
        <v>470.00099999999998</v>
      </c>
      <c r="E64" s="85">
        <v>436.42462500000005</v>
      </c>
      <c r="F64" s="85">
        <v>416.28299999999996</v>
      </c>
      <c r="G64" s="85">
        <v>382.71449999999999</v>
      </c>
      <c r="H64" s="85">
        <v>349.13549999999998</v>
      </c>
      <c r="I64" s="85">
        <v>671.42250000000001</v>
      </c>
      <c r="J64" s="85">
        <f t="shared" si="1"/>
        <v>669.74670000000003</v>
      </c>
      <c r="K64" s="85">
        <f t="shared" si="7"/>
        <v>599.24458125000012</v>
      </c>
      <c r="L64" s="85">
        <f t="shared" si="8"/>
        <v>563.99490000000003</v>
      </c>
      <c r="M64" s="85">
        <f t="shared" si="9"/>
        <v>493.50104999999996</v>
      </c>
      <c r="N64" s="85">
        <f t="shared" si="2"/>
        <v>458.24585625000003</v>
      </c>
      <c r="O64" s="85">
        <f t="shared" si="3"/>
        <v>437.09714999999994</v>
      </c>
      <c r="P64" s="85">
        <f t="shared" si="4"/>
        <v>401.85022499999997</v>
      </c>
      <c r="Q64" s="85">
        <f t="shared" si="5"/>
        <v>366.59227499999997</v>
      </c>
      <c r="R64" s="85">
        <f t="shared" si="6"/>
        <v>704.99362500000007</v>
      </c>
    </row>
    <row r="65" spans="1:18" ht="17.399999999999999">
      <c r="A65" s="88">
        <v>637.85400000000004</v>
      </c>
      <c r="B65" s="44">
        <v>570.70912500000009</v>
      </c>
      <c r="C65" s="44">
        <v>537.13800000000003</v>
      </c>
      <c r="D65" s="44">
        <v>470.00099999999998</v>
      </c>
      <c r="E65" s="44">
        <v>436.42462500000005</v>
      </c>
      <c r="F65" s="44">
        <v>416.28299999999996</v>
      </c>
      <c r="G65" s="44">
        <v>382.71449999999999</v>
      </c>
      <c r="H65" s="44">
        <v>349.13549999999998</v>
      </c>
      <c r="I65" s="44">
        <v>671.42250000000001</v>
      </c>
      <c r="J65" s="44">
        <f t="shared" si="1"/>
        <v>669.74670000000003</v>
      </c>
      <c r="K65" s="44">
        <f t="shared" si="7"/>
        <v>599.24458125000012</v>
      </c>
      <c r="L65" s="44">
        <f t="shared" si="8"/>
        <v>563.99490000000003</v>
      </c>
      <c r="M65" s="44">
        <f t="shared" si="9"/>
        <v>493.50104999999996</v>
      </c>
      <c r="N65" s="44">
        <f t="shared" si="2"/>
        <v>458.24585625000003</v>
      </c>
      <c r="O65" s="44">
        <f t="shared" si="3"/>
        <v>437.09714999999994</v>
      </c>
      <c r="P65" s="44">
        <f t="shared" si="4"/>
        <v>401.85022499999997</v>
      </c>
      <c r="Q65" s="44">
        <f t="shared" si="5"/>
        <v>366.59227499999997</v>
      </c>
      <c r="R65" s="44">
        <f t="shared" si="6"/>
        <v>704.99362500000007</v>
      </c>
    </row>
    <row r="66" spans="1:18" s="86" customFormat="1" ht="17.399999999999999">
      <c r="A66" s="92">
        <v>549.87450000000001</v>
      </c>
      <c r="B66" s="85">
        <v>491.99062500000002</v>
      </c>
      <c r="C66" s="85">
        <v>463.05</v>
      </c>
      <c r="D66" s="85">
        <v>405.17399999999998</v>
      </c>
      <c r="E66" s="85">
        <v>376.22812499999998</v>
      </c>
      <c r="F66" s="85">
        <v>358.86899999999997</v>
      </c>
      <c r="G66" s="85">
        <v>329.9205</v>
      </c>
      <c r="H66" s="85">
        <v>300.98249999999996</v>
      </c>
      <c r="I66" s="85">
        <v>578.8125</v>
      </c>
      <c r="J66" s="85">
        <f t="shared" si="1"/>
        <v>577.36822500000005</v>
      </c>
      <c r="K66" s="85">
        <f t="shared" si="7"/>
        <v>516.59015625000006</v>
      </c>
      <c r="L66" s="85">
        <f t="shared" si="8"/>
        <v>486.20249999999999</v>
      </c>
      <c r="M66" s="85">
        <f t="shared" si="9"/>
        <v>425.43269999999995</v>
      </c>
      <c r="N66" s="85">
        <f t="shared" si="2"/>
        <v>395.03953124999998</v>
      </c>
      <c r="O66" s="85">
        <f t="shared" si="3"/>
        <v>376.81244999999996</v>
      </c>
      <c r="P66" s="85">
        <f t="shared" si="4"/>
        <v>346.41652499999998</v>
      </c>
      <c r="Q66" s="85">
        <f t="shared" si="5"/>
        <v>316.03162499999996</v>
      </c>
      <c r="R66" s="85">
        <f t="shared" si="6"/>
        <v>607.75312499999995</v>
      </c>
    </row>
    <row r="67" spans="1:18" ht="17.399999999999999">
      <c r="A67" s="88">
        <v>549.87450000000001</v>
      </c>
      <c r="B67" s="44">
        <v>491.99062500000002</v>
      </c>
      <c r="C67" s="44">
        <v>463.05</v>
      </c>
      <c r="D67" s="44">
        <v>405.17399999999998</v>
      </c>
      <c r="E67" s="44">
        <v>376.22812499999998</v>
      </c>
      <c r="F67" s="44">
        <v>358.86899999999997</v>
      </c>
      <c r="G67" s="44">
        <v>329.9205</v>
      </c>
      <c r="H67" s="44">
        <v>300.98249999999996</v>
      </c>
      <c r="I67" s="44">
        <v>578.8125</v>
      </c>
      <c r="J67" s="44">
        <f t="shared" ref="J67:J107" si="10">A67+(A67*5%)</f>
        <v>577.36822500000005</v>
      </c>
      <c r="K67" s="44">
        <f t="shared" si="7"/>
        <v>516.59015625000006</v>
      </c>
      <c r="L67" s="44">
        <f t="shared" si="8"/>
        <v>486.20249999999999</v>
      </c>
      <c r="M67" s="44">
        <f t="shared" si="9"/>
        <v>425.43269999999995</v>
      </c>
      <c r="N67" s="44">
        <f t="shared" ref="N67:O107" si="11">E67+(E67*5%)</f>
        <v>395.03953124999998</v>
      </c>
      <c r="O67" s="44">
        <f t="shared" si="11"/>
        <v>376.81244999999996</v>
      </c>
      <c r="P67" s="44">
        <f t="shared" ref="P67:P107" si="12">G67+(G67*5%)</f>
        <v>346.41652499999998</v>
      </c>
      <c r="Q67" s="44">
        <f t="shared" ref="Q67:Q107" si="13">H67+(H67*5%)</f>
        <v>316.03162499999996</v>
      </c>
      <c r="R67" s="44">
        <f t="shared" ref="R67:R107" si="14">I67+(I67*5%)</f>
        <v>607.75312499999995</v>
      </c>
    </row>
    <row r="68" spans="1:18" s="86" customFormat="1" ht="17.399999999999999">
      <c r="A68" s="92">
        <v>268.88399999999996</v>
      </c>
      <c r="B68" s="85">
        <v>240.59122500000001</v>
      </c>
      <c r="C68" s="85">
        <v>226.43880000000001</v>
      </c>
      <c r="D68" s="85">
        <v>198.24</v>
      </c>
      <c r="E68" s="85">
        <v>183.981525</v>
      </c>
      <c r="F68" s="85">
        <v>175.602</v>
      </c>
      <c r="G68" s="85">
        <v>161.44799999999998</v>
      </c>
      <c r="H68" s="85">
        <v>147.29400000000001</v>
      </c>
      <c r="I68" s="85">
        <v>283.04849999999999</v>
      </c>
      <c r="J68" s="85">
        <f t="shared" si="10"/>
        <v>282.32819999999998</v>
      </c>
      <c r="K68" s="85">
        <f t="shared" ref="K68:K107" si="15">B68+(B68*5%)</f>
        <v>252.62078625000001</v>
      </c>
      <c r="L68" s="85">
        <f t="shared" ref="L68:L107" si="16">C68+(C68*5%)</f>
        <v>237.76074000000003</v>
      </c>
      <c r="M68" s="85">
        <f t="shared" si="9"/>
        <v>208.15200000000002</v>
      </c>
      <c r="N68" s="85">
        <f t="shared" si="11"/>
        <v>193.18060125</v>
      </c>
      <c r="O68" s="85">
        <f t="shared" si="11"/>
        <v>184.38210000000001</v>
      </c>
      <c r="P68" s="85">
        <f t="shared" si="12"/>
        <v>169.52039999999997</v>
      </c>
      <c r="Q68" s="85">
        <f t="shared" si="13"/>
        <v>154.65870000000001</v>
      </c>
      <c r="R68" s="85">
        <f t="shared" si="14"/>
        <v>297.20092499999998</v>
      </c>
    </row>
    <row r="69" spans="1:18" ht="17.399999999999999">
      <c r="A69" s="88">
        <v>72.586500000000001</v>
      </c>
      <c r="B69" s="44">
        <v>64.947224999999989</v>
      </c>
      <c r="C69" s="44">
        <v>61.126799999999996</v>
      </c>
      <c r="D69" s="44">
        <v>53.539500000000004</v>
      </c>
      <c r="E69" s="44">
        <v>49.665525000000002</v>
      </c>
      <c r="F69" s="44">
        <v>47.4285</v>
      </c>
      <c r="G69" s="44">
        <v>43.606500000000004</v>
      </c>
      <c r="H69" s="44">
        <v>39.784500000000001</v>
      </c>
      <c r="I69" s="44">
        <v>76.408499999999989</v>
      </c>
      <c r="J69" s="44">
        <f t="shared" si="10"/>
        <v>76.215824999999995</v>
      </c>
      <c r="K69" s="44">
        <f t="shared" si="15"/>
        <v>68.194586249999986</v>
      </c>
      <c r="L69" s="44">
        <f t="shared" si="16"/>
        <v>64.183139999999995</v>
      </c>
      <c r="M69" s="44">
        <f t="shared" ref="M69:M107" si="17">D69+(D69*5%)</f>
        <v>56.216475000000003</v>
      </c>
      <c r="N69" s="44">
        <f t="shared" si="11"/>
        <v>52.148801250000005</v>
      </c>
      <c r="O69" s="44">
        <f t="shared" si="11"/>
        <v>49.799925000000002</v>
      </c>
      <c r="P69" s="44">
        <f t="shared" si="12"/>
        <v>45.786825000000007</v>
      </c>
      <c r="Q69" s="44">
        <f t="shared" si="13"/>
        <v>41.773724999999999</v>
      </c>
      <c r="R69" s="44">
        <f t="shared" si="14"/>
        <v>80.22892499999999</v>
      </c>
    </row>
    <row r="70" spans="1:18" s="86" customFormat="1" ht="17.399999999999999">
      <c r="A70" s="92">
        <v>82.750500000000002</v>
      </c>
      <c r="B70" s="85">
        <v>74.041799999999995</v>
      </c>
      <c r="C70" s="85">
        <v>69.686399999999992</v>
      </c>
      <c r="D70" s="85">
        <v>61.067999999999998</v>
      </c>
      <c r="E70" s="85">
        <v>56.62019999999999</v>
      </c>
      <c r="F70" s="85">
        <v>54.096000000000004</v>
      </c>
      <c r="G70" s="85">
        <v>49.738499999999995</v>
      </c>
      <c r="H70" s="85">
        <v>45.391499999999994</v>
      </c>
      <c r="I70" s="85">
        <v>87.10799999999999</v>
      </c>
      <c r="J70" s="85">
        <f t="shared" si="10"/>
        <v>86.888024999999999</v>
      </c>
      <c r="K70" s="85">
        <f t="shared" si="15"/>
        <v>77.743889999999993</v>
      </c>
      <c r="L70" s="85">
        <f t="shared" si="16"/>
        <v>73.170719999999989</v>
      </c>
      <c r="M70" s="85">
        <f t="shared" si="17"/>
        <v>64.121399999999994</v>
      </c>
      <c r="N70" s="85">
        <f t="shared" si="11"/>
        <v>59.451209999999989</v>
      </c>
      <c r="O70" s="85">
        <f t="shared" si="11"/>
        <v>56.800800000000002</v>
      </c>
      <c r="P70" s="85">
        <f t="shared" si="12"/>
        <v>52.225424999999994</v>
      </c>
      <c r="Q70" s="85">
        <f t="shared" si="13"/>
        <v>47.661074999999997</v>
      </c>
      <c r="R70" s="85">
        <f t="shared" si="14"/>
        <v>91.463399999999993</v>
      </c>
    </row>
    <row r="71" spans="1:18" ht="17.399999999999999">
      <c r="A71" s="88">
        <v>76.98599999999999</v>
      </c>
      <c r="B71" s="44">
        <v>68.883150000000015</v>
      </c>
      <c r="C71" s="44">
        <v>64.83120000000001</v>
      </c>
      <c r="D71" s="44">
        <v>56.721000000000004</v>
      </c>
      <c r="E71" s="44">
        <v>52.675350000000002</v>
      </c>
      <c r="F71" s="44">
        <v>50.2425</v>
      </c>
      <c r="G71" s="44">
        <v>46.189500000000002</v>
      </c>
      <c r="H71" s="44">
        <v>42.136500000000005</v>
      </c>
      <c r="I71" s="44">
        <v>81.039000000000001</v>
      </c>
      <c r="J71" s="44">
        <f t="shared" si="10"/>
        <v>80.835299999999989</v>
      </c>
      <c r="K71" s="44">
        <f t="shared" si="15"/>
        <v>72.327307500000018</v>
      </c>
      <c r="L71" s="44">
        <f t="shared" si="16"/>
        <v>68.072760000000017</v>
      </c>
      <c r="M71" s="44">
        <f t="shared" si="17"/>
        <v>59.557050000000004</v>
      </c>
      <c r="N71" s="44">
        <f t="shared" si="11"/>
        <v>55.309117499999999</v>
      </c>
      <c r="O71" s="44">
        <f t="shared" si="11"/>
        <v>52.754624999999997</v>
      </c>
      <c r="P71" s="44">
        <f t="shared" si="12"/>
        <v>48.498975000000002</v>
      </c>
      <c r="Q71" s="44">
        <f t="shared" si="13"/>
        <v>44.243325000000006</v>
      </c>
      <c r="R71" s="44">
        <f t="shared" si="14"/>
        <v>85.090950000000007</v>
      </c>
    </row>
    <row r="72" spans="1:18" s="86" customFormat="1" ht="17.399999999999999">
      <c r="A72" s="92">
        <v>135.97999999999999</v>
      </c>
      <c r="B72" s="85">
        <v>121.83</v>
      </c>
      <c r="C72" s="85">
        <v>114.66</v>
      </c>
      <c r="D72" s="85">
        <v>100.28</v>
      </c>
      <c r="E72" s="85">
        <v>93.16</v>
      </c>
      <c r="F72" s="85">
        <v>88.81</v>
      </c>
      <c r="G72" s="85">
        <v>81.650000000000006</v>
      </c>
      <c r="H72" s="85">
        <v>74.48</v>
      </c>
      <c r="I72" s="85">
        <v>143.33000000000001</v>
      </c>
      <c r="J72" s="85">
        <f t="shared" si="10"/>
        <v>142.779</v>
      </c>
      <c r="K72" s="85">
        <f t="shared" si="15"/>
        <v>127.92149999999999</v>
      </c>
      <c r="L72" s="85">
        <f t="shared" si="16"/>
        <v>120.393</v>
      </c>
      <c r="M72" s="85">
        <f t="shared" si="17"/>
        <v>105.294</v>
      </c>
      <c r="N72" s="85">
        <f t="shared" si="11"/>
        <v>97.817999999999998</v>
      </c>
      <c r="O72" s="85">
        <f t="shared" si="11"/>
        <v>93.250500000000002</v>
      </c>
      <c r="P72" s="85">
        <f t="shared" si="12"/>
        <v>85.732500000000002</v>
      </c>
      <c r="Q72" s="85">
        <f t="shared" si="13"/>
        <v>78.204000000000008</v>
      </c>
      <c r="R72" s="85">
        <f t="shared" si="14"/>
        <v>150.49650000000003</v>
      </c>
    </row>
    <row r="73" spans="1:18" ht="17.399999999999999">
      <c r="A73" s="88">
        <v>94.3005</v>
      </c>
      <c r="B73" s="44">
        <v>84.376950000000008</v>
      </c>
      <c r="C73" s="44">
        <v>79.413600000000002</v>
      </c>
      <c r="D73" s="44">
        <v>69.45750000000001</v>
      </c>
      <c r="E73" s="44">
        <v>64.523550000000014</v>
      </c>
      <c r="F73" s="44">
        <v>61.519500000000001</v>
      </c>
      <c r="G73" s="44">
        <v>56.552999999999997</v>
      </c>
      <c r="H73" s="44">
        <v>51.586500000000001</v>
      </c>
      <c r="I73" s="44">
        <v>99.26700000000001</v>
      </c>
      <c r="J73" s="44">
        <f t="shared" si="10"/>
        <v>99.015524999999997</v>
      </c>
      <c r="K73" s="44">
        <f t="shared" si="15"/>
        <v>88.595797500000003</v>
      </c>
      <c r="L73" s="44">
        <f t="shared" si="16"/>
        <v>83.384280000000004</v>
      </c>
      <c r="M73" s="44">
        <f t="shared" si="17"/>
        <v>72.930375000000012</v>
      </c>
      <c r="N73" s="44">
        <f t="shared" si="11"/>
        <v>67.74972750000002</v>
      </c>
      <c r="O73" s="44">
        <f t="shared" si="11"/>
        <v>64.595475000000008</v>
      </c>
      <c r="P73" s="44">
        <f t="shared" si="12"/>
        <v>59.380649999999996</v>
      </c>
      <c r="Q73" s="44">
        <f t="shared" si="13"/>
        <v>54.165824999999998</v>
      </c>
      <c r="R73" s="44">
        <f t="shared" si="14"/>
        <v>104.23035000000002</v>
      </c>
    </row>
    <row r="74" spans="1:18" s="86" customFormat="1" ht="17.399999999999999">
      <c r="A74" s="92">
        <v>89.90100000000001</v>
      </c>
      <c r="B74" s="85">
        <v>80.441024999999996</v>
      </c>
      <c r="C74" s="85">
        <v>75.709199999999996</v>
      </c>
      <c r="D74" s="85">
        <v>66.275999999999996</v>
      </c>
      <c r="E74" s="85">
        <v>61.513725000000001</v>
      </c>
      <c r="F74" s="85">
        <v>58.695</v>
      </c>
      <c r="G74" s="85">
        <v>53.97</v>
      </c>
      <c r="H74" s="85">
        <v>49.234499999999997</v>
      </c>
      <c r="I74" s="85">
        <v>94.636499999999998</v>
      </c>
      <c r="J74" s="85">
        <f t="shared" si="10"/>
        <v>94.396050000000017</v>
      </c>
      <c r="K74" s="85">
        <f t="shared" si="15"/>
        <v>84.46307625</v>
      </c>
      <c r="L74" s="85">
        <f t="shared" si="16"/>
        <v>79.494659999999996</v>
      </c>
      <c r="M74" s="85">
        <f t="shared" si="17"/>
        <v>69.589799999999997</v>
      </c>
      <c r="N74" s="85">
        <f t="shared" si="11"/>
        <v>64.589411249999998</v>
      </c>
      <c r="O74" s="85">
        <f t="shared" si="11"/>
        <v>61.629750000000001</v>
      </c>
      <c r="P74" s="85">
        <f t="shared" si="12"/>
        <v>56.668500000000002</v>
      </c>
      <c r="Q74" s="85">
        <f t="shared" si="13"/>
        <v>51.696224999999998</v>
      </c>
      <c r="R74" s="85">
        <f t="shared" si="14"/>
        <v>99.368324999999999</v>
      </c>
    </row>
    <row r="75" spans="1:18" ht="17.399999999999999">
      <c r="A75" s="88">
        <v>94.3005</v>
      </c>
      <c r="B75" s="44">
        <v>84.376950000000008</v>
      </c>
      <c r="C75" s="44">
        <v>79.413600000000002</v>
      </c>
      <c r="D75" s="44">
        <v>69.45750000000001</v>
      </c>
      <c r="E75" s="44">
        <v>64.523550000000014</v>
      </c>
      <c r="F75" s="44">
        <v>61.519500000000001</v>
      </c>
      <c r="G75" s="44">
        <v>56.552999999999997</v>
      </c>
      <c r="H75" s="44">
        <v>51.586500000000001</v>
      </c>
      <c r="I75" s="44">
        <v>99.26700000000001</v>
      </c>
      <c r="J75" s="44">
        <f t="shared" si="10"/>
        <v>99.015524999999997</v>
      </c>
      <c r="K75" s="44">
        <f t="shared" si="15"/>
        <v>88.595797500000003</v>
      </c>
      <c r="L75" s="44">
        <f t="shared" si="16"/>
        <v>83.384280000000004</v>
      </c>
      <c r="M75" s="44">
        <f t="shared" si="17"/>
        <v>72.930375000000012</v>
      </c>
      <c r="N75" s="44">
        <f t="shared" si="11"/>
        <v>67.74972750000002</v>
      </c>
      <c r="O75" s="44">
        <f t="shared" si="11"/>
        <v>64.595475000000008</v>
      </c>
      <c r="P75" s="44">
        <f t="shared" si="12"/>
        <v>59.380649999999996</v>
      </c>
      <c r="Q75" s="44">
        <f t="shared" si="13"/>
        <v>54.165824999999998</v>
      </c>
      <c r="R75" s="44">
        <f t="shared" si="14"/>
        <v>104.23035000000002</v>
      </c>
    </row>
    <row r="76" spans="1:18" s="86" customFormat="1" ht="17.399999999999999">
      <c r="A76" s="92">
        <v>102.82650000000001</v>
      </c>
      <c r="B76" s="85">
        <v>92.007825000000011</v>
      </c>
      <c r="C76" s="85">
        <v>86.595600000000005</v>
      </c>
      <c r="D76" s="85">
        <v>75.831000000000003</v>
      </c>
      <c r="E76" s="85">
        <v>70.358924999999999</v>
      </c>
      <c r="F76" s="85">
        <v>67.168499999999995</v>
      </c>
      <c r="G76" s="85">
        <v>61.761000000000003</v>
      </c>
      <c r="H76" s="85">
        <v>56.342999999999996</v>
      </c>
      <c r="I76" s="85">
        <v>108.2445</v>
      </c>
      <c r="J76" s="85">
        <f t="shared" si="10"/>
        <v>107.967825</v>
      </c>
      <c r="K76" s="85">
        <f t="shared" si="15"/>
        <v>96.608216250000012</v>
      </c>
      <c r="L76" s="85">
        <f t="shared" si="16"/>
        <v>90.925380000000004</v>
      </c>
      <c r="M76" s="85">
        <f t="shared" si="17"/>
        <v>79.622550000000004</v>
      </c>
      <c r="N76" s="85">
        <f t="shared" si="11"/>
        <v>73.876871249999994</v>
      </c>
      <c r="O76" s="85">
        <f t="shared" si="11"/>
        <v>70.526924999999991</v>
      </c>
      <c r="P76" s="85">
        <f t="shared" si="12"/>
        <v>64.849050000000005</v>
      </c>
      <c r="Q76" s="85">
        <f t="shared" si="13"/>
        <v>59.160149999999994</v>
      </c>
      <c r="R76" s="85">
        <f t="shared" si="14"/>
        <v>113.65672500000001</v>
      </c>
    </row>
    <row r="77" spans="1:18" ht="17.399999999999999">
      <c r="A77" s="88">
        <v>327.18</v>
      </c>
      <c r="B77" s="44">
        <v>292.74</v>
      </c>
      <c r="C77" s="44">
        <v>275.52</v>
      </c>
      <c r="D77" s="44">
        <v>241.06950000000001</v>
      </c>
      <c r="E77" s="44">
        <v>223.85999999999999</v>
      </c>
      <c r="F77" s="44">
        <v>213.51749999999998</v>
      </c>
      <c r="G77" s="44">
        <v>196.29749999999999</v>
      </c>
      <c r="H77" s="44">
        <v>179.07750000000001</v>
      </c>
      <c r="I77" s="44">
        <v>344.4</v>
      </c>
      <c r="J77" s="44">
        <f t="shared" si="10"/>
        <v>343.53899999999999</v>
      </c>
      <c r="K77" s="44">
        <f t="shared" si="15"/>
        <v>307.37700000000001</v>
      </c>
      <c r="L77" s="44">
        <f t="shared" si="16"/>
        <v>289.29599999999999</v>
      </c>
      <c r="M77" s="44">
        <f t="shared" si="17"/>
        <v>253.122975</v>
      </c>
      <c r="N77" s="44">
        <f t="shared" si="11"/>
        <v>235.053</v>
      </c>
      <c r="O77" s="44">
        <f t="shared" si="11"/>
        <v>224.19337499999997</v>
      </c>
      <c r="P77" s="44">
        <f t="shared" si="12"/>
        <v>206.11237499999999</v>
      </c>
      <c r="Q77" s="44">
        <f t="shared" si="13"/>
        <v>188.03137500000003</v>
      </c>
      <c r="R77" s="44">
        <f t="shared" si="14"/>
        <v>361.62</v>
      </c>
    </row>
    <row r="78" spans="1:18" s="86" customFormat="1" ht="17.399999999999999">
      <c r="A78" s="92">
        <v>144.34350000000001</v>
      </c>
      <c r="B78" s="85">
        <v>129.14474999999999</v>
      </c>
      <c r="C78" s="85">
        <v>121.54799999999999</v>
      </c>
      <c r="D78" s="85">
        <v>106.50150000000001</v>
      </c>
      <c r="E78" s="85">
        <v>98.757749999999973</v>
      </c>
      <c r="F78" s="85">
        <v>94.342500000000001</v>
      </c>
      <c r="G78" s="85">
        <v>86.751000000000005</v>
      </c>
      <c r="H78" s="85">
        <v>79.149000000000001</v>
      </c>
      <c r="I78" s="85">
        <v>151.935</v>
      </c>
      <c r="J78" s="85">
        <f t="shared" si="10"/>
        <v>151.560675</v>
      </c>
      <c r="K78" s="85">
        <f t="shared" si="15"/>
        <v>135.60198749999998</v>
      </c>
      <c r="L78" s="85">
        <f t="shared" si="16"/>
        <v>127.62539999999998</v>
      </c>
      <c r="M78" s="85">
        <f t="shared" si="17"/>
        <v>111.82657500000001</v>
      </c>
      <c r="N78" s="85">
        <f t="shared" si="11"/>
        <v>103.69563749999998</v>
      </c>
      <c r="O78" s="85">
        <f t="shared" si="11"/>
        <v>99.059624999999997</v>
      </c>
      <c r="P78" s="85">
        <f t="shared" si="12"/>
        <v>91.088549999999998</v>
      </c>
      <c r="Q78" s="85">
        <f t="shared" si="13"/>
        <v>83.106449999999995</v>
      </c>
      <c r="R78" s="85">
        <f t="shared" si="14"/>
        <v>159.53174999999999</v>
      </c>
    </row>
    <row r="79" spans="1:18" ht="17.399999999999999">
      <c r="A79" s="88">
        <v>60.480000000000004</v>
      </c>
      <c r="B79" s="44">
        <v>54.121199999999995</v>
      </c>
      <c r="C79" s="44">
        <v>50.937600000000003</v>
      </c>
      <c r="D79" s="44">
        <v>44.572500000000005</v>
      </c>
      <c r="E79" s="44">
        <v>41.386799999999994</v>
      </c>
      <c r="F79" s="44">
        <v>39.480000000000004</v>
      </c>
      <c r="G79" s="44">
        <v>36.298499999999997</v>
      </c>
      <c r="H79" s="44">
        <v>33.116999999999997</v>
      </c>
      <c r="I79" s="44">
        <v>63.671999999999997</v>
      </c>
      <c r="J79" s="44">
        <f t="shared" si="10"/>
        <v>63.504000000000005</v>
      </c>
      <c r="K79" s="44">
        <f t="shared" si="15"/>
        <v>56.827259999999995</v>
      </c>
      <c r="L79" s="44">
        <f t="shared" si="16"/>
        <v>53.484480000000005</v>
      </c>
      <c r="M79" s="44">
        <f t="shared" si="17"/>
        <v>46.801125000000006</v>
      </c>
      <c r="N79" s="44">
        <f t="shared" si="11"/>
        <v>43.456139999999991</v>
      </c>
      <c r="O79" s="44">
        <f t="shared" si="11"/>
        <v>41.454000000000008</v>
      </c>
      <c r="P79" s="44">
        <f t="shared" si="12"/>
        <v>38.113424999999999</v>
      </c>
      <c r="Q79" s="44">
        <f t="shared" si="13"/>
        <v>34.772849999999998</v>
      </c>
      <c r="R79" s="44">
        <f t="shared" si="14"/>
        <v>66.855599999999995</v>
      </c>
    </row>
    <row r="80" spans="1:18" s="86" customFormat="1" ht="17.399999999999999">
      <c r="A80" s="92">
        <v>300.83</v>
      </c>
      <c r="B80" s="85">
        <v>269.08999999999997</v>
      </c>
      <c r="C80" s="85">
        <v>253.26</v>
      </c>
      <c r="D80" s="85">
        <v>221.55</v>
      </c>
      <c r="E80" s="85">
        <v>205.78</v>
      </c>
      <c r="F80" s="85">
        <v>196.22</v>
      </c>
      <c r="G80" s="85">
        <v>180.4</v>
      </c>
      <c r="H80" s="85">
        <v>164.57</v>
      </c>
      <c r="I80" s="85">
        <v>316.58</v>
      </c>
      <c r="J80" s="85">
        <f t="shared" si="10"/>
        <v>315.87149999999997</v>
      </c>
      <c r="K80" s="85">
        <f t="shared" si="15"/>
        <v>282.54449999999997</v>
      </c>
      <c r="L80" s="85">
        <f t="shared" si="16"/>
        <v>265.923</v>
      </c>
      <c r="M80" s="85">
        <f t="shared" si="17"/>
        <v>232.6275</v>
      </c>
      <c r="N80" s="85">
        <f t="shared" si="11"/>
        <v>216.06900000000002</v>
      </c>
      <c r="O80" s="85">
        <f t="shared" si="11"/>
        <v>206.03100000000001</v>
      </c>
      <c r="P80" s="85">
        <f t="shared" si="12"/>
        <v>189.42000000000002</v>
      </c>
      <c r="Q80" s="85">
        <f t="shared" si="13"/>
        <v>172.79849999999999</v>
      </c>
      <c r="R80" s="85">
        <f t="shared" si="14"/>
        <v>332.40899999999999</v>
      </c>
    </row>
    <row r="81" spans="1:18" ht="17.399999999999999">
      <c r="A81" s="88">
        <v>212.80349999999999</v>
      </c>
      <c r="B81" s="44">
        <v>190.40594999999999</v>
      </c>
      <c r="C81" s="44">
        <v>179.2056</v>
      </c>
      <c r="D81" s="44">
        <v>156.8595</v>
      </c>
      <c r="E81" s="44">
        <v>145.60454999999999</v>
      </c>
      <c r="F81" s="44">
        <v>138.94650000000001</v>
      </c>
      <c r="G81" s="44">
        <v>127.74299999999999</v>
      </c>
      <c r="H81" s="44">
        <v>116.53949999999999</v>
      </c>
      <c r="I81" s="44">
        <v>224.00700000000001</v>
      </c>
      <c r="J81" s="44">
        <f t="shared" si="10"/>
        <v>223.44367499999998</v>
      </c>
      <c r="K81" s="44">
        <f t="shared" si="15"/>
        <v>199.92624749999999</v>
      </c>
      <c r="L81" s="44">
        <f t="shared" si="16"/>
        <v>188.16588000000002</v>
      </c>
      <c r="M81" s="44">
        <f t="shared" si="17"/>
        <v>164.70247499999999</v>
      </c>
      <c r="N81" s="44">
        <f t="shared" si="11"/>
        <v>152.88477749999998</v>
      </c>
      <c r="O81" s="44">
        <f t="shared" si="11"/>
        <v>145.89382500000002</v>
      </c>
      <c r="P81" s="44">
        <f t="shared" si="12"/>
        <v>134.13014999999999</v>
      </c>
      <c r="Q81" s="44">
        <f t="shared" si="13"/>
        <v>122.36647499999999</v>
      </c>
      <c r="R81" s="44">
        <f t="shared" si="14"/>
        <v>235.20735000000002</v>
      </c>
    </row>
    <row r="82" spans="1:18" s="86" customFormat="1" ht="17.399999999999999">
      <c r="A82" s="92">
        <v>77.259</v>
      </c>
      <c r="B82" s="85">
        <v>69.124125000000006</v>
      </c>
      <c r="C82" s="85">
        <v>65.058000000000007</v>
      </c>
      <c r="D82" s="85">
        <v>57.015000000000001</v>
      </c>
      <c r="E82" s="85">
        <v>52.859625000000001</v>
      </c>
      <c r="F82" s="85">
        <v>50.505000000000003</v>
      </c>
      <c r="G82" s="85">
        <v>46.441499999999998</v>
      </c>
      <c r="H82" s="85">
        <v>42.3675</v>
      </c>
      <c r="I82" s="85">
        <v>81.322500000000005</v>
      </c>
      <c r="J82" s="85">
        <f t="shared" si="10"/>
        <v>81.121949999999998</v>
      </c>
      <c r="K82" s="85">
        <f t="shared" si="15"/>
        <v>72.58033125</v>
      </c>
      <c r="L82" s="85">
        <f t="shared" si="16"/>
        <v>68.310900000000004</v>
      </c>
      <c r="M82" s="85">
        <f t="shared" si="17"/>
        <v>59.865749999999998</v>
      </c>
      <c r="N82" s="85">
        <f t="shared" si="11"/>
        <v>55.502606249999999</v>
      </c>
      <c r="O82" s="85">
        <f t="shared" si="11"/>
        <v>53.030250000000002</v>
      </c>
      <c r="P82" s="85">
        <f t="shared" si="12"/>
        <v>48.763574999999996</v>
      </c>
      <c r="Q82" s="85">
        <f t="shared" si="13"/>
        <v>44.485875</v>
      </c>
      <c r="R82" s="85">
        <f t="shared" si="14"/>
        <v>85.388625000000005</v>
      </c>
    </row>
    <row r="83" spans="1:18" ht="17.399999999999999">
      <c r="A83" s="88">
        <v>131.97450000000001</v>
      </c>
      <c r="B83" s="44">
        <v>118.07775000000001</v>
      </c>
      <c r="C83" s="44">
        <v>111.13200000000001</v>
      </c>
      <c r="D83" s="44">
        <v>97.240499999999997</v>
      </c>
      <c r="E83" s="44">
        <v>90.294750000000008</v>
      </c>
      <c r="F83" s="44">
        <v>86.131500000000003</v>
      </c>
      <c r="G83" s="44">
        <v>79.180499999999995</v>
      </c>
      <c r="H83" s="44">
        <v>72.239999999999995</v>
      </c>
      <c r="I83" s="44">
        <v>138.91500000000002</v>
      </c>
      <c r="J83" s="44">
        <f t="shared" si="10"/>
        <v>138.57322500000001</v>
      </c>
      <c r="K83" s="44">
        <f t="shared" si="15"/>
        <v>123.98163750000001</v>
      </c>
      <c r="L83" s="44">
        <f t="shared" si="16"/>
        <v>116.68860000000001</v>
      </c>
      <c r="M83" s="44">
        <f t="shared" si="17"/>
        <v>102.102525</v>
      </c>
      <c r="N83" s="44">
        <f t="shared" si="11"/>
        <v>94.809487500000003</v>
      </c>
      <c r="O83" s="44">
        <f t="shared" si="11"/>
        <v>90.438074999999998</v>
      </c>
      <c r="P83" s="44">
        <f t="shared" si="12"/>
        <v>83.139524999999992</v>
      </c>
      <c r="Q83" s="44">
        <f t="shared" si="13"/>
        <v>75.85199999999999</v>
      </c>
      <c r="R83" s="44">
        <f t="shared" si="14"/>
        <v>145.86075000000002</v>
      </c>
    </row>
    <row r="84" spans="1:18" s="86" customFormat="1" ht="17.399999999999999">
      <c r="A84" s="92">
        <v>130.24200000000002</v>
      </c>
      <c r="B84" s="85">
        <v>116.60512500000002</v>
      </c>
      <c r="C84" s="85">
        <v>109.74600000000001</v>
      </c>
      <c r="D84" s="85">
        <v>96.08550000000001</v>
      </c>
      <c r="E84" s="85">
        <v>89.16862500000002</v>
      </c>
      <c r="F84" s="85">
        <v>85.113</v>
      </c>
      <c r="G84" s="85">
        <v>78.245999999999995</v>
      </c>
      <c r="H84" s="85">
        <v>71.389499999999998</v>
      </c>
      <c r="I84" s="85">
        <v>137.1825</v>
      </c>
      <c r="J84" s="85">
        <f t="shared" si="10"/>
        <v>136.75410000000002</v>
      </c>
      <c r="K84" s="85">
        <f t="shared" si="15"/>
        <v>122.43538125000002</v>
      </c>
      <c r="L84" s="85">
        <f t="shared" si="16"/>
        <v>115.23330000000001</v>
      </c>
      <c r="M84" s="85">
        <f t="shared" si="17"/>
        <v>100.88977500000001</v>
      </c>
      <c r="N84" s="85">
        <f t="shared" si="11"/>
        <v>93.627056250000024</v>
      </c>
      <c r="O84" s="85">
        <f t="shared" si="11"/>
        <v>89.368650000000002</v>
      </c>
      <c r="P84" s="85">
        <f t="shared" si="12"/>
        <v>82.158299999999997</v>
      </c>
      <c r="Q84" s="85">
        <f t="shared" si="13"/>
        <v>74.958974999999995</v>
      </c>
      <c r="R84" s="85">
        <f t="shared" si="14"/>
        <v>144.04162500000001</v>
      </c>
    </row>
    <row r="85" spans="1:18" ht="17.399999999999999">
      <c r="A85" s="88">
        <v>143.25150000000002</v>
      </c>
      <c r="B85" s="44">
        <v>128.16300000000001</v>
      </c>
      <c r="C85" s="44">
        <v>120.624</v>
      </c>
      <c r="D85" s="44">
        <v>105.63</v>
      </c>
      <c r="E85" s="44">
        <v>98.007000000000005</v>
      </c>
      <c r="F85" s="44">
        <v>93.5655</v>
      </c>
      <c r="G85" s="44">
        <v>86.026500000000013</v>
      </c>
      <c r="H85" s="44">
        <v>78.487499999999997</v>
      </c>
      <c r="I85" s="44">
        <v>150.78</v>
      </c>
      <c r="J85" s="44">
        <f t="shared" si="10"/>
        <v>150.41407500000003</v>
      </c>
      <c r="K85" s="44">
        <f t="shared" si="15"/>
        <v>134.57115000000002</v>
      </c>
      <c r="L85" s="44">
        <f t="shared" si="16"/>
        <v>126.65519999999999</v>
      </c>
      <c r="M85" s="44">
        <f t="shared" si="17"/>
        <v>110.91149999999999</v>
      </c>
      <c r="N85" s="44">
        <f t="shared" si="11"/>
        <v>102.90735000000001</v>
      </c>
      <c r="O85" s="44">
        <f t="shared" si="11"/>
        <v>98.243774999999999</v>
      </c>
      <c r="P85" s="44">
        <f t="shared" si="12"/>
        <v>90.327825000000018</v>
      </c>
      <c r="Q85" s="44">
        <f t="shared" si="13"/>
        <v>82.411874999999995</v>
      </c>
      <c r="R85" s="44">
        <f t="shared" si="14"/>
        <v>158.31899999999999</v>
      </c>
    </row>
    <row r="86" spans="1:18" s="86" customFormat="1" ht="17.399999999999999">
      <c r="A86" s="92">
        <v>325.51049999999998</v>
      </c>
      <c r="B86" s="85">
        <v>291.20699999999999</v>
      </c>
      <c r="C86" s="85">
        <v>274.08149999999995</v>
      </c>
      <c r="D86" s="85">
        <v>239.79900000000001</v>
      </c>
      <c r="E86" s="85">
        <v>222.68400000000003</v>
      </c>
      <c r="F86" s="85">
        <v>212.38350000000003</v>
      </c>
      <c r="G86" s="85">
        <v>195.25800000000001</v>
      </c>
      <c r="H86" s="85">
        <v>178.13249999999999</v>
      </c>
      <c r="I86" s="85">
        <v>342.60450000000003</v>
      </c>
      <c r="J86" s="85">
        <f t="shared" si="10"/>
        <v>341.786025</v>
      </c>
      <c r="K86" s="85">
        <f t="shared" si="15"/>
        <v>305.76734999999996</v>
      </c>
      <c r="L86" s="85">
        <f t="shared" si="16"/>
        <v>287.78557499999994</v>
      </c>
      <c r="M86" s="85">
        <f t="shared" si="17"/>
        <v>251.78895</v>
      </c>
      <c r="N86" s="85">
        <f t="shared" si="11"/>
        <v>233.81820000000002</v>
      </c>
      <c r="O86" s="85">
        <f t="shared" si="11"/>
        <v>223.00267500000004</v>
      </c>
      <c r="P86" s="85">
        <f t="shared" si="12"/>
        <v>205.02090000000001</v>
      </c>
      <c r="Q86" s="85">
        <f t="shared" si="13"/>
        <v>187.03912499999998</v>
      </c>
      <c r="R86" s="85">
        <f t="shared" si="14"/>
        <v>359.73472500000003</v>
      </c>
    </row>
    <row r="87" spans="1:18" ht="17.399999999999999">
      <c r="A87" s="88">
        <v>81.039000000000001</v>
      </c>
      <c r="B87" s="44">
        <v>72.390675000000002</v>
      </c>
      <c r="C87" s="44">
        <v>68.132400000000004</v>
      </c>
      <c r="D87" s="44">
        <v>59.535000000000004</v>
      </c>
      <c r="E87" s="44">
        <v>55.357574999999997</v>
      </c>
      <c r="F87" s="44">
        <v>52.720500000000001</v>
      </c>
      <c r="G87" s="44">
        <v>48.467999999999996</v>
      </c>
      <c r="H87" s="44">
        <v>44.204999999999998</v>
      </c>
      <c r="I87" s="44">
        <v>85.165499999999994</v>
      </c>
      <c r="J87" s="44">
        <f t="shared" si="10"/>
        <v>85.090950000000007</v>
      </c>
      <c r="K87" s="44">
        <f t="shared" si="15"/>
        <v>76.010208750000004</v>
      </c>
      <c r="L87" s="44">
        <f t="shared" si="16"/>
        <v>71.539020000000008</v>
      </c>
      <c r="M87" s="44">
        <f t="shared" si="17"/>
        <v>62.511750000000006</v>
      </c>
      <c r="N87" s="44">
        <f t="shared" si="11"/>
        <v>58.125453749999998</v>
      </c>
      <c r="O87" s="44">
        <f t="shared" si="11"/>
        <v>55.356525000000005</v>
      </c>
      <c r="P87" s="44">
        <f t="shared" si="12"/>
        <v>50.891399999999997</v>
      </c>
      <c r="Q87" s="44">
        <f t="shared" si="13"/>
        <v>46.41525</v>
      </c>
      <c r="R87" s="44">
        <f t="shared" si="14"/>
        <v>89.423774999999992</v>
      </c>
    </row>
    <row r="88" spans="1:18" s="86" customFormat="1" ht="17.399999999999999">
      <c r="A88" s="92">
        <v>1396.43</v>
      </c>
      <c r="B88" s="85">
        <v>1248.6600000000001</v>
      </c>
      <c r="C88" s="85">
        <v>1175.21</v>
      </c>
      <c r="D88" s="85">
        <v>1028.31</v>
      </c>
      <c r="E88" s="85">
        <v>954.86</v>
      </c>
      <c r="F88" s="85">
        <v>910.79</v>
      </c>
      <c r="G88" s="85">
        <v>837.34</v>
      </c>
      <c r="H88" s="85">
        <v>763.89</v>
      </c>
      <c r="I88" s="85">
        <v>1469.01</v>
      </c>
      <c r="J88" s="85">
        <f t="shared" si="10"/>
        <v>1466.2515000000001</v>
      </c>
      <c r="K88" s="85">
        <f t="shared" si="15"/>
        <v>1311.0930000000001</v>
      </c>
      <c r="L88" s="85">
        <f t="shared" si="16"/>
        <v>1233.9705000000001</v>
      </c>
      <c r="M88" s="85">
        <f t="shared" si="17"/>
        <v>1079.7255</v>
      </c>
      <c r="N88" s="85">
        <f t="shared" si="11"/>
        <v>1002.6030000000001</v>
      </c>
      <c r="O88" s="85">
        <f t="shared" si="11"/>
        <v>956.32949999999994</v>
      </c>
      <c r="P88" s="85">
        <f t="shared" si="12"/>
        <v>879.20699999999999</v>
      </c>
      <c r="Q88" s="85">
        <f t="shared" si="13"/>
        <v>802.08449999999993</v>
      </c>
      <c r="R88" s="85">
        <f t="shared" si="14"/>
        <v>1542.4604999999999</v>
      </c>
    </row>
    <row r="89" spans="1:18" ht="17.399999999999999">
      <c r="A89" s="88">
        <v>1396.43</v>
      </c>
      <c r="B89" s="44">
        <v>1248.6600000000001</v>
      </c>
      <c r="C89" s="44">
        <v>1175.21</v>
      </c>
      <c r="D89" s="44">
        <v>1028.31</v>
      </c>
      <c r="E89" s="44">
        <v>954.86</v>
      </c>
      <c r="F89" s="44">
        <v>910.79</v>
      </c>
      <c r="G89" s="44">
        <v>837.34</v>
      </c>
      <c r="H89" s="44">
        <v>763.89</v>
      </c>
      <c r="I89" s="44">
        <v>1469.01</v>
      </c>
      <c r="J89" s="44">
        <f t="shared" si="10"/>
        <v>1466.2515000000001</v>
      </c>
      <c r="K89" s="44">
        <f t="shared" si="15"/>
        <v>1311.0930000000001</v>
      </c>
      <c r="L89" s="44">
        <f t="shared" si="16"/>
        <v>1233.9705000000001</v>
      </c>
      <c r="M89" s="44">
        <f t="shared" si="17"/>
        <v>1079.7255</v>
      </c>
      <c r="N89" s="44">
        <f t="shared" si="11"/>
        <v>1002.6030000000001</v>
      </c>
      <c r="O89" s="44">
        <f t="shared" si="11"/>
        <v>956.32949999999994</v>
      </c>
      <c r="P89" s="44">
        <f t="shared" si="12"/>
        <v>879.20699999999999</v>
      </c>
      <c r="Q89" s="44">
        <f t="shared" si="13"/>
        <v>802.08449999999993</v>
      </c>
      <c r="R89" s="44">
        <f t="shared" si="14"/>
        <v>1542.4604999999999</v>
      </c>
    </row>
    <row r="90" spans="1:18" s="86" customFormat="1" ht="17.399999999999999">
      <c r="A90" s="92">
        <v>1396.43</v>
      </c>
      <c r="B90" s="85">
        <v>1248.6600000000001</v>
      </c>
      <c r="C90" s="85">
        <v>1175.21</v>
      </c>
      <c r="D90" s="85">
        <v>1028.31</v>
      </c>
      <c r="E90" s="85">
        <v>954.86</v>
      </c>
      <c r="F90" s="85">
        <v>910.79</v>
      </c>
      <c r="G90" s="85">
        <v>837.34</v>
      </c>
      <c r="H90" s="85">
        <v>763.89</v>
      </c>
      <c r="I90" s="85">
        <v>1469.01</v>
      </c>
      <c r="J90" s="85">
        <f t="shared" si="10"/>
        <v>1466.2515000000001</v>
      </c>
      <c r="K90" s="85">
        <f t="shared" si="15"/>
        <v>1311.0930000000001</v>
      </c>
      <c r="L90" s="85">
        <f t="shared" si="16"/>
        <v>1233.9705000000001</v>
      </c>
      <c r="M90" s="85">
        <f t="shared" si="17"/>
        <v>1079.7255</v>
      </c>
      <c r="N90" s="85">
        <f t="shared" si="11"/>
        <v>1002.6030000000001</v>
      </c>
      <c r="O90" s="85">
        <f t="shared" si="11"/>
        <v>956.32949999999994</v>
      </c>
      <c r="P90" s="85">
        <f t="shared" si="12"/>
        <v>879.20699999999999</v>
      </c>
      <c r="Q90" s="85">
        <f t="shared" si="13"/>
        <v>802.08449999999993</v>
      </c>
      <c r="R90" s="85">
        <f t="shared" si="14"/>
        <v>1542.4604999999999</v>
      </c>
    </row>
    <row r="91" spans="1:18" ht="17.399999999999999">
      <c r="A91" s="88">
        <v>82.6875</v>
      </c>
      <c r="B91" s="44">
        <v>74.032875000000004</v>
      </c>
      <c r="C91" s="44">
        <v>69.677999999999997</v>
      </c>
      <c r="D91" s="44">
        <v>60.910499999999999</v>
      </c>
      <c r="E91" s="44">
        <v>56.613375000000005</v>
      </c>
      <c r="F91" s="44">
        <v>53.949000000000005</v>
      </c>
      <c r="G91" s="44">
        <v>49.591499999999996</v>
      </c>
      <c r="H91" s="44">
        <v>45.233999999999995</v>
      </c>
      <c r="I91" s="44">
        <v>87.097499999999997</v>
      </c>
      <c r="J91" s="44">
        <f t="shared" si="10"/>
        <v>86.821875000000006</v>
      </c>
      <c r="K91" s="44">
        <f t="shared" si="15"/>
        <v>77.734518750000007</v>
      </c>
      <c r="L91" s="44">
        <f t="shared" si="16"/>
        <v>73.161900000000003</v>
      </c>
      <c r="M91" s="44">
        <f t="shared" si="17"/>
        <v>63.956024999999997</v>
      </c>
      <c r="N91" s="44">
        <f t="shared" si="11"/>
        <v>59.444043750000006</v>
      </c>
      <c r="O91" s="44">
        <f t="shared" si="11"/>
        <v>56.646450000000009</v>
      </c>
      <c r="P91" s="44">
        <f t="shared" si="12"/>
        <v>52.071074999999993</v>
      </c>
      <c r="Q91" s="44">
        <f t="shared" si="13"/>
        <v>47.495699999999992</v>
      </c>
      <c r="R91" s="44">
        <f t="shared" si="14"/>
        <v>91.452374999999989</v>
      </c>
    </row>
    <row r="92" spans="1:18" s="86" customFormat="1" ht="17.399999999999999">
      <c r="A92" s="92">
        <v>89.019000000000005</v>
      </c>
      <c r="B92" s="85">
        <v>79.653000000000006</v>
      </c>
      <c r="C92" s="85">
        <v>74.97</v>
      </c>
      <c r="D92" s="85">
        <v>65.593500000000006</v>
      </c>
      <c r="E92" s="85">
        <v>60.910499999999999</v>
      </c>
      <c r="F92" s="85">
        <v>58.096499999999999</v>
      </c>
      <c r="G92" s="85">
        <v>53.413499999999999</v>
      </c>
      <c r="H92" s="85">
        <v>48.730499999999999</v>
      </c>
      <c r="I92" s="85">
        <v>93.712500000000006</v>
      </c>
      <c r="J92" s="85">
        <f t="shared" si="10"/>
        <v>93.469950000000011</v>
      </c>
      <c r="K92" s="85">
        <f t="shared" si="15"/>
        <v>83.635650000000012</v>
      </c>
      <c r="L92" s="85">
        <f t="shared" si="16"/>
        <v>78.718500000000006</v>
      </c>
      <c r="M92" s="85">
        <f t="shared" si="17"/>
        <v>68.873175000000003</v>
      </c>
      <c r="N92" s="85">
        <f t="shared" si="11"/>
        <v>63.956024999999997</v>
      </c>
      <c r="O92" s="85">
        <f t="shared" si="11"/>
        <v>61.001325000000001</v>
      </c>
      <c r="P92" s="85">
        <f t="shared" si="12"/>
        <v>56.084175000000002</v>
      </c>
      <c r="Q92" s="85">
        <f t="shared" si="13"/>
        <v>51.167025000000002</v>
      </c>
      <c r="R92" s="85">
        <f t="shared" si="14"/>
        <v>98.398125000000007</v>
      </c>
    </row>
    <row r="93" spans="1:18" ht="17.399999999999999">
      <c r="A93" s="88">
        <v>102.02</v>
      </c>
      <c r="B93" s="44">
        <v>91.28</v>
      </c>
      <c r="C93" s="44">
        <v>85.9</v>
      </c>
      <c r="D93" s="44">
        <v>75.17</v>
      </c>
      <c r="E93" s="44">
        <v>69.8</v>
      </c>
      <c r="F93" s="44">
        <v>66.58</v>
      </c>
      <c r="G93" s="44">
        <v>61.2</v>
      </c>
      <c r="H93" s="44">
        <v>55.84</v>
      </c>
      <c r="I93" s="44">
        <v>107.38</v>
      </c>
      <c r="J93" s="44">
        <f t="shared" si="10"/>
        <v>107.121</v>
      </c>
      <c r="K93" s="44">
        <f t="shared" si="15"/>
        <v>95.843999999999994</v>
      </c>
      <c r="L93" s="44">
        <f t="shared" si="16"/>
        <v>90.195000000000007</v>
      </c>
      <c r="M93" s="44">
        <f t="shared" si="17"/>
        <v>78.9285</v>
      </c>
      <c r="N93" s="44">
        <f t="shared" si="11"/>
        <v>73.289999999999992</v>
      </c>
      <c r="O93" s="44">
        <f t="shared" si="11"/>
        <v>69.908999999999992</v>
      </c>
      <c r="P93" s="44">
        <f t="shared" si="12"/>
        <v>64.260000000000005</v>
      </c>
      <c r="Q93" s="44">
        <f t="shared" si="13"/>
        <v>58.632000000000005</v>
      </c>
      <c r="R93" s="44">
        <f t="shared" si="14"/>
        <v>112.749</v>
      </c>
    </row>
    <row r="94" spans="1:18" s="86" customFormat="1" ht="17.399999999999999">
      <c r="A94" s="92">
        <v>123.15</v>
      </c>
      <c r="B94" s="85">
        <v>110.19</v>
      </c>
      <c r="C94" s="85">
        <v>103.7</v>
      </c>
      <c r="D94" s="85">
        <v>90.74</v>
      </c>
      <c r="E94" s="85">
        <v>84.26</v>
      </c>
      <c r="F94" s="85">
        <v>80.37</v>
      </c>
      <c r="G94" s="85">
        <v>73.89</v>
      </c>
      <c r="H94" s="85">
        <v>67.41</v>
      </c>
      <c r="I94" s="85">
        <v>129.63</v>
      </c>
      <c r="J94" s="85">
        <f t="shared" si="10"/>
        <v>129.3075</v>
      </c>
      <c r="K94" s="85">
        <f t="shared" si="15"/>
        <v>115.6995</v>
      </c>
      <c r="L94" s="85">
        <f t="shared" si="16"/>
        <v>108.88500000000001</v>
      </c>
      <c r="M94" s="85">
        <f t="shared" si="17"/>
        <v>95.277000000000001</v>
      </c>
      <c r="N94" s="85">
        <f t="shared" si="11"/>
        <v>88.472999999999999</v>
      </c>
      <c r="O94" s="85">
        <f t="shared" si="11"/>
        <v>84.388500000000008</v>
      </c>
      <c r="P94" s="85">
        <f t="shared" si="12"/>
        <v>77.584500000000006</v>
      </c>
      <c r="Q94" s="85">
        <f t="shared" si="13"/>
        <v>70.780499999999989</v>
      </c>
      <c r="R94" s="85">
        <f t="shared" si="14"/>
        <v>136.11150000000001</v>
      </c>
    </row>
    <row r="95" spans="1:18" ht="17.399999999999999">
      <c r="A95" s="88">
        <v>123.15</v>
      </c>
      <c r="B95" s="44">
        <v>110.19</v>
      </c>
      <c r="C95" s="44">
        <v>103.7</v>
      </c>
      <c r="D95" s="44">
        <v>90.74</v>
      </c>
      <c r="E95" s="44">
        <v>84.26</v>
      </c>
      <c r="F95" s="44">
        <v>80.37</v>
      </c>
      <c r="G95" s="44">
        <v>73.89</v>
      </c>
      <c r="H95" s="44">
        <v>67.41</v>
      </c>
      <c r="I95" s="44">
        <v>129.63</v>
      </c>
      <c r="J95" s="44">
        <f t="shared" si="10"/>
        <v>129.3075</v>
      </c>
      <c r="K95" s="44">
        <f t="shared" si="15"/>
        <v>115.6995</v>
      </c>
      <c r="L95" s="44">
        <f t="shared" si="16"/>
        <v>108.88500000000001</v>
      </c>
      <c r="M95" s="44">
        <f t="shared" si="17"/>
        <v>95.277000000000001</v>
      </c>
      <c r="N95" s="44">
        <f t="shared" si="11"/>
        <v>88.472999999999999</v>
      </c>
      <c r="O95" s="44">
        <f t="shared" si="11"/>
        <v>84.388500000000008</v>
      </c>
      <c r="P95" s="44">
        <f t="shared" si="12"/>
        <v>77.584500000000006</v>
      </c>
      <c r="Q95" s="44">
        <f t="shared" si="13"/>
        <v>70.780499999999989</v>
      </c>
      <c r="R95" s="44">
        <f t="shared" si="14"/>
        <v>136.11150000000001</v>
      </c>
    </row>
    <row r="96" spans="1:18" s="86" customFormat="1" ht="17.399999999999999">
      <c r="A96" s="92">
        <v>133.8015</v>
      </c>
      <c r="B96" s="85">
        <v>119.721</v>
      </c>
      <c r="C96" s="85">
        <v>112.6755</v>
      </c>
      <c r="D96" s="85">
        <v>98.594999999999999</v>
      </c>
      <c r="E96" s="85">
        <v>91.549499999999995</v>
      </c>
      <c r="F96" s="85">
        <v>87.328500000000005</v>
      </c>
      <c r="G96" s="85">
        <v>80.282999999999987</v>
      </c>
      <c r="H96" s="85">
        <v>73.237499999999997</v>
      </c>
      <c r="I96" s="85">
        <v>140.84699999999998</v>
      </c>
      <c r="J96" s="85">
        <f t="shared" si="10"/>
        <v>140.49157500000001</v>
      </c>
      <c r="K96" s="85">
        <f t="shared" si="15"/>
        <v>125.70705000000001</v>
      </c>
      <c r="L96" s="85">
        <f t="shared" si="16"/>
        <v>118.309275</v>
      </c>
      <c r="M96" s="85">
        <f t="shared" si="17"/>
        <v>103.52475</v>
      </c>
      <c r="N96" s="85">
        <f t="shared" si="11"/>
        <v>96.126974999999987</v>
      </c>
      <c r="O96" s="85">
        <f t="shared" si="11"/>
        <v>91.694925000000012</v>
      </c>
      <c r="P96" s="85">
        <f t="shared" si="12"/>
        <v>84.297149999999988</v>
      </c>
      <c r="Q96" s="85">
        <f t="shared" si="13"/>
        <v>76.899374999999992</v>
      </c>
      <c r="R96" s="85">
        <f t="shared" si="14"/>
        <v>147.88934999999998</v>
      </c>
    </row>
    <row r="97" spans="1:18" ht="17.399999999999999">
      <c r="A97" s="88">
        <v>98.395499999999998</v>
      </c>
      <c r="B97" s="44">
        <v>88.089750000000009</v>
      </c>
      <c r="C97" s="44">
        <v>82.908000000000015</v>
      </c>
      <c r="D97" s="44">
        <v>72.492000000000004</v>
      </c>
      <c r="E97" s="44">
        <v>67.362750000000005</v>
      </c>
      <c r="F97" s="44">
        <v>64.197000000000003</v>
      </c>
      <c r="G97" s="44">
        <v>59.020499999999998</v>
      </c>
      <c r="H97" s="44">
        <v>53.833500000000001</v>
      </c>
      <c r="I97" s="44">
        <v>103.63500000000001</v>
      </c>
      <c r="J97" s="44">
        <f t="shared" si="10"/>
        <v>103.315275</v>
      </c>
      <c r="K97" s="44">
        <f t="shared" si="15"/>
        <v>92.494237500000011</v>
      </c>
      <c r="L97" s="44">
        <f t="shared" si="16"/>
        <v>87.053400000000011</v>
      </c>
      <c r="M97" s="44">
        <f t="shared" si="17"/>
        <v>76.116600000000005</v>
      </c>
      <c r="N97" s="44">
        <f t="shared" si="11"/>
        <v>70.730887500000009</v>
      </c>
      <c r="O97" s="44">
        <f t="shared" si="11"/>
        <v>67.406850000000006</v>
      </c>
      <c r="P97" s="44">
        <f t="shared" si="12"/>
        <v>61.971525</v>
      </c>
      <c r="Q97" s="44">
        <f t="shared" si="13"/>
        <v>56.525175000000004</v>
      </c>
      <c r="R97" s="44">
        <f t="shared" si="14"/>
        <v>108.81675000000001</v>
      </c>
    </row>
    <row r="98" spans="1:18" s="86" customFormat="1" ht="17.399999999999999">
      <c r="A98" s="92">
        <v>98.395499999999998</v>
      </c>
      <c r="B98" s="85">
        <v>88.089750000000009</v>
      </c>
      <c r="C98" s="85">
        <v>82.908000000000015</v>
      </c>
      <c r="D98" s="85">
        <v>72.492000000000004</v>
      </c>
      <c r="E98" s="85">
        <v>67.362750000000005</v>
      </c>
      <c r="F98" s="85">
        <v>64.197000000000003</v>
      </c>
      <c r="G98" s="85">
        <v>59.020499999999998</v>
      </c>
      <c r="H98" s="85">
        <v>53.833500000000001</v>
      </c>
      <c r="I98" s="85">
        <v>103.63500000000001</v>
      </c>
      <c r="J98" s="85">
        <f t="shared" si="10"/>
        <v>103.315275</v>
      </c>
      <c r="K98" s="85">
        <f t="shared" si="15"/>
        <v>92.494237500000011</v>
      </c>
      <c r="L98" s="85">
        <f t="shared" si="16"/>
        <v>87.053400000000011</v>
      </c>
      <c r="M98" s="85">
        <f t="shared" si="17"/>
        <v>76.116600000000005</v>
      </c>
      <c r="N98" s="85">
        <f t="shared" si="11"/>
        <v>70.730887500000009</v>
      </c>
      <c r="O98" s="85">
        <f t="shared" si="11"/>
        <v>67.406850000000006</v>
      </c>
      <c r="P98" s="85">
        <f t="shared" si="12"/>
        <v>61.971525</v>
      </c>
      <c r="Q98" s="85">
        <f t="shared" si="13"/>
        <v>56.525175000000004</v>
      </c>
      <c r="R98" s="85">
        <f t="shared" si="14"/>
        <v>108.81675000000001</v>
      </c>
    </row>
    <row r="99" spans="1:18" ht="17.399999999999999">
      <c r="A99" s="88">
        <v>122.23</v>
      </c>
      <c r="B99" s="44">
        <v>109.37</v>
      </c>
      <c r="C99" s="44">
        <v>102.94</v>
      </c>
      <c r="D99" s="44">
        <v>90.07</v>
      </c>
      <c r="E99" s="44">
        <v>83.63</v>
      </c>
      <c r="F99" s="44">
        <v>79.78</v>
      </c>
      <c r="G99" s="44">
        <v>73.34</v>
      </c>
      <c r="H99" s="44">
        <v>66.91</v>
      </c>
      <c r="I99" s="44">
        <v>128.66999999999999</v>
      </c>
      <c r="J99" s="44">
        <f t="shared" si="10"/>
        <v>128.3415</v>
      </c>
      <c r="K99" s="44">
        <f t="shared" si="15"/>
        <v>114.83850000000001</v>
      </c>
      <c r="L99" s="44">
        <f t="shared" si="16"/>
        <v>108.087</v>
      </c>
      <c r="M99" s="44">
        <f t="shared" si="17"/>
        <v>94.573499999999996</v>
      </c>
      <c r="N99" s="44">
        <f t="shared" si="11"/>
        <v>87.811499999999995</v>
      </c>
      <c r="O99" s="44">
        <f t="shared" si="11"/>
        <v>83.769000000000005</v>
      </c>
      <c r="P99" s="44">
        <f t="shared" si="12"/>
        <v>77.007000000000005</v>
      </c>
      <c r="Q99" s="44">
        <f t="shared" si="13"/>
        <v>70.255499999999998</v>
      </c>
      <c r="R99" s="44">
        <f t="shared" si="14"/>
        <v>135.1035</v>
      </c>
    </row>
    <row r="100" spans="1:18" s="86" customFormat="1" ht="17.399999999999999">
      <c r="A100" s="92">
        <v>578.26650000000006</v>
      </c>
      <c r="B100" s="85">
        <v>517.29300000000001</v>
      </c>
      <c r="C100" s="85">
        <v>486.86400000000003</v>
      </c>
      <c r="D100" s="85">
        <v>426.12149999999997</v>
      </c>
      <c r="E100" s="85">
        <v>395.577</v>
      </c>
      <c r="F100" s="85">
        <v>377.43299999999999</v>
      </c>
      <c r="G100" s="85">
        <v>347.00400000000002</v>
      </c>
      <c r="H100" s="85">
        <v>316.57499999999999</v>
      </c>
      <c r="I100" s="85">
        <v>608.58000000000004</v>
      </c>
      <c r="J100" s="85">
        <f t="shared" si="10"/>
        <v>607.17982500000005</v>
      </c>
      <c r="K100" s="85">
        <f t="shared" si="15"/>
        <v>543.15764999999999</v>
      </c>
      <c r="L100" s="85">
        <f t="shared" si="16"/>
        <v>511.20720000000006</v>
      </c>
      <c r="M100" s="85">
        <f t="shared" si="17"/>
        <v>447.42757499999999</v>
      </c>
      <c r="N100" s="85">
        <f t="shared" si="11"/>
        <v>415.35584999999998</v>
      </c>
      <c r="O100" s="85">
        <f t="shared" si="11"/>
        <v>396.30464999999998</v>
      </c>
      <c r="P100" s="85">
        <f t="shared" si="12"/>
        <v>364.35419999999999</v>
      </c>
      <c r="Q100" s="85">
        <f t="shared" si="13"/>
        <v>332.40375</v>
      </c>
      <c r="R100" s="85">
        <f t="shared" si="14"/>
        <v>639.00900000000001</v>
      </c>
    </row>
    <row r="101" spans="1:18" ht="17.399999999999999">
      <c r="A101" s="88">
        <v>116.72</v>
      </c>
      <c r="B101" s="44">
        <v>104.43</v>
      </c>
      <c r="C101" s="44">
        <v>98.29</v>
      </c>
      <c r="D101" s="44">
        <v>86.01</v>
      </c>
      <c r="E101" s="44">
        <v>79.86</v>
      </c>
      <c r="F101" s="44">
        <v>76.180000000000007</v>
      </c>
      <c r="G101" s="44">
        <v>70.040000000000006</v>
      </c>
      <c r="H101" s="44">
        <v>63.89</v>
      </c>
      <c r="I101" s="44">
        <v>122.86</v>
      </c>
      <c r="J101" s="44">
        <f t="shared" si="10"/>
        <v>122.556</v>
      </c>
      <c r="K101" s="44">
        <f t="shared" si="15"/>
        <v>109.65150000000001</v>
      </c>
      <c r="L101" s="44">
        <f t="shared" si="16"/>
        <v>103.20450000000001</v>
      </c>
      <c r="M101" s="44">
        <f t="shared" si="17"/>
        <v>90.310500000000005</v>
      </c>
      <c r="N101" s="44">
        <f t="shared" si="11"/>
        <v>83.852999999999994</v>
      </c>
      <c r="O101" s="44">
        <f t="shared" si="11"/>
        <v>79.989000000000004</v>
      </c>
      <c r="P101" s="44">
        <f t="shared" si="12"/>
        <v>73.542000000000002</v>
      </c>
      <c r="Q101" s="44">
        <f t="shared" si="13"/>
        <v>67.084500000000006</v>
      </c>
      <c r="R101" s="44">
        <f t="shared" si="14"/>
        <v>129.00299999999999</v>
      </c>
    </row>
    <row r="102" spans="1:18" s="86" customFormat="1" ht="17.399999999999999">
      <c r="A102" s="92">
        <v>1838.2350000000001</v>
      </c>
      <c r="B102" s="85">
        <v>1644.7257749999999</v>
      </c>
      <c r="C102" s="85">
        <v>1547.9771999999998</v>
      </c>
      <c r="D102" s="85">
        <v>1354.4265</v>
      </c>
      <c r="E102" s="85">
        <v>1257.731475</v>
      </c>
      <c r="F102" s="85">
        <v>1199.625</v>
      </c>
      <c r="G102" s="85">
        <v>1102.8779999999999</v>
      </c>
      <c r="H102" s="85">
        <v>1006.1205</v>
      </c>
      <c r="I102" s="85">
        <v>1934.9714999999999</v>
      </c>
      <c r="J102" s="85">
        <f t="shared" si="10"/>
        <v>1930.1467500000001</v>
      </c>
      <c r="K102" s="85">
        <f t="shared" si="15"/>
        <v>1726.96206375</v>
      </c>
      <c r="L102" s="85">
        <f t="shared" si="16"/>
        <v>1625.3760599999998</v>
      </c>
      <c r="M102" s="85">
        <f t="shared" si="17"/>
        <v>1422.147825</v>
      </c>
      <c r="N102" s="85">
        <f t="shared" si="11"/>
        <v>1320.6180487500001</v>
      </c>
      <c r="O102" s="85">
        <f t="shared" si="11"/>
        <v>1259.60625</v>
      </c>
      <c r="P102" s="85">
        <f t="shared" si="12"/>
        <v>1158.0219</v>
      </c>
      <c r="Q102" s="85">
        <f t="shared" si="13"/>
        <v>1056.4265250000001</v>
      </c>
      <c r="R102" s="85">
        <f t="shared" si="14"/>
        <v>2031.720075</v>
      </c>
    </row>
    <row r="103" spans="1:18" ht="17.399999999999999">
      <c r="A103" s="88">
        <v>919.10700000000008</v>
      </c>
      <c r="B103" s="44">
        <v>822.36734999999999</v>
      </c>
      <c r="C103" s="44">
        <v>773.99279999999999</v>
      </c>
      <c r="D103" s="44">
        <v>677.20800000000008</v>
      </c>
      <c r="E103" s="44">
        <v>628.86914999999999</v>
      </c>
      <c r="F103" s="44">
        <v>599.8125</v>
      </c>
      <c r="G103" s="44">
        <v>551.43899999999996</v>
      </c>
      <c r="H103" s="44">
        <v>503.06550000000004</v>
      </c>
      <c r="I103" s="44">
        <v>967.49099999999999</v>
      </c>
      <c r="J103" s="44">
        <f t="shared" si="10"/>
        <v>965.06235000000015</v>
      </c>
      <c r="K103" s="44">
        <f t="shared" si="15"/>
        <v>863.48571749999996</v>
      </c>
      <c r="L103" s="44">
        <f t="shared" si="16"/>
        <v>812.69244000000003</v>
      </c>
      <c r="M103" s="44">
        <f t="shared" si="17"/>
        <v>711.06840000000011</v>
      </c>
      <c r="N103" s="44">
        <f t="shared" si="11"/>
        <v>660.31260750000001</v>
      </c>
      <c r="O103" s="44">
        <f t="shared" si="11"/>
        <v>629.80312500000002</v>
      </c>
      <c r="P103" s="44">
        <f t="shared" si="12"/>
        <v>579.01094999999998</v>
      </c>
      <c r="Q103" s="44">
        <f t="shared" si="13"/>
        <v>528.21877500000005</v>
      </c>
      <c r="R103" s="44">
        <f t="shared" si="14"/>
        <v>1015.86555</v>
      </c>
    </row>
    <row r="104" spans="1:18" s="86" customFormat="1" ht="17.399999999999999">
      <c r="A104" s="92">
        <v>919.10700000000008</v>
      </c>
      <c r="B104" s="85">
        <v>822.36734999999999</v>
      </c>
      <c r="C104" s="85">
        <v>773.99279999999999</v>
      </c>
      <c r="D104" s="85">
        <v>677.20800000000008</v>
      </c>
      <c r="E104" s="85">
        <v>628.86914999999999</v>
      </c>
      <c r="F104" s="85">
        <v>599.8125</v>
      </c>
      <c r="G104" s="85">
        <v>551.43899999999996</v>
      </c>
      <c r="H104" s="85">
        <v>503.06550000000004</v>
      </c>
      <c r="I104" s="85">
        <v>967.49099999999999</v>
      </c>
      <c r="J104" s="85">
        <f t="shared" si="10"/>
        <v>965.06235000000015</v>
      </c>
      <c r="K104" s="85">
        <f t="shared" si="15"/>
        <v>863.48571749999996</v>
      </c>
      <c r="L104" s="85">
        <f t="shared" si="16"/>
        <v>812.69244000000003</v>
      </c>
      <c r="M104" s="85">
        <f t="shared" si="17"/>
        <v>711.06840000000011</v>
      </c>
      <c r="N104" s="85">
        <f t="shared" si="11"/>
        <v>660.31260750000001</v>
      </c>
      <c r="O104" s="85">
        <f t="shared" si="11"/>
        <v>629.80312500000002</v>
      </c>
      <c r="P104" s="85">
        <f t="shared" si="12"/>
        <v>579.01094999999998</v>
      </c>
      <c r="Q104" s="85">
        <f t="shared" si="13"/>
        <v>528.21877500000005</v>
      </c>
      <c r="R104" s="85">
        <f t="shared" si="14"/>
        <v>1015.86555</v>
      </c>
    </row>
    <row r="105" spans="1:18" ht="17.399999999999999">
      <c r="A105" s="88">
        <v>1838.2350000000001</v>
      </c>
      <c r="B105" s="44">
        <v>1644.7257749999999</v>
      </c>
      <c r="C105" s="44">
        <v>1547.9771999999998</v>
      </c>
      <c r="D105" s="44">
        <v>1354.4265</v>
      </c>
      <c r="E105" s="44">
        <v>1257.731475</v>
      </c>
      <c r="F105" s="44">
        <v>1199.625</v>
      </c>
      <c r="G105" s="44">
        <v>1102.8779999999999</v>
      </c>
      <c r="H105" s="44">
        <v>1006.1205</v>
      </c>
      <c r="I105" s="44">
        <v>1934.9714999999999</v>
      </c>
      <c r="J105" s="44">
        <f t="shared" si="10"/>
        <v>1930.1467500000001</v>
      </c>
      <c r="K105" s="44">
        <f t="shared" si="15"/>
        <v>1726.96206375</v>
      </c>
      <c r="L105" s="44">
        <f t="shared" si="16"/>
        <v>1625.3760599999998</v>
      </c>
      <c r="M105" s="44">
        <f t="shared" si="17"/>
        <v>1422.147825</v>
      </c>
      <c r="N105" s="44">
        <f t="shared" si="11"/>
        <v>1320.6180487500001</v>
      </c>
      <c r="O105" s="44">
        <f t="shared" si="11"/>
        <v>1259.60625</v>
      </c>
      <c r="P105" s="44">
        <f t="shared" si="12"/>
        <v>1158.0219</v>
      </c>
      <c r="Q105" s="44">
        <f t="shared" si="13"/>
        <v>1056.4265250000001</v>
      </c>
      <c r="R105" s="44">
        <f t="shared" si="14"/>
        <v>2031.720075</v>
      </c>
    </row>
    <row r="106" spans="1:18" s="86" customFormat="1" ht="17.399999999999999">
      <c r="A106" s="92">
        <v>429.72300000000001</v>
      </c>
      <c r="B106" s="85">
        <v>384.49301625000004</v>
      </c>
      <c r="C106" s="85">
        <v>361.87199999999996</v>
      </c>
      <c r="D106" s="85">
        <v>316.64130749999998</v>
      </c>
      <c r="E106" s="85">
        <v>294.02407124999996</v>
      </c>
      <c r="F106" s="85">
        <v>280.45372950000001</v>
      </c>
      <c r="G106" s="85">
        <v>257.83649324999999</v>
      </c>
      <c r="H106" s="85">
        <v>235.219257</v>
      </c>
      <c r="I106" s="85">
        <v>452.34000000000003</v>
      </c>
      <c r="J106" s="85">
        <f t="shared" si="10"/>
        <v>451.20915000000002</v>
      </c>
      <c r="K106" s="85">
        <f t="shared" si="15"/>
        <v>403.71766706250003</v>
      </c>
      <c r="L106" s="85">
        <f t="shared" si="16"/>
        <v>379.96559999999994</v>
      </c>
      <c r="M106" s="85">
        <f t="shared" si="17"/>
        <v>332.473372875</v>
      </c>
      <c r="N106" s="85">
        <f t="shared" si="11"/>
        <v>308.72527481249995</v>
      </c>
      <c r="O106" s="85">
        <f t="shared" si="11"/>
        <v>294.47641597500001</v>
      </c>
      <c r="P106" s="85">
        <f t="shared" si="12"/>
        <v>270.72831791249996</v>
      </c>
      <c r="Q106" s="85">
        <f t="shared" si="13"/>
        <v>246.98021985</v>
      </c>
      <c r="R106" s="85">
        <f t="shared" si="14"/>
        <v>474.95700000000005</v>
      </c>
    </row>
    <row r="107" spans="1:18" ht="17.399999999999999">
      <c r="A107" s="88">
        <v>35.805</v>
      </c>
      <c r="B107" s="44">
        <v>32.04030375</v>
      </c>
      <c r="C107" s="44">
        <v>30.145500000000002</v>
      </c>
      <c r="D107" s="44">
        <v>26.386132499999999</v>
      </c>
      <c r="E107" s="44">
        <v>24.501408749999996</v>
      </c>
      <c r="F107" s="44">
        <v>23.370574499999996</v>
      </c>
      <c r="G107" s="44">
        <v>21.485850750000001</v>
      </c>
      <c r="H107" s="44">
        <v>19.601126999999998</v>
      </c>
      <c r="I107" s="44">
        <v>37.6845</v>
      </c>
      <c r="J107" s="44">
        <f t="shared" si="10"/>
        <v>37.59525</v>
      </c>
      <c r="K107" s="44">
        <f t="shared" si="15"/>
        <v>33.642318937500001</v>
      </c>
      <c r="L107" s="44">
        <f t="shared" si="16"/>
        <v>31.652775000000002</v>
      </c>
      <c r="M107" s="44">
        <f t="shared" si="17"/>
        <v>27.705439124999998</v>
      </c>
      <c r="N107" s="44">
        <f t="shared" si="11"/>
        <v>25.726479187499997</v>
      </c>
      <c r="O107" s="44">
        <f t="shared" si="11"/>
        <v>24.539103224999998</v>
      </c>
      <c r="P107" s="44">
        <f t="shared" si="12"/>
        <v>22.560143287500001</v>
      </c>
      <c r="Q107" s="44">
        <f t="shared" si="13"/>
        <v>20.581183349999996</v>
      </c>
      <c r="R107" s="44">
        <f t="shared" si="14"/>
        <v>39.568725000000001</v>
      </c>
    </row>
    <row r="108" spans="1:18" s="86" customFormat="1" ht="17.399999999999999">
      <c r="A108" s="92">
        <v>211.05</v>
      </c>
      <c r="B108" s="85">
        <v>188.83600000000001</v>
      </c>
      <c r="C108" s="85">
        <v>177.72</v>
      </c>
      <c r="D108" s="85">
        <v>155.512</v>
      </c>
      <c r="E108" s="85">
        <v>144.41</v>
      </c>
      <c r="F108" s="85">
        <v>137.74</v>
      </c>
      <c r="G108" s="85">
        <v>126.63</v>
      </c>
      <c r="H108" s="85">
        <v>115.52</v>
      </c>
      <c r="I108" s="85">
        <v>222.16</v>
      </c>
      <c r="J108" s="85">
        <f t="shared" ref="J108:J123" si="18">A108+(A108*5%)</f>
        <v>221.60250000000002</v>
      </c>
      <c r="K108" s="85">
        <f t="shared" ref="K108:K123" si="19">B108+(B108*5%)</f>
        <v>198.27780000000001</v>
      </c>
      <c r="L108" s="85">
        <f t="shared" ref="L108:L123" si="20">C108+(C108*5%)</f>
        <v>186.60599999999999</v>
      </c>
      <c r="M108" s="85">
        <f t="shared" ref="M108:M123" si="21">D108+(D108*5%)</f>
        <v>163.2876</v>
      </c>
      <c r="N108" s="85">
        <f t="shared" ref="N108:N123" si="22">E108+(E108*5%)</f>
        <v>151.63049999999998</v>
      </c>
      <c r="O108" s="85">
        <f t="shared" ref="O108:O123" si="23">F108+(F108*5%)</f>
        <v>144.62700000000001</v>
      </c>
      <c r="P108" s="85">
        <f t="shared" ref="P108:P123" si="24">G108+(G108*5%)</f>
        <v>132.9615</v>
      </c>
      <c r="Q108" s="85">
        <f t="shared" ref="Q108:Q123" si="25">H108+(H108*5%)</f>
        <v>121.29599999999999</v>
      </c>
      <c r="R108" s="85">
        <f t="shared" ref="R108:R123" si="26">I108+(I108*5%)</f>
        <v>233.268</v>
      </c>
    </row>
    <row r="109" spans="1:18" ht="17.399999999999999">
      <c r="A109" s="88">
        <v>35.038499999999999</v>
      </c>
      <c r="B109" s="44">
        <v>31.352275500000001</v>
      </c>
      <c r="C109" s="44">
        <v>29.508023999999999</v>
      </c>
      <c r="D109" s="44">
        <v>25.819520999999998</v>
      </c>
      <c r="E109" s="44">
        <v>23.9752695</v>
      </c>
      <c r="F109" s="44">
        <v>22.858499999999999</v>
      </c>
      <c r="G109" s="44">
        <v>21.021000000000001</v>
      </c>
      <c r="H109" s="44">
        <v>19.173000000000002</v>
      </c>
      <c r="I109" s="44">
        <v>36.88503</v>
      </c>
      <c r="J109" s="44">
        <f t="shared" si="18"/>
        <v>36.790424999999999</v>
      </c>
      <c r="K109" s="44">
        <f t="shared" si="19"/>
        <v>32.919889275000003</v>
      </c>
      <c r="L109" s="44">
        <f t="shared" si="20"/>
        <v>30.983425199999999</v>
      </c>
      <c r="M109" s="44">
        <f t="shared" si="21"/>
        <v>27.110497049999999</v>
      </c>
      <c r="N109" s="44">
        <f t="shared" si="22"/>
        <v>25.174032974999999</v>
      </c>
      <c r="O109" s="44">
        <f t="shared" si="23"/>
        <v>24.001424999999998</v>
      </c>
      <c r="P109" s="44">
        <f t="shared" si="24"/>
        <v>22.072050000000001</v>
      </c>
      <c r="Q109" s="44">
        <f t="shared" si="25"/>
        <v>20.13165</v>
      </c>
      <c r="R109" s="44">
        <f t="shared" si="26"/>
        <v>38.729281499999999</v>
      </c>
    </row>
    <row r="110" spans="1:18" s="86" customFormat="1" ht="17.399999999999999">
      <c r="A110" s="92">
        <v>72.344999999999999</v>
      </c>
      <c r="B110" s="85">
        <v>64.737130499999992</v>
      </c>
      <c r="C110" s="85">
        <v>60.929063999999997</v>
      </c>
      <c r="D110" s="85">
        <v>53.312930999999999</v>
      </c>
      <c r="E110" s="85">
        <v>49.504864500000004</v>
      </c>
      <c r="F110" s="85">
        <v>47.218499999999999</v>
      </c>
      <c r="G110" s="85">
        <v>43.407000000000004</v>
      </c>
      <c r="H110" s="85">
        <v>39.595500000000001</v>
      </c>
      <c r="I110" s="85">
        <v>76.161329999999992</v>
      </c>
      <c r="J110" s="85">
        <f t="shared" si="18"/>
        <v>75.962249999999997</v>
      </c>
      <c r="K110" s="85">
        <f t="shared" si="19"/>
        <v>67.973987024999985</v>
      </c>
      <c r="L110" s="85">
        <f t="shared" si="20"/>
        <v>63.975517199999999</v>
      </c>
      <c r="M110" s="85">
        <f t="shared" si="21"/>
        <v>55.978577549999997</v>
      </c>
      <c r="N110" s="85">
        <f t="shared" si="22"/>
        <v>51.980107725000003</v>
      </c>
      <c r="O110" s="85">
        <f t="shared" si="23"/>
        <v>49.579425000000001</v>
      </c>
      <c r="P110" s="85">
        <f t="shared" si="24"/>
        <v>45.577350000000003</v>
      </c>
      <c r="Q110" s="85">
        <f t="shared" si="25"/>
        <v>41.575275000000005</v>
      </c>
      <c r="R110" s="85">
        <f t="shared" si="26"/>
        <v>79.969396499999988</v>
      </c>
    </row>
    <row r="111" spans="1:18" ht="17.399999999999999">
      <c r="A111" s="88">
        <v>160.58699999999999</v>
      </c>
      <c r="B111" s="44">
        <v>143.68357499999999</v>
      </c>
      <c r="C111" s="44">
        <v>135.23160000000001</v>
      </c>
      <c r="D111" s="44">
        <v>118.32765000000001</v>
      </c>
      <c r="E111" s="44">
        <v>109.875675</v>
      </c>
      <c r="F111" s="44">
        <v>104.8005</v>
      </c>
      <c r="G111" s="44">
        <v>96.347999999999999</v>
      </c>
      <c r="H111" s="44">
        <v>87.895499999999998</v>
      </c>
      <c r="I111" s="44">
        <v>169.0395</v>
      </c>
      <c r="J111" s="44">
        <f t="shared" si="18"/>
        <v>168.61634999999998</v>
      </c>
      <c r="K111" s="44">
        <f t="shared" si="19"/>
        <v>150.86775374999999</v>
      </c>
      <c r="L111" s="44">
        <f t="shared" si="20"/>
        <v>141.99318000000002</v>
      </c>
      <c r="M111" s="44">
        <f t="shared" si="21"/>
        <v>124.2440325</v>
      </c>
      <c r="N111" s="44">
        <f t="shared" si="22"/>
        <v>115.36945875000001</v>
      </c>
      <c r="O111" s="44">
        <f t="shared" si="23"/>
        <v>110.040525</v>
      </c>
      <c r="P111" s="44">
        <f t="shared" si="24"/>
        <v>101.16540000000001</v>
      </c>
      <c r="Q111" s="44">
        <f t="shared" si="25"/>
        <v>92.290274999999994</v>
      </c>
      <c r="R111" s="44">
        <f t="shared" si="26"/>
        <v>177.49147500000001</v>
      </c>
    </row>
    <row r="112" spans="1:18" s="86" customFormat="1" ht="17.399999999999999">
      <c r="A112" s="92">
        <v>214.10550000000001</v>
      </c>
      <c r="B112" s="85">
        <v>191.57512500000001</v>
      </c>
      <c r="C112" s="85">
        <v>180.30600000000001</v>
      </c>
      <c r="D112" s="85">
        <v>157.76775000000001</v>
      </c>
      <c r="E112" s="85">
        <v>146.498625</v>
      </c>
      <c r="F112" s="85">
        <v>139.73400000000001</v>
      </c>
      <c r="G112" s="85">
        <v>128.4675</v>
      </c>
      <c r="H112" s="85">
        <v>117.1905</v>
      </c>
      <c r="I112" s="85">
        <v>225.38249999999999</v>
      </c>
      <c r="J112" s="85">
        <f t="shared" si="18"/>
        <v>224.81077500000001</v>
      </c>
      <c r="K112" s="85">
        <f t="shared" si="19"/>
        <v>201.15388125000001</v>
      </c>
      <c r="L112" s="85">
        <f t="shared" si="20"/>
        <v>189.32130000000001</v>
      </c>
      <c r="M112" s="85">
        <f t="shared" si="21"/>
        <v>165.6561375</v>
      </c>
      <c r="N112" s="85">
        <f t="shared" si="22"/>
        <v>153.82355625</v>
      </c>
      <c r="O112" s="85">
        <f t="shared" si="23"/>
        <v>146.72070000000002</v>
      </c>
      <c r="P112" s="85">
        <f t="shared" si="24"/>
        <v>134.89087499999999</v>
      </c>
      <c r="Q112" s="85">
        <f t="shared" si="25"/>
        <v>123.05002500000001</v>
      </c>
      <c r="R112" s="85">
        <f t="shared" si="26"/>
        <v>236.651625</v>
      </c>
    </row>
    <row r="113" spans="1:18" ht="17.399999999999999">
      <c r="A113" s="88">
        <v>97.3245</v>
      </c>
      <c r="B113" s="44">
        <v>87.084973500000018</v>
      </c>
      <c r="C113" s="44">
        <v>81.962327999999999</v>
      </c>
      <c r="D113" s="44">
        <v>71.717037000000005</v>
      </c>
      <c r="E113" s="44">
        <v>66.5943915</v>
      </c>
      <c r="F113" s="44">
        <v>63.514500000000005</v>
      </c>
      <c r="G113" s="44">
        <v>58.390500000000003</v>
      </c>
      <c r="H113" s="44">
        <v>53.266499999999994</v>
      </c>
      <c r="I113" s="44">
        <v>102.45291</v>
      </c>
      <c r="J113" s="44">
        <f t="shared" si="18"/>
        <v>102.190725</v>
      </c>
      <c r="K113" s="44">
        <f t="shared" si="19"/>
        <v>91.439222175000026</v>
      </c>
      <c r="L113" s="44">
        <f t="shared" si="20"/>
        <v>86.060444399999994</v>
      </c>
      <c r="M113" s="44">
        <f t="shared" si="21"/>
        <v>75.302888850000002</v>
      </c>
      <c r="N113" s="44">
        <f t="shared" si="22"/>
        <v>69.924111074999999</v>
      </c>
      <c r="O113" s="44">
        <f t="shared" si="23"/>
        <v>66.690225000000012</v>
      </c>
      <c r="P113" s="44">
        <f t="shared" si="24"/>
        <v>61.310025000000003</v>
      </c>
      <c r="Q113" s="44">
        <f t="shared" si="25"/>
        <v>55.929824999999994</v>
      </c>
      <c r="R113" s="44">
        <f t="shared" si="26"/>
        <v>107.57555550000001</v>
      </c>
    </row>
    <row r="114" spans="1:18" s="86" customFormat="1" ht="17.399999999999999">
      <c r="A114" s="92">
        <v>165.78449999999998</v>
      </c>
      <c r="B114" s="85">
        <v>148.33617749999999</v>
      </c>
      <c r="C114" s="85">
        <v>139.61052000000001</v>
      </c>
      <c r="D114" s="85">
        <v>122.159205</v>
      </c>
      <c r="E114" s="85">
        <v>113.43354749999999</v>
      </c>
      <c r="F114" s="85">
        <v>108.19200000000001</v>
      </c>
      <c r="G114" s="85">
        <v>99.466500000000011</v>
      </c>
      <c r="H114" s="85">
        <v>90.741</v>
      </c>
      <c r="I114" s="85">
        <v>174.51315</v>
      </c>
      <c r="J114" s="85">
        <f t="shared" si="18"/>
        <v>174.07372499999997</v>
      </c>
      <c r="K114" s="85">
        <f t="shared" si="19"/>
        <v>155.75298637499998</v>
      </c>
      <c r="L114" s="85">
        <f t="shared" si="20"/>
        <v>146.59104600000001</v>
      </c>
      <c r="M114" s="85">
        <f t="shared" si="21"/>
        <v>128.26716525000001</v>
      </c>
      <c r="N114" s="85">
        <f t="shared" si="22"/>
        <v>119.10522487499999</v>
      </c>
      <c r="O114" s="85">
        <f t="shared" si="23"/>
        <v>113.6016</v>
      </c>
      <c r="P114" s="85">
        <f t="shared" si="24"/>
        <v>104.43982500000001</v>
      </c>
      <c r="Q114" s="85">
        <f t="shared" si="25"/>
        <v>95.278049999999993</v>
      </c>
      <c r="R114" s="85">
        <f t="shared" si="26"/>
        <v>183.23880750000001</v>
      </c>
    </row>
    <row r="115" spans="1:18" ht="17.399999999999999">
      <c r="A115" s="88">
        <v>162.86550000000003</v>
      </c>
      <c r="B115" s="44">
        <v>145.7243655</v>
      </c>
      <c r="C115" s="44">
        <v>137.15234400000003</v>
      </c>
      <c r="D115" s="44">
        <v>120.008301</v>
      </c>
      <c r="E115" s="44">
        <v>111.4362795</v>
      </c>
      <c r="F115" s="44">
        <v>106.2915</v>
      </c>
      <c r="G115" s="44">
        <v>97.713000000000008</v>
      </c>
      <c r="H115" s="44">
        <v>89.14500000000001</v>
      </c>
      <c r="I115" s="44">
        <v>171.44042999999999</v>
      </c>
      <c r="J115" s="44">
        <f t="shared" si="18"/>
        <v>171.00877500000001</v>
      </c>
      <c r="K115" s="44">
        <f t="shared" si="19"/>
        <v>153.01058377500001</v>
      </c>
      <c r="L115" s="44">
        <f t="shared" si="20"/>
        <v>144.00996120000002</v>
      </c>
      <c r="M115" s="44">
        <f t="shared" si="21"/>
        <v>126.00871605</v>
      </c>
      <c r="N115" s="44">
        <f t="shared" si="22"/>
        <v>117.008093475</v>
      </c>
      <c r="O115" s="44">
        <f t="shared" si="23"/>
        <v>111.606075</v>
      </c>
      <c r="P115" s="44">
        <f t="shared" si="24"/>
        <v>102.59865000000001</v>
      </c>
      <c r="Q115" s="44">
        <f t="shared" si="25"/>
        <v>93.602250000000012</v>
      </c>
      <c r="R115" s="44">
        <f t="shared" si="26"/>
        <v>180.0124515</v>
      </c>
    </row>
    <row r="116" spans="1:18" s="86" customFormat="1" ht="17.399999999999999">
      <c r="A116" s="92">
        <v>162.86550000000003</v>
      </c>
      <c r="B116" s="85">
        <v>145.7243655</v>
      </c>
      <c r="C116" s="85">
        <v>137.15234400000003</v>
      </c>
      <c r="D116" s="85">
        <v>120.008301</v>
      </c>
      <c r="E116" s="85">
        <v>111.4362795</v>
      </c>
      <c r="F116" s="85">
        <v>106.2915</v>
      </c>
      <c r="G116" s="85">
        <v>97.713000000000008</v>
      </c>
      <c r="H116" s="85">
        <v>89.14500000000001</v>
      </c>
      <c r="I116" s="85">
        <v>171.44042999999999</v>
      </c>
      <c r="J116" s="85">
        <f t="shared" si="18"/>
        <v>171.00877500000001</v>
      </c>
      <c r="K116" s="85">
        <f t="shared" si="19"/>
        <v>153.01058377500001</v>
      </c>
      <c r="L116" s="85">
        <f t="shared" si="20"/>
        <v>144.00996120000002</v>
      </c>
      <c r="M116" s="85">
        <f t="shared" si="21"/>
        <v>126.00871605</v>
      </c>
      <c r="N116" s="85">
        <f t="shared" si="22"/>
        <v>117.008093475</v>
      </c>
      <c r="O116" s="85">
        <f t="shared" si="23"/>
        <v>111.606075</v>
      </c>
      <c r="P116" s="85">
        <f t="shared" si="24"/>
        <v>102.59865000000001</v>
      </c>
      <c r="Q116" s="85">
        <f t="shared" si="25"/>
        <v>93.602250000000012</v>
      </c>
      <c r="R116" s="85">
        <f t="shared" si="26"/>
        <v>180.0124515</v>
      </c>
    </row>
    <row r="117" spans="1:18" ht="17.399999999999999">
      <c r="A117" s="88">
        <v>250.44600000000003</v>
      </c>
      <c r="B117" s="44">
        <v>224.089257</v>
      </c>
      <c r="C117" s="44">
        <v>210.90753599999999</v>
      </c>
      <c r="D117" s="44">
        <v>184.544094</v>
      </c>
      <c r="E117" s="44">
        <v>171.36237299999999</v>
      </c>
      <c r="F117" s="44">
        <v>163.44299999999998</v>
      </c>
      <c r="G117" s="44">
        <v>150.2655</v>
      </c>
      <c r="H117" s="44">
        <v>137.08799999999999</v>
      </c>
      <c r="I117" s="44">
        <v>263.63441999999998</v>
      </c>
      <c r="J117" s="44">
        <f t="shared" si="18"/>
        <v>262.9683</v>
      </c>
      <c r="K117" s="44">
        <f t="shared" si="19"/>
        <v>235.29371985</v>
      </c>
      <c r="L117" s="44">
        <f t="shared" si="20"/>
        <v>221.45291279999998</v>
      </c>
      <c r="M117" s="44">
        <f t="shared" si="21"/>
        <v>193.77129869999999</v>
      </c>
      <c r="N117" s="44">
        <f t="shared" si="22"/>
        <v>179.93049164999999</v>
      </c>
      <c r="O117" s="44">
        <f t="shared" si="23"/>
        <v>171.61514999999997</v>
      </c>
      <c r="P117" s="44">
        <f t="shared" si="24"/>
        <v>157.778775</v>
      </c>
      <c r="Q117" s="44">
        <f t="shared" si="25"/>
        <v>143.94239999999999</v>
      </c>
      <c r="R117" s="44">
        <f t="shared" si="26"/>
        <v>276.81614099999996</v>
      </c>
    </row>
    <row r="118" spans="1:18" s="86" customFormat="1" ht="17.399999999999999">
      <c r="A118" s="92">
        <v>279.32099999999997</v>
      </c>
      <c r="B118" s="85">
        <v>249.92302649999999</v>
      </c>
      <c r="C118" s="85">
        <v>235.22167200000001</v>
      </c>
      <c r="D118" s="85">
        <v>205.818963</v>
      </c>
      <c r="E118" s="85">
        <v>191.11760850000002</v>
      </c>
      <c r="F118" s="85">
        <v>182.29050000000001</v>
      </c>
      <c r="G118" s="85">
        <v>167.59050000000002</v>
      </c>
      <c r="H118" s="85">
        <v>152.8905</v>
      </c>
      <c r="I118" s="85">
        <v>294.02708999999999</v>
      </c>
      <c r="J118" s="85">
        <f t="shared" si="18"/>
        <v>293.28704999999997</v>
      </c>
      <c r="K118" s="85">
        <f t="shared" si="19"/>
        <v>262.41917782500002</v>
      </c>
      <c r="L118" s="85">
        <f t="shared" si="20"/>
        <v>246.98275560000002</v>
      </c>
      <c r="M118" s="85">
        <f t="shared" si="21"/>
        <v>216.10991114999999</v>
      </c>
      <c r="N118" s="85">
        <f t="shared" si="22"/>
        <v>200.67348892500002</v>
      </c>
      <c r="O118" s="85">
        <f t="shared" si="23"/>
        <v>191.40502500000002</v>
      </c>
      <c r="P118" s="85">
        <f t="shared" si="24"/>
        <v>175.97002500000002</v>
      </c>
      <c r="Q118" s="85">
        <f t="shared" si="25"/>
        <v>160.53502499999999</v>
      </c>
      <c r="R118" s="85">
        <f t="shared" si="26"/>
        <v>308.72844449999997</v>
      </c>
    </row>
    <row r="119" spans="1:18" ht="17.399999999999999">
      <c r="A119" s="88">
        <v>91.160999999999987</v>
      </c>
      <c r="B119" s="44">
        <v>81.566467500000002</v>
      </c>
      <c r="C119" s="44">
        <v>76.768440000000012</v>
      </c>
      <c r="D119" s="44">
        <v>67.172385000000006</v>
      </c>
      <c r="E119" s="44">
        <v>62.374357500000002</v>
      </c>
      <c r="F119" s="44">
        <v>59.492999999999995</v>
      </c>
      <c r="G119" s="44">
        <v>54.694500000000005</v>
      </c>
      <c r="H119" s="44">
        <v>49.896000000000001</v>
      </c>
      <c r="I119" s="44">
        <v>95.960550000000012</v>
      </c>
      <c r="J119" s="44">
        <f t="shared" si="18"/>
        <v>95.719049999999982</v>
      </c>
      <c r="K119" s="44">
        <f t="shared" si="19"/>
        <v>85.644790874999998</v>
      </c>
      <c r="L119" s="44">
        <f t="shared" si="20"/>
        <v>80.606862000000007</v>
      </c>
      <c r="M119" s="44">
        <f t="shared" si="21"/>
        <v>70.531004250000009</v>
      </c>
      <c r="N119" s="44">
        <f t="shared" si="22"/>
        <v>65.493075375000004</v>
      </c>
      <c r="O119" s="44">
        <f t="shared" si="23"/>
        <v>62.467649999999992</v>
      </c>
      <c r="P119" s="44">
        <f t="shared" si="24"/>
        <v>57.429225000000002</v>
      </c>
      <c r="Q119" s="44">
        <f t="shared" si="25"/>
        <v>52.390799999999999</v>
      </c>
      <c r="R119" s="44">
        <f t="shared" si="26"/>
        <v>100.75857750000002</v>
      </c>
    </row>
    <row r="120" spans="1:18" s="86" customFormat="1" ht="17.399999999999999">
      <c r="A120" s="92"/>
      <c r="B120" s="85"/>
      <c r="C120" s="85"/>
      <c r="D120" s="85"/>
      <c r="E120" s="85"/>
      <c r="F120" s="85"/>
      <c r="G120" s="85"/>
      <c r="H120" s="85"/>
      <c r="I120" s="85"/>
      <c r="J120" s="85">
        <f t="shared" si="18"/>
        <v>0</v>
      </c>
      <c r="K120" s="85">
        <f t="shared" si="19"/>
        <v>0</v>
      </c>
      <c r="L120" s="85">
        <f t="shared" si="20"/>
        <v>0</v>
      </c>
      <c r="M120" s="85">
        <f t="shared" si="21"/>
        <v>0</v>
      </c>
      <c r="N120" s="85">
        <f t="shared" si="22"/>
        <v>0</v>
      </c>
      <c r="O120" s="85">
        <f t="shared" si="23"/>
        <v>0</v>
      </c>
      <c r="P120" s="85">
        <f t="shared" si="24"/>
        <v>0</v>
      </c>
      <c r="Q120" s="85">
        <f t="shared" si="25"/>
        <v>0</v>
      </c>
      <c r="R120" s="85">
        <f t="shared" si="26"/>
        <v>0</v>
      </c>
    </row>
    <row r="121" spans="1:18" s="86" customFormat="1" ht="17.399999999999999">
      <c r="A121" s="92"/>
      <c r="B121" s="85"/>
      <c r="C121" s="85"/>
      <c r="D121" s="85"/>
      <c r="E121" s="85"/>
      <c r="F121" s="85"/>
      <c r="G121" s="85"/>
      <c r="H121" s="85"/>
      <c r="I121" s="85"/>
      <c r="J121" s="85">
        <f t="shared" si="18"/>
        <v>0</v>
      </c>
      <c r="K121" s="85">
        <f t="shared" si="19"/>
        <v>0</v>
      </c>
      <c r="L121" s="85">
        <f t="shared" si="20"/>
        <v>0</v>
      </c>
      <c r="M121" s="85">
        <f t="shared" si="21"/>
        <v>0</v>
      </c>
      <c r="N121" s="85">
        <f t="shared" si="22"/>
        <v>0</v>
      </c>
      <c r="O121" s="85">
        <f t="shared" si="23"/>
        <v>0</v>
      </c>
      <c r="P121" s="85">
        <f t="shared" si="24"/>
        <v>0</v>
      </c>
      <c r="Q121" s="85">
        <f t="shared" si="25"/>
        <v>0</v>
      </c>
      <c r="R121" s="85">
        <f t="shared" si="26"/>
        <v>0</v>
      </c>
    </row>
    <row r="122" spans="1:18" s="86" customFormat="1" ht="17.399999999999999">
      <c r="A122" s="92"/>
      <c r="B122" s="85"/>
      <c r="C122" s="85"/>
      <c r="D122" s="85"/>
      <c r="E122" s="85"/>
      <c r="F122" s="85"/>
      <c r="G122" s="85"/>
      <c r="H122" s="85"/>
      <c r="I122" s="85"/>
      <c r="J122" s="85">
        <f t="shared" si="18"/>
        <v>0</v>
      </c>
      <c r="K122" s="85">
        <f t="shared" si="19"/>
        <v>0</v>
      </c>
      <c r="L122" s="85">
        <f t="shared" si="20"/>
        <v>0</v>
      </c>
      <c r="M122" s="85">
        <f t="shared" si="21"/>
        <v>0</v>
      </c>
      <c r="N122" s="85">
        <f t="shared" si="22"/>
        <v>0</v>
      </c>
      <c r="O122" s="85">
        <f t="shared" si="23"/>
        <v>0</v>
      </c>
      <c r="P122" s="85">
        <f t="shared" si="24"/>
        <v>0</v>
      </c>
      <c r="Q122" s="85">
        <f t="shared" si="25"/>
        <v>0</v>
      </c>
      <c r="R122" s="85">
        <f t="shared" si="26"/>
        <v>0</v>
      </c>
    </row>
    <row r="123" spans="1:18" s="86" customFormat="1" ht="17.399999999999999">
      <c r="A123" s="92"/>
      <c r="B123" s="85"/>
      <c r="C123" s="85"/>
      <c r="D123" s="85"/>
      <c r="E123" s="85"/>
      <c r="F123" s="85"/>
      <c r="G123" s="85"/>
      <c r="H123" s="85"/>
      <c r="I123" s="85"/>
      <c r="J123" s="85">
        <f t="shared" si="18"/>
        <v>0</v>
      </c>
      <c r="K123" s="85">
        <f t="shared" si="19"/>
        <v>0</v>
      </c>
      <c r="L123" s="85">
        <f t="shared" si="20"/>
        <v>0</v>
      </c>
      <c r="M123" s="85">
        <f t="shared" si="21"/>
        <v>0</v>
      </c>
      <c r="N123" s="85">
        <f t="shared" si="22"/>
        <v>0</v>
      </c>
      <c r="O123" s="85">
        <f t="shared" si="23"/>
        <v>0</v>
      </c>
      <c r="P123" s="85">
        <f t="shared" si="24"/>
        <v>0</v>
      </c>
      <c r="Q123" s="85">
        <f t="shared" si="25"/>
        <v>0</v>
      </c>
      <c r="R123" s="85">
        <f t="shared" si="26"/>
        <v>0</v>
      </c>
    </row>
    <row r="129" spans="10:18" ht="17.399999999999999">
      <c r="J129" s="34">
        <v>109.4121</v>
      </c>
      <c r="K129" s="34">
        <v>97.892077499999999</v>
      </c>
      <c r="L129" s="34">
        <v>92.133719999999997</v>
      </c>
      <c r="M129" s="34">
        <v>80.526600000000002</v>
      </c>
      <c r="N129" s="34">
        <v>74.858647499999989</v>
      </c>
      <c r="O129" s="34">
        <v>71.309700000000007</v>
      </c>
      <c r="P129" s="34">
        <v>65.554649999999995</v>
      </c>
      <c r="Q129" s="34">
        <v>59.788574999999994</v>
      </c>
      <c r="R129" s="34">
        <v>115.3656</v>
      </c>
    </row>
    <row r="131" spans="10:18" ht="17.399999999999999">
      <c r="J131" s="85">
        <v>293.28704999999997</v>
      </c>
      <c r="K131" s="85">
        <v>262.41917782500002</v>
      </c>
      <c r="L131" s="85">
        <v>246.98275560000002</v>
      </c>
      <c r="M131" s="85">
        <v>216.10991114999999</v>
      </c>
      <c r="N131" s="85">
        <v>200.67348892500002</v>
      </c>
      <c r="O131" s="85">
        <v>191.40502500000002</v>
      </c>
      <c r="P131" s="85">
        <v>175.97002500000002</v>
      </c>
      <c r="Q131" s="85">
        <v>160.53502499999999</v>
      </c>
      <c r="R131" s="85">
        <v>308.72844449999997</v>
      </c>
    </row>
  </sheetData>
  <autoFilter ref="A1:R107" xr:uid="{00000000-0009-0000-0000-000001000000}"/>
  <conditionalFormatting sqref="D6">
    <cfRule type="colorScale" priority="3">
      <colorScale>
        <cfvo type="min"/>
        <cfvo type="max"/>
        <color rgb="FFFFFF00"/>
        <color theme="0"/>
      </colorScale>
    </cfRule>
  </conditionalFormatting>
  <conditionalFormatting sqref="D8">
    <cfRule type="colorScale" priority="1">
      <colorScale>
        <cfvo type="min"/>
        <cfvo type="max"/>
        <color rgb="FFFFFF00"/>
        <color theme="0"/>
      </colorScale>
    </cfRule>
  </conditionalFormatting>
  <conditionalFormatting sqref="D66">
    <cfRule type="colorScale" priority="2">
      <colorScale>
        <cfvo type="min"/>
        <cfvo type="max"/>
        <color rgb="FFFFFF00"/>
        <color theme="0"/>
      </colorScale>
    </cfRule>
  </conditionalFormatting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</dc:creator>
  <cp:lastModifiedBy>Hossein</cp:lastModifiedBy>
  <cp:lastPrinted>2021-05-06T13:47:31Z</cp:lastPrinted>
  <dcterms:created xsi:type="dcterms:W3CDTF">2019-07-24T18:30:40Z</dcterms:created>
  <dcterms:modified xsi:type="dcterms:W3CDTF">2025-07-01T12:37:43Z</dcterms:modified>
</cp:coreProperties>
</file>