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-wako\Documents\FileKey\document\99_テスト仕様書\結合テスト仕様書\準備\"/>
    </mc:Choice>
  </mc:AlternateContent>
  <bookViews>
    <workbookView xWindow="-15" yWindow="15" windowWidth="18945" windowHeight="8640" tabRatio="750" firstSheet="2" activeTab="3"/>
  </bookViews>
  <sheets>
    <sheet name="tmp" sheetId="16" state="hidden" r:id="rId1"/>
    <sheet name="見積書" sheetId="12" state="hidden" r:id="rId2"/>
    <sheet name="開発・制作工数見積" sheetId="14" r:id="rId3"/>
    <sheet name="詳細" sheetId="15" r:id="rId4"/>
    <sheet name="発注書" sheetId="13" state="hidden" r:id="rId5"/>
    <sheet name="受注伝票" sheetId="17" state="hidden" r:id="rId6"/>
  </sheets>
  <definedNames>
    <definedName name="_xlnm.Print_Area" localSheetId="1">見積書!$A$1:$BA$67</definedName>
    <definedName name="_xlnm.Print_Area" localSheetId="3">詳細!$A$1:$F$63</definedName>
  </definedNames>
  <calcPr calcId="152511"/>
</workbook>
</file>

<file path=xl/calcChain.xml><?xml version="1.0" encoding="utf-8"?>
<calcChain xmlns="http://schemas.openxmlformats.org/spreadsheetml/2006/main">
  <c r="BB6" i="17" l="1"/>
  <c r="AP3" i="12"/>
  <c r="F58" i="15" l="1"/>
  <c r="D18" i="14" s="1"/>
  <c r="O27" i="12" s="1"/>
  <c r="F53" i="15"/>
  <c r="F51" i="15"/>
  <c r="D15" i="14" s="1"/>
  <c r="O24" i="12" s="1"/>
  <c r="F48" i="15"/>
  <c r="D14" i="14" s="1"/>
  <c r="O23" i="12" s="1"/>
  <c r="F17" i="15"/>
  <c r="D13" i="14" s="1"/>
  <c r="O22" i="12" s="1"/>
  <c r="F7" i="15"/>
  <c r="D12" i="14" s="1"/>
  <c r="O21" i="12" s="1"/>
  <c r="F3" i="15"/>
  <c r="D11" i="14" s="1"/>
  <c r="AY43" i="17"/>
  <c r="AY41" i="17"/>
  <c r="AY39" i="17"/>
  <c r="AY37" i="17"/>
  <c r="AY35" i="17"/>
  <c r="AY33" i="17"/>
  <c r="AY31" i="17"/>
  <c r="AY29" i="17"/>
  <c r="AY27" i="17"/>
  <c r="Z41" i="17"/>
  <c r="Z39" i="17"/>
  <c r="Z37" i="17"/>
  <c r="Z35" i="17"/>
  <c r="Z33" i="17"/>
  <c r="Z31" i="17"/>
  <c r="Z29" i="17"/>
  <c r="Z27" i="17"/>
  <c r="U41" i="17"/>
  <c r="U39" i="17"/>
  <c r="U37" i="17"/>
  <c r="U35" i="17"/>
  <c r="U33" i="17"/>
  <c r="U31" i="17"/>
  <c r="U29" i="17"/>
  <c r="U27" i="17"/>
  <c r="A41" i="17"/>
  <c r="A39" i="17"/>
  <c r="A37" i="17"/>
  <c r="A35" i="17"/>
  <c r="A33" i="17"/>
  <c r="A31" i="17"/>
  <c r="A29" i="17"/>
  <c r="A27" i="17"/>
  <c r="P56" i="17"/>
  <c r="P54" i="17"/>
  <c r="I15" i="17"/>
  <c r="BG6" i="17"/>
  <c r="I7" i="17"/>
  <c r="I5" i="17"/>
  <c r="K15" i="13"/>
  <c r="A63" i="12"/>
  <c r="L2" i="14"/>
  <c r="E3" i="12"/>
  <c r="O1" i="14" s="1"/>
  <c r="K15" i="12"/>
  <c r="K14" i="12"/>
  <c r="D6" i="14"/>
  <c r="D7" i="14"/>
  <c r="A7" i="12"/>
  <c r="D8" i="14"/>
  <c r="AS13" i="12"/>
  <c r="A66" i="12"/>
  <c r="A65" i="12"/>
  <c r="A64" i="12"/>
  <c r="S29" i="12"/>
  <c r="U43" i="17" s="1"/>
  <c r="O29" i="12"/>
  <c r="P43" i="17" s="1"/>
  <c r="B29" i="12"/>
  <c r="A43" i="17" s="1"/>
  <c r="K13" i="12"/>
  <c r="K14" i="13" s="1"/>
  <c r="AG11" i="12"/>
  <c r="AG10" i="12"/>
  <c r="AG9" i="12"/>
  <c r="AK13" i="12"/>
  <c r="K13" i="13"/>
  <c r="W47" i="13"/>
  <c r="S47" i="13"/>
  <c r="O47" i="13"/>
  <c r="AE47" i="13" s="1"/>
  <c r="B47" i="13"/>
  <c r="W46" i="13"/>
  <c r="S46" i="13"/>
  <c r="O46" i="13"/>
  <c r="B46" i="13"/>
  <c r="W45" i="13"/>
  <c r="S45" i="13"/>
  <c r="O45" i="13"/>
  <c r="B45" i="13"/>
  <c r="W44" i="13"/>
  <c r="S44" i="13"/>
  <c r="O44" i="13"/>
  <c r="B44" i="13"/>
  <c r="W43" i="13"/>
  <c r="S43" i="13"/>
  <c r="O43" i="13"/>
  <c r="AE43" i="13" s="1"/>
  <c r="B43" i="13"/>
  <c r="W42" i="13"/>
  <c r="S42" i="13"/>
  <c r="O42" i="13"/>
  <c r="B42" i="13"/>
  <c r="W41" i="13"/>
  <c r="S41" i="13"/>
  <c r="O41" i="13"/>
  <c r="AE41" i="13" s="1"/>
  <c r="B41" i="13"/>
  <c r="W40" i="13"/>
  <c r="S40" i="13"/>
  <c r="O40" i="13"/>
  <c r="B40" i="13"/>
  <c r="W39" i="13"/>
  <c r="S39" i="13"/>
  <c r="O39" i="13"/>
  <c r="B39" i="13"/>
  <c r="W38" i="13"/>
  <c r="S38" i="13"/>
  <c r="O38" i="13"/>
  <c r="B38" i="13"/>
  <c r="W37" i="13"/>
  <c r="S37" i="13"/>
  <c r="O37" i="13"/>
  <c r="B37" i="13"/>
  <c r="W36" i="13"/>
  <c r="S36" i="13"/>
  <c r="O36" i="13"/>
  <c r="B36" i="13"/>
  <c r="W35" i="13"/>
  <c r="S35" i="13"/>
  <c r="O35" i="13"/>
  <c r="AE35" i="13" s="1"/>
  <c r="B35" i="13"/>
  <c r="W34" i="13"/>
  <c r="S34" i="13"/>
  <c r="O34" i="13"/>
  <c r="B34" i="13"/>
  <c r="W33" i="13"/>
  <c r="S33" i="13"/>
  <c r="O33" i="13"/>
  <c r="B33" i="13"/>
  <c r="W32" i="13"/>
  <c r="S32" i="13"/>
  <c r="O32" i="13"/>
  <c r="B32" i="13"/>
  <c r="W31" i="13"/>
  <c r="S31" i="13"/>
  <c r="O31" i="13"/>
  <c r="AE31" i="13" s="1"/>
  <c r="B31" i="13"/>
  <c r="W30" i="13"/>
  <c r="S30" i="13"/>
  <c r="O30" i="13"/>
  <c r="B30" i="13"/>
  <c r="B29" i="13"/>
  <c r="W28" i="13"/>
  <c r="S28" i="13"/>
  <c r="O28" i="13"/>
  <c r="AE28" i="13"/>
  <c r="B28" i="13"/>
  <c r="W27" i="13"/>
  <c r="S27" i="13"/>
  <c r="B27" i="13"/>
  <c r="W26" i="13"/>
  <c r="S26" i="13"/>
  <c r="B26" i="13"/>
  <c r="W25" i="13"/>
  <c r="S25" i="13"/>
  <c r="B25" i="13"/>
  <c r="W24" i="13"/>
  <c r="S24" i="13"/>
  <c r="B24" i="13"/>
  <c r="W23" i="13"/>
  <c r="S23" i="13"/>
  <c r="B23" i="13"/>
  <c r="W22" i="13"/>
  <c r="S22" i="13"/>
  <c r="B22" i="13"/>
  <c r="W21" i="13"/>
  <c r="S21" i="13"/>
  <c r="B21" i="13"/>
  <c r="W20" i="13"/>
  <c r="S20" i="13"/>
  <c r="B20" i="13"/>
  <c r="W19" i="13"/>
  <c r="S19" i="13"/>
  <c r="O19" i="13"/>
  <c r="AE19" i="13" s="1"/>
  <c r="B19" i="13"/>
  <c r="AP18" i="13"/>
  <c r="W18" i="13"/>
  <c r="S18" i="13"/>
  <c r="O18" i="13"/>
  <c r="AE18" i="13" s="1"/>
  <c r="B18" i="13"/>
  <c r="S49" i="13"/>
  <c r="AE46" i="13"/>
  <c r="AE45" i="13"/>
  <c r="AE44" i="13"/>
  <c r="AE42" i="13"/>
  <c r="AE40" i="13"/>
  <c r="AE39" i="13"/>
  <c r="AE38" i="13"/>
  <c r="AE37" i="13"/>
  <c r="AE36" i="13"/>
  <c r="AE34" i="13"/>
  <c r="AE33" i="13"/>
  <c r="AE32" i="13"/>
  <c r="AE30" i="13"/>
  <c r="AE30" i="12"/>
  <c r="AE19" i="12"/>
  <c r="AE31" i="12"/>
  <c r="AE28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S59" i="12"/>
  <c r="W29" i="12"/>
  <c r="Z43" i="17" s="1"/>
  <c r="S29" i="13" l="1"/>
  <c r="AE29" i="12"/>
  <c r="AJ43" i="17" s="1"/>
  <c r="O29" i="13"/>
  <c r="AE29" i="13" s="1"/>
  <c r="D16" i="14"/>
  <c r="O25" i="12" s="1"/>
  <c r="AE25" i="12" s="1"/>
  <c r="AJ37" i="17" s="1"/>
  <c r="P29" i="17"/>
  <c r="O21" i="13"/>
  <c r="AE21" i="13" s="1"/>
  <c r="AE21" i="12"/>
  <c r="AJ29" i="17" s="1"/>
  <c r="K12" i="12"/>
  <c r="K12" i="13" s="1"/>
  <c r="P41" i="17"/>
  <c r="O27" i="13"/>
  <c r="AE27" i="13" s="1"/>
  <c r="AE27" i="12"/>
  <c r="AJ41" i="17" s="1"/>
  <c r="O25" i="13"/>
  <c r="AE25" i="13" s="1"/>
  <c r="P37" i="17"/>
  <c r="O24" i="13"/>
  <c r="AE24" i="13" s="1"/>
  <c r="P35" i="17"/>
  <c r="AE24" i="12"/>
  <c r="AJ35" i="17" s="1"/>
  <c r="P33" i="17"/>
  <c r="O23" i="13"/>
  <c r="AE23" i="13" s="1"/>
  <c r="AE23" i="12"/>
  <c r="AJ33" i="17" s="1"/>
  <c r="O22" i="13"/>
  <c r="AE22" i="13" s="1"/>
  <c r="AE22" i="12"/>
  <c r="AJ31" i="17" s="1"/>
  <c r="P31" i="17"/>
  <c r="W29" i="13"/>
  <c r="O20" i="12"/>
  <c r="F56" i="15" l="1"/>
  <c r="F62" i="15" s="1"/>
  <c r="F63" i="15" s="1"/>
  <c r="P27" i="17"/>
  <c r="O20" i="13"/>
  <c r="AE20" i="13" s="1"/>
  <c r="AE20" i="12"/>
  <c r="D17" i="14" l="1"/>
  <c r="O26" i="12" s="1"/>
  <c r="AJ27" i="17"/>
  <c r="D10" i="14" l="1"/>
  <c r="F10" i="14" s="1"/>
  <c r="O26" i="13"/>
  <c r="AE26" i="13" s="1"/>
  <c r="AE48" i="13" s="1"/>
  <c r="AE50" i="13" s="1"/>
  <c r="AE51" i="13" s="1"/>
  <c r="J11" i="13" s="1"/>
  <c r="AE26" i="12"/>
  <c r="P39" i="17"/>
  <c r="AJ39" i="17" l="1"/>
  <c r="AE58" i="12"/>
  <c r="I45" i="17" l="1"/>
  <c r="AE60" i="12"/>
  <c r="AD45" i="17" s="1"/>
  <c r="AE61" i="12" l="1"/>
  <c r="J11" i="12" l="1"/>
  <c r="AY45" i="17"/>
</calcChain>
</file>

<file path=xl/sharedStrings.xml><?xml version="1.0" encoding="utf-8"?>
<sst xmlns="http://schemas.openxmlformats.org/spreadsheetml/2006/main" count="290" uniqueCount="245">
  <si>
    <t>御中</t>
    <rPh sb="0" eb="2">
      <t>オンチュウ</t>
    </rPh>
    <phoneticPr fontId="2"/>
  </si>
  <si>
    <t>下記の通り御見積申し上げます。</t>
  </si>
  <si>
    <t>何卒御下命賜りますようお願い申し上げます。</t>
    <rPh sb="0" eb="2">
      <t>ナニトゾ</t>
    </rPh>
    <rPh sb="2" eb="5">
      <t>ゴカメイ</t>
    </rPh>
    <rPh sb="5" eb="6">
      <t>タマワ</t>
    </rPh>
    <rPh sb="12" eb="13">
      <t>ネガ</t>
    </rPh>
    <rPh sb="14" eb="15">
      <t>モウ</t>
    </rPh>
    <rPh sb="16" eb="17">
      <t>ア</t>
    </rPh>
    <phoneticPr fontId="2"/>
  </si>
  <si>
    <t>合計金額</t>
    <rPh sb="0" eb="2">
      <t>ゴウケイ</t>
    </rPh>
    <rPh sb="2" eb="4">
      <t>キンガク</t>
    </rPh>
    <phoneticPr fontId="2"/>
  </si>
  <si>
    <t>円</t>
    <rPh sb="0" eb="1">
      <t>エン</t>
    </rPh>
    <phoneticPr fontId="2"/>
  </si>
  <si>
    <t>件名</t>
    <rPh sb="0" eb="2">
      <t>ケンメイ</t>
    </rPh>
    <phoneticPr fontId="2"/>
  </si>
  <si>
    <t>受渡期日</t>
    <rPh sb="0" eb="2">
      <t>ウケワタシ</t>
    </rPh>
    <rPh sb="2" eb="4">
      <t>キジツ</t>
    </rPh>
    <phoneticPr fontId="2"/>
  </si>
  <si>
    <t>納入場所</t>
    <rPh sb="0" eb="2">
      <t>ノウニュウ</t>
    </rPh>
    <rPh sb="2" eb="4">
      <t>バショ</t>
    </rPh>
    <phoneticPr fontId="2"/>
  </si>
  <si>
    <t>見積有効期限</t>
    <rPh sb="0" eb="2">
      <t>ミツモリ</t>
    </rPh>
    <rPh sb="2" eb="4">
      <t>ユウコウ</t>
    </rPh>
    <rPh sb="4" eb="6">
      <t>キゲン</t>
    </rPh>
    <phoneticPr fontId="2"/>
  </si>
  <si>
    <t>金    額</t>
    <rPh sb="0" eb="1">
      <t>キン</t>
    </rPh>
    <rPh sb="5" eb="6">
      <t>ガク</t>
    </rPh>
    <phoneticPr fontId="2"/>
  </si>
  <si>
    <t>摘    要</t>
    <rPh sb="0" eb="1">
      <t>チャク</t>
    </rPh>
    <rPh sb="5" eb="6">
      <t>ヨウ</t>
    </rPh>
    <phoneticPr fontId="2"/>
  </si>
  <si>
    <t>備    考</t>
    <rPh sb="0" eb="1">
      <t>ビ</t>
    </rPh>
    <rPh sb="5" eb="6">
      <t>コウ</t>
    </rPh>
    <phoneticPr fontId="2"/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</si>
  <si>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</si>
  <si>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</si>
  <si>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単　位</t>
    <rPh sb="0" eb="1">
      <t>タン</t>
    </rPh>
    <rPh sb="2" eb="3">
      <t>クライ</t>
    </rPh>
    <phoneticPr fontId="2"/>
  </si>
  <si>
    <t>数　量</t>
    <phoneticPr fontId="2"/>
  </si>
  <si>
    <t>単　価</t>
    <phoneticPr fontId="2"/>
  </si>
  <si>
    <t>No.</t>
    <phoneticPr fontId="2"/>
  </si>
  <si>
    <t>坂田</t>
    <rPh sb="0" eb="2">
      <t>サカタ</t>
    </rPh>
    <phoneticPr fontId="2"/>
  </si>
  <si>
    <t>■　分析／計画</t>
    <phoneticPr fontId="2"/>
  </si>
  <si>
    <t>人日</t>
    <rPh sb="0" eb="2">
      <t>ニンニチ</t>
    </rPh>
    <phoneticPr fontId="2"/>
  </si>
  <si>
    <t>■　設計</t>
    <rPh sb="2" eb="4">
      <t>セッケイ</t>
    </rPh>
    <phoneticPr fontId="2"/>
  </si>
  <si>
    <t>■　製造/開発</t>
    <rPh sb="2" eb="4">
      <t>セイゾウ</t>
    </rPh>
    <rPh sb="5" eb="7">
      <t>カイハツ</t>
    </rPh>
    <phoneticPr fontId="2"/>
  </si>
  <si>
    <t>■　全体テスト</t>
    <rPh sb="2" eb="4">
      <t>ゼンタイ</t>
    </rPh>
    <phoneticPr fontId="2"/>
  </si>
  <si>
    <t>■　本番移行/配布</t>
    <rPh sb="2" eb="4">
      <t>ホンバン</t>
    </rPh>
    <rPh sb="4" eb="6">
      <t>イコウ</t>
    </rPh>
    <rPh sb="7" eb="9">
      <t>ハイフ</t>
    </rPh>
    <phoneticPr fontId="2"/>
  </si>
  <si>
    <t>■　リスク</t>
    <phoneticPr fontId="2"/>
  </si>
  <si>
    <t>■　管理/調整</t>
    <rPh sb="2" eb="4">
      <t>カンリ</t>
    </rPh>
    <rPh sb="5" eb="7">
      <t>チョウセイ</t>
    </rPh>
    <phoneticPr fontId="2"/>
  </si>
  <si>
    <t>■　その他</t>
    <rPh sb="4" eb="5">
      <t>タ</t>
    </rPh>
    <phoneticPr fontId="2"/>
  </si>
  <si>
    <t>発注書</t>
    <rPh sb="0" eb="2">
      <t>ハッチュウ</t>
    </rPh>
    <rPh sb="2" eb="3">
      <t>ショ</t>
    </rPh>
    <phoneticPr fontId="2"/>
  </si>
  <si>
    <t>株式会社プロット</t>
    <rPh sb="0" eb="4">
      <t>カブシキガイシャ</t>
    </rPh>
    <phoneticPr fontId="2"/>
  </si>
  <si>
    <t>下記の通り発注します。</t>
    <rPh sb="5" eb="7">
      <t>ハッチュウ</t>
    </rPh>
    <phoneticPr fontId="2"/>
  </si>
  <si>
    <t>予定納期</t>
    <rPh sb="0" eb="2">
      <t>ヨテイ</t>
    </rPh>
    <rPh sb="2" eb="4">
      <t>ノウキ</t>
    </rPh>
    <phoneticPr fontId="2"/>
  </si>
  <si>
    <t>決済方法</t>
    <rPh sb="0" eb="2">
      <t>ケッサイ</t>
    </rPh>
    <rPh sb="2" eb="4">
      <t>ホウホウ</t>
    </rPh>
    <phoneticPr fontId="2"/>
  </si>
  <si>
    <t>数　量</t>
    <phoneticPr fontId="2"/>
  </si>
  <si>
    <t>単　価</t>
    <phoneticPr fontId="2"/>
  </si>
  <si>
    <t>御見積書</t>
    <rPh sb="0" eb="4">
      <t>オミツモリショ</t>
    </rPh>
    <phoneticPr fontId="2"/>
  </si>
  <si>
    <t>開発工数見積書No.</t>
    <rPh sb="0" eb="2">
      <t>カイハツ</t>
    </rPh>
    <rPh sb="2" eb="4">
      <t>コウスウ</t>
    </rPh>
    <rPh sb="4" eb="6">
      <t>ミツ</t>
    </rPh>
    <rPh sb="6" eb="7">
      <t>ショ</t>
    </rPh>
    <phoneticPr fontId="2"/>
  </si>
  <si>
    <t>案件名</t>
    <rPh sb="0" eb="2">
      <t>アンケン</t>
    </rPh>
    <rPh sb="2" eb="3">
      <t>メイ</t>
    </rPh>
    <phoneticPr fontId="2"/>
  </si>
  <si>
    <t>依頼者</t>
    <rPh sb="0" eb="3">
      <t>イライシャ</t>
    </rPh>
    <phoneticPr fontId="2"/>
  </si>
  <si>
    <t>利用者</t>
    <rPh sb="0" eb="3">
      <t>リヨウシャ</t>
    </rPh>
    <phoneticPr fontId="2"/>
  </si>
  <si>
    <t>見積分析工数</t>
    <rPh sb="0" eb="2">
      <t>ミツ</t>
    </rPh>
    <rPh sb="2" eb="4">
      <t>ブンセキ</t>
    </rPh>
    <rPh sb="4" eb="6">
      <t>コウスウ</t>
    </rPh>
    <phoneticPr fontId="2"/>
  </si>
  <si>
    <t>開発工数</t>
    <rPh sb="0" eb="2">
      <t>カイハツ</t>
    </rPh>
    <rPh sb="2" eb="4">
      <t>コウスウ</t>
    </rPh>
    <phoneticPr fontId="2"/>
  </si>
  <si>
    <t>総計</t>
    <rPh sb="0" eb="2">
      <t>ソウケイ</t>
    </rPh>
    <phoneticPr fontId="2"/>
  </si>
  <si>
    <t>分析／計画</t>
    <rPh sb="0" eb="2">
      <t>ブンセキ</t>
    </rPh>
    <rPh sb="3" eb="5">
      <t>ケイカク</t>
    </rPh>
    <phoneticPr fontId="2"/>
  </si>
  <si>
    <t>設計</t>
    <rPh sb="0" eb="2">
      <t>セッケイ</t>
    </rPh>
    <phoneticPr fontId="2"/>
  </si>
  <si>
    <t>製造／開発</t>
    <rPh sb="0" eb="2">
      <t>セイゾウ</t>
    </rPh>
    <rPh sb="3" eb="5">
      <t>カイハツ</t>
    </rPh>
    <phoneticPr fontId="2"/>
  </si>
  <si>
    <t>全体テスト</t>
    <rPh sb="0" eb="2">
      <t>ゼンタイ</t>
    </rPh>
    <phoneticPr fontId="2"/>
  </si>
  <si>
    <t>本番移行／配布</t>
    <rPh sb="0" eb="2">
      <t>ホンバン</t>
    </rPh>
    <rPh sb="2" eb="4">
      <t>イコウ</t>
    </rPh>
    <rPh sb="5" eb="7">
      <t>ハイフ</t>
    </rPh>
    <phoneticPr fontId="2"/>
  </si>
  <si>
    <t>リスク</t>
    <phoneticPr fontId="2"/>
  </si>
  <si>
    <t>管理／調整</t>
    <rPh sb="0" eb="2">
      <t>カンリ</t>
    </rPh>
    <rPh sb="3" eb="5">
      <t>チョウセイ</t>
    </rPh>
    <phoneticPr fontId="2"/>
  </si>
  <si>
    <r>
      <t>マネージメント工数（全体の10</t>
    </r>
    <r>
      <rPr>
        <sz val="11"/>
        <rFont val="ＭＳ Ｐゴシック"/>
        <family val="3"/>
        <charset val="128"/>
      </rPr>
      <t>~15</t>
    </r>
    <r>
      <rPr>
        <sz val="11"/>
        <rFont val="ＭＳ Ｐゴシック"/>
        <family val="3"/>
        <charset val="128"/>
      </rPr>
      <t>%程度）</t>
    </r>
    <rPh sb="7" eb="9">
      <t>コウスウ</t>
    </rPh>
    <rPh sb="10" eb="12">
      <t>ゼンタイ</t>
    </rPh>
    <rPh sb="19" eb="21">
      <t>テイド</t>
    </rPh>
    <phoneticPr fontId="2"/>
  </si>
  <si>
    <t>その他</t>
    <rPh sb="2" eb="3">
      <t>タ</t>
    </rPh>
    <phoneticPr fontId="2"/>
  </si>
  <si>
    <t>着手可能日</t>
    <rPh sb="0" eb="2">
      <t>チャクシュ</t>
    </rPh>
    <rPh sb="2" eb="4">
      <t>カノウ</t>
    </rPh>
    <rPh sb="4" eb="5">
      <t>ビ</t>
    </rPh>
    <phoneticPr fontId="2"/>
  </si>
  <si>
    <t>別途打ち合わせにより決定</t>
    <phoneticPr fontId="2"/>
  </si>
  <si>
    <t>客先希望納期</t>
    <rPh sb="0" eb="2">
      <t>キャクサキ</t>
    </rPh>
    <rPh sb="2" eb="4">
      <t>キボウ</t>
    </rPh>
    <rPh sb="4" eb="6">
      <t>ノウキ</t>
    </rPh>
    <phoneticPr fontId="2"/>
  </si>
  <si>
    <t>引渡条件／完了条件</t>
    <rPh sb="0" eb="2">
      <t>ヒキワタ</t>
    </rPh>
    <rPh sb="2" eb="4">
      <t>ジョウケン</t>
    </rPh>
    <rPh sb="5" eb="7">
      <t>カンリョウ</t>
    </rPh>
    <rPh sb="7" eb="9">
      <t>ジョウケン</t>
    </rPh>
    <phoneticPr fontId="2"/>
  </si>
  <si>
    <t>納品（成果）物</t>
    <rPh sb="0" eb="2">
      <t>ノウヒン</t>
    </rPh>
    <rPh sb="3" eb="5">
      <t>セイカ</t>
    </rPh>
    <rPh sb="6" eb="7">
      <t>ブツ</t>
    </rPh>
    <phoneticPr fontId="2"/>
  </si>
  <si>
    <t>システム使用条件</t>
    <rPh sb="4" eb="6">
      <t>シヨウ</t>
    </rPh>
    <rPh sb="6" eb="8">
      <t>ジョウケン</t>
    </rPh>
    <phoneticPr fontId="2"/>
  </si>
  <si>
    <t>購入必要なもの</t>
    <rPh sb="0" eb="2">
      <t>コウニュウ</t>
    </rPh>
    <rPh sb="2" eb="4">
      <t>ヒツヨウ</t>
    </rPh>
    <phoneticPr fontId="2"/>
  </si>
  <si>
    <t>開発条件</t>
    <rPh sb="0" eb="2">
      <t>カイハツ</t>
    </rPh>
    <rPh sb="2" eb="4">
      <t>ジョウケン</t>
    </rPh>
    <phoneticPr fontId="2"/>
  </si>
  <si>
    <t>出張予定</t>
    <rPh sb="0" eb="2">
      <t>シュッチョウ</t>
    </rPh>
    <rPh sb="2" eb="4">
      <t>ヨテイ</t>
    </rPh>
    <phoneticPr fontId="2"/>
  </si>
  <si>
    <t>特記事項</t>
    <rPh sb="0" eb="2">
      <t>トッキ</t>
    </rPh>
    <rPh sb="2" eb="4">
      <t>ジコウ</t>
    </rPh>
    <phoneticPr fontId="2"/>
  </si>
  <si>
    <t>工数見積明細</t>
    <rPh sb="0" eb="2">
      <t>コウスウ</t>
    </rPh>
    <rPh sb="2" eb="4">
      <t>ミツ</t>
    </rPh>
    <rPh sb="4" eb="6">
      <t>メイサイ</t>
    </rPh>
    <phoneticPr fontId="2"/>
  </si>
  <si>
    <t>項番</t>
    <rPh sb="0" eb="1">
      <t>コウ</t>
    </rPh>
    <rPh sb="1" eb="2">
      <t>バン</t>
    </rPh>
    <phoneticPr fontId="2"/>
  </si>
  <si>
    <t>作業名</t>
    <rPh sb="0" eb="2">
      <t>サギョウ</t>
    </rPh>
    <rPh sb="2" eb="3">
      <t>メイ</t>
    </rPh>
    <phoneticPr fontId="2"/>
  </si>
  <si>
    <t>内容</t>
    <rPh sb="0" eb="2">
      <t>ナイヨウ</t>
    </rPh>
    <phoneticPr fontId="2"/>
  </si>
  <si>
    <t>成果物</t>
    <rPh sb="0" eb="2">
      <t>セイカ</t>
    </rPh>
    <rPh sb="2" eb="3">
      <t>ブツ</t>
    </rPh>
    <phoneticPr fontId="2"/>
  </si>
  <si>
    <t>工数(人日)</t>
    <rPh sb="0" eb="2">
      <t>コウスウ</t>
    </rPh>
    <rPh sb="3" eb="4">
      <t>ニン</t>
    </rPh>
    <rPh sb="4" eb="5">
      <t>ニチ</t>
    </rPh>
    <phoneticPr fontId="2"/>
  </si>
  <si>
    <t>【Phase3】分析・計画</t>
    <rPh sb="8" eb="10">
      <t>ブンセキ</t>
    </rPh>
    <rPh sb="11" eb="13">
      <t>ケイカク</t>
    </rPh>
    <phoneticPr fontId="2"/>
  </si>
  <si>
    <t>【Phase4】設計</t>
    <rPh sb="8" eb="10">
      <t>セッケイ</t>
    </rPh>
    <phoneticPr fontId="2"/>
  </si>
  <si>
    <t>【Phase5】製造・開発</t>
    <rPh sb="8" eb="10">
      <t>セイゾウ</t>
    </rPh>
    <rPh sb="11" eb="13">
      <t>カイハツ</t>
    </rPh>
    <phoneticPr fontId="2"/>
  </si>
  <si>
    <t>合計</t>
    <rPh sb="0" eb="2">
      <t>ゴウケイ</t>
    </rPh>
    <phoneticPr fontId="2"/>
  </si>
  <si>
    <t>作成者</t>
    <rPh sb="0" eb="3">
      <t>サクセイシャ</t>
    </rPh>
    <phoneticPr fontId="2"/>
  </si>
  <si>
    <t>田中</t>
    <rPh sb="0" eb="2">
      <t>タナカ</t>
    </rPh>
    <phoneticPr fontId="2"/>
  </si>
  <si>
    <t>大西</t>
    <rPh sb="0" eb="2">
      <t>オオニシ</t>
    </rPh>
    <phoneticPr fontId="2"/>
  </si>
  <si>
    <t>拠点コード</t>
    <rPh sb="0" eb="2">
      <t>キョテン</t>
    </rPh>
    <phoneticPr fontId="2"/>
  </si>
  <si>
    <t>郵便番号</t>
    <rPh sb="0" eb="4">
      <t>ユウビンバンゴウ</t>
    </rPh>
    <phoneticPr fontId="2"/>
  </si>
  <si>
    <t>住所</t>
    <rPh sb="0" eb="2">
      <t>ジュウショ</t>
    </rPh>
    <phoneticPr fontId="2"/>
  </si>
  <si>
    <t>連絡先</t>
    <rPh sb="0" eb="3">
      <t>レンラクサキ</t>
    </rPh>
    <phoneticPr fontId="2"/>
  </si>
  <si>
    <t>承認者</t>
    <rPh sb="0" eb="3">
      <t>ショウニンシャ</t>
    </rPh>
    <phoneticPr fontId="2"/>
  </si>
  <si>
    <t>管理工数割合</t>
    <rPh sb="0" eb="2">
      <t>カンリ</t>
    </rPh>
    <rPh sb="2" eb="4">
      <t>コウスウ</t>
    </rPh>
    <rPh sb="4" eb="6">
      <t>ワリアイ</t>
    </rPh>
    <phoneticPr fontId="2"/>
  </si>
  <si>
    <t>値引き率</t>
    <rPh sb="0" eb="2">
      <t>ネビ</t>
    </rPh>
    <rPh sb="3" eb="4">
      <t>リツ</t>
    </rPh>
    <phoneticPr fontId="2"/>
  </si>
  <si>
    <t>開発・制作工数見積書</t>
    <phoneticPr fontId="2"/>
  </si>
  <si>
    <t>顧客名</t>
    <rPh sb="0" eb="2">
      <t>コキャク</t>
    </rPh>
    <rPh sb="2" eb="3">
      <t>メイ</t>
    </rPh>
    <phoneticPr fontId="2"/>
  </si>
  <si>
    <t>見積発行日付</t>
    <rPh sb="0" eb="2">
      <t>ミツモリ</t>
    </rPh>
    <rPh sb="2" eb="4">
      <t>ハッコウ</t>
    </rPh>
    <rPh sb="4" eb="6">
      <t>ヒヅケ</t>
    </rPh>
    <phoneticPr fontId="2"/>
  </si>
  <si>
    <t>営業担当者名</t>
    <rPh sb="0" eb="2">
      <t>エイギョウ</t>
    </rPh>
    <rPh sb="2" eb="5">
      <t>タントウシャ</t>
    </rPh>
    <rPh sb="5" eb="6">
      <t>メイ</t>
    </rPh>
    <phoneticPr fontId="2"/>
  </si>
  <si>
    <t>決済条件</t>
    <rPh sb="0" eb="2">
      <t>ケッサイ</t>
    </rPh>
    <rPh sb="2" eb="4">
      <t>ジョウケン</t>
    </rPh>
    <phoneticPr fontId="2"/>
  </si>
  <si>
    <t>備考１</t>
    <rPh sb="0" eb="2">
      <t>ビコウ</t>
    </rPh>
    <phoneticPr fontId="2"/>
  </si>
  <si>
    <t>備考２</t>
    <rPh sb="0" eb="2">
      <t>ビコウ</t>
    </rPh>
    <phoneticPr fontId="2"/>
  </si>
  <si>
    <t>備考３</t>
    <rPh sb="0" eb="2">
      <t>ビコウ</t>
    </rPh>
    <phoneticPr fontId="2"/>
  </si>
  <si>
    <t>納品成果物：別紙「開発・制作工数見積書」ご参照下さい。</t>
    <rPh sb="0" eb="2">
      <t>ノウヒン</t>
    </rPh>
    <rPh sb="2" eb="5">
      <t>セイカブツ</t>
    </rPh>
    <rPh sb="6" eb="8">
      <t>ベッシ</t>
    </rPh>
    <rPh sb="21" eb="23">
      <t>サンショウ</t>
    </rPh>
    <rPh sb="23" eb="24">
      <t>クダ</t>
    </rPh>
    <phoneticPr fontId="2"/>
  </si>
  <si>
    <t>代理店名</t>
    <rPh sb="0" eb="3">
      <t>ダイリテン</t>
    </rPh>
    <rPh sb="3" eb="4">
      <t>メイ</t>
    </rPh>
    <phoneticPr fontId="2"/>
  </si>
  <si>
    <t>見積No</t>
    <rPh sb="0" eb="2">
      <t>ミツモリ</t>
    </rPh>
    <phoneticPr fontId="2"/>
  </si>
  <si>
    <t>経理</t>
    <rPh sb="0" eb="2">
      <t>ケイリ</t>
    </rPh>
    <phoneticPr fontId="2"/>
  </si>
  <si>
    <t>社長</t>
    <rPh sb="0" eb="2">
      <t>シャチョウ</t>
    </rPh>
    <phoneticPr fontId="2"/>
  </si>
  <si>
    <t>支払日</t>
    <rPh sb="0" eb="3">
      <t>シハライビ</t>
    </rPh>
    <phoneticPr fontId="2"/>
  </si>
  <si>
    <t>外注金額</t>
    <rPh sb="0" eb="2">
      <t>ガイチュウ</t>
    </rPh>
    <rPh sb="2" eb="4">
      <t>キンガク</t>
    </rPh>
    <phoneticPr fontId="2"/>
  </si>
  <si>
    <t>総合</t>
    <rPh sb="0" eb="2">
      <t>ソウゴウ</t>
    </rPh>
    <phoneticPr fontId="2"/>
  </si>
  <si>
    <t>スピード</t>
    <phoneticPr fontId="2"/>
  </si>
  <si>
    <t>クオリティー</t>
    <phoneticPr fontId="2"/>
  </si>
  <si>
    <t>価格</t>
    <rPh sb="0" eb="2">
      <t>カカク</t>
    </rPh>
    <phoneticPr fontId="2"/>
  </si>
  <si>
    <t>支払確認</t>
    <rPh sb="0" eb="2">
      <t>シハラ</t>
    </rPh>
    <rPh sb="2" eb="4">
      <t>カクニン</t>
    </rPh>
    <phoneticPr fontId="2"/>
  </si>
  <si>
    <t>承認</t>
    <rPh sb="0" eb="2">
      <t>ショウニン</t>
    </rPh>
    <phoneticPr fontId="2"/>
  </si>
  <si>
    <t>評価（A：優 B：良 C：可 D：不可）</t>
    <rPh sb="0" eb="2">
      <t>ヒョウカ</t>
    </rPh>
    <rPh sb="5" eb="6">
      <t>ユウ</t>
    </rPh>
    <rPh sb="9" eb="10">
      <t>リョウ</t>
    </rPh>
    <rPh sb="13" eb="14">
      <t>カ</t>
    </rPh>
    <rPh sb="17" eb="19">
      <t>フカ</t>
    </rPh>
    <phoneticPr fontId="2"/>
  </si>
  <si>
    <t>協力会社名</t>
    <rPh sb="0" eb="2">
      <t>キョウリョク</t>
    </rPh>
    <rPh sb="2" eb="5">
      <t>カイシャメイ</t>
    </rPh>
    <phoneticPr fontId="2"/>
  </si>
  <si>
    <r>
      <t xml:space="preserve">[協力会社情報] </t>
    </r>
    <r>
      <rPr>
        <sz val="10"/>
        <rFont val="ＭＳ Ｐゴシック"/>
        <family val="3"/>
        <charset val="128"/>
      </rPr>
      <t>※発注前に社長の承認を得ること</t>
    </r>
    <rPh sb="1" eb="3">
      <t>キョウリョク</t>
    </rPh>
    <rPh sb="3" eb="5">
      <t>カイシャ</t>
    </rPh>
    <rPh sb="5" eb="7">
      <t>ジョウホウ</t>
    </rPh>
    <rPh sb="10" eb="12">
      <t>ハッチュウ</t>
    </rPh>
    <rPh sb="12" eb="13">
      <t>マエ</t>
    </rPh>
    <rPh sb="14" eb="16">
      <t>シャチョウ</t>
    </rPh>
    <rPh sb="17" eb="19">
      <t>ショウニン</t>
    </rPh>
    <rPh sb="20" eb="21">
      <t>エ</t>
    </rPh>
    <phoneticPr fontId="2"/>
  </si>
  <si>
    <t xml:space="preserve">H  </t>
    <phoneticPr fontId="2"/>
  </si>
  <si>
    <t>備考</t>
    <rPh sb="0" eb="2">
      <t>ビコウ</t>
    </rPh>
    <phoneticPr fontId="2"/>
  </si>
  <si>
    <t>合計時間</t>
    <rPh sb="0" eb="2">
      <t>ゴウケイ</t>
    </rPh>
    <rPh sb="2" eb="4">
      <t>ジカン</t>
    </rPh>
    <phoneticPr fontId="2"/>
  </si>
  <si>
    <t>デザイン</t>
    <phoneticPr fontId="2"/>
  </si>
  <si>
    <t>システム</t>
    <phoneticPr fontId="2"/>
  </si>
  <si>
    <t>営業</t>
    <rPh sb="0" eb="2">
      <t>エイギョウ</t>
    </rPh>
    <phoneticPr fontId="2"/>
  </si>
  <si>
    <t>営業・作業時間合計</t>
    <rPh sb="0" eb="2">
      <t>エイギョウ</t>
    </rPh>
    <rPh sb="3" eb="5">
      <t>サギョウ</t>
    </rPh>
    <rPh sb="5" eb="7">
      <t>ジカン</t>
    </rPh>
    <rPh sb="7" eb="9">
      <t>ゴウケイ</t>
    </rPh>
    <phoneticPr fontId="2"/>
  </si>
  <si>
    <t xml:space="preserve"> デザイン担当</t>
    <rPh sb="5" eb="7">
      <t>タントウ</t>
    </rPh>
    <phoneticPr fontId="2"/>
  </si>
  <si>
    <t xml:space="preserve"> システム担当</t>
    <rPh sb="5" eb="7">
      <t>タントウ</t>
    </rPh>
    <phoneticPr fontId="2"/>
  </si>
  <si>
    <t xml:space="preserve"> 営業担当</t>
    <rPh sb="1" eb="3">
      <t>エイギョウ</t>
    </rPh>
    <rPh sb="3" eb="5">
      <t>タントウ</t>
    </rPh>
    <phoneticPr fontId="2"/>
  </si>
  <si>
    <t xml:space="preserve"> 代表窓口</t>
    <rPh sb="1" eb="3">
      <t>ダイヒョウ</t>
    </rPh>
    <rPh sb="3" eb="5">
      <t>マドグチ</t>
    </rPh>
    <phoneticPr fontId="2"/>
  </si>
  <si>
    <t xml:space="preserve"> クライアント窓口</t>
    <rPh sb="7" eb="9">
      <t>マドグチ</t>
    </rPh>
    <phoneticPr fontId="2"/>
  </si>
  <si>
    <t>メールアドレス</t>
    <phoneticPr fontId="2"/>
  </si>
  <si>
    <t>担当者名</t>
    <rPh sb="0" eb="2">
      <t>タントウ</t>
    </rPh>
    <rPh sb="2" eb="3">
      <t>シャ</t>
    </rPh>
    <rPh sb="3" eb="4">
      <t>メイ</t>
    </rPh>
    <phoneticPr fontId="2"/>
  </si>
  <si>
    <t>担当</t>
    <rPh sb="0" eb="2">
      <t>タントウ</t>
    </rPh>
    <phoneticPr fontId="2"/>
  </si>
  <si>
    <r>
      <t xml:space="preserve">[担当者情報] </t>
    </r>
    <r>
      <rPr>
        <sz val="10"/>
        <rFont val="ＭＳ Ｐゴシック"/>
        <family val="3"/>
        <charset val="128"/>
      </rPr>
      <t>※各担当者の営業・作業時間を必ず記入すること</t>
    </r>
    <rPh sb="1" eb="4">
      <t>タントウシャ</t>
    </rPh>
    <rPh sb="4" eb="6">
      <t>ジョウホウ</t>
    </rPh>
    <rPh sb="9" eb="10">
      <t>カク</t>
    </rPh>
    <rPh sb="10" eb="13">
      <t>タントウシャ</t>
    </rPh>
    <rPh sb="14" eb="16">
      <t>エイギョウ</t>
    </rPh>
    <rPh sb="17" eb="19">
      <t>サギョウ</t>
    </rPh>
    <rPh sb="19" eb="21">
      <t>ジカン</t>
    </rPh>
    <rPh sb="22" eb="23">
      <t>カナラ</t>
    </rPh>
    <rPh sb="24" eb="26">
      <t>キニュウ</t>
    </rPh>
    <phoneticPr fontId="2"/>
  </si>
  <si>
    <t>小計金額</t>
    <rPh sb="0" eb="2">
      <t>ショウケイ</t>
    </rPh>
    <rPh sb="2" eb="4">
      <t>キンガク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</si>
  <si>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</si>
  <si>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</si>
  <si>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単位</t>
    <rPh sb="0" eb="2">
      <t>タンイ</t>
    </rPh>
    <phoneticPr fontId="2"/>
  </si>
  <si>
    <t>数量</t>
    <rPh sb="0" eb="2">
      <t>スウリョウ</t>
    </rPh>
    <phoneticPr fontId="2"/>
  </si>
  <si>
    <t>摘要</t>
    <rPh sb="0" eb="2">
      <t>テキヨウ</t>
    </rPh>
    <phoneticPr fontId="2"/>
  </si>
  <si>
    <t>CB日</t>
    <rPh sb="2" eb="3">
      <t>ニチ</t>
    </rPh>
    <phoneticPr fontId="2"/>
  </si>
  <si>
    <t>CB金額</t>
    <rPh sb="2" eb="4">
      <t>キンガク</t>
    </rPh>
    <phoneticPr fontId="2"/>
  </si>
  <si>
    <t>CB先</t>
    <rPh sb="2" eb="3">
      <t>サキ</t>
    </rPh>
    <phoneticPr fontId="2"/>
  </si>
  <si>
    <t>請求先住所</t>
    <rPh sb="0" eb="2">
      <t>セイキュウ</t>
    </rPh>
    <rPh sb="2" eb="3">
      <t>サキ</t>
    </rPh>
    <rPh sb="3" eb="5">
      <t>ジュウショ</t>
    </rPh>
    <phoneticPr fontId="2"/>
  </si>
  <si>
    <t xml:space="preserve"> □新規 □定期</t>
    <rPh sb="2" eb="4">
      <t>シンキ</t>
    </rPh>
    <rPh sb="6" eb="8">
      <t>テイキ</t>
    </rPh>
    <phoneticPr fontId="2"/>
  </si>
  <si>
    <t>請求タイプ</t>
    <rPh sb="0" eb="2">
      <t>セイキュウ</t>
    </rPh>
    <phoneticPr fontId="2"/>
  </si>
  <si>
    <t xml:space="preserve"> □即日 □末日 □     日</t>
    <rPh sb="2" eb="4">
      <t>ソクジツ</t>
    </rPh>
    <rPh sb="6" eb="8">
      <t>マツジツ</t>
    </rPh>
    <rPh sb="15" eb="16">
      <t>ニチ</t>
    </rPh>
    <phoneticPr fontId="2"/>
  </si>
  <si>
    <t>請求書発行日</t>
    <rPh sb="0" eb="3">
      <t>セイキュウショ</t>
    </rPh>
    <rPh sb="3" eb="6">
      <t>ハッコウビ</t>
    </rPh>
    <phoneticPr fontId="2"/>
  </si>
  <si>
    <t xml:space="preserve"> □システム □デザイン □ホスティング □その他サービス</t>
    <rPh sb="24" eb="25">
      <t>タ</t>
    </rPh>
    <phoneticPr fontId="2"/>
  </si>
  <si>
    <t>納品物</t>
    <rPh sb="0" eb="2">
      <t>ノウヒン</t>
    </rPh>
    <rPh sb="2" eb="3">
      <t>ブツ</t>
    </rPh>
    <phoneticPr fontId="2"/>
  </si>
  <si>
    <t>CB確認</t>
    <rPh sb="2" eb="4">
      <t>カクニン</t>
    </rPh>
    <phoneticPr fontId="2"/>
  </si>
  <si>
    <t>回収確認</t>
    <rPh sb="0" eb="2">
      <t>カイシュウ</t>
    </rPh>
    <rPh sb="2" eb="4">
      <t>カクニン</t>
    </rPh>
    <phoneticPr fontId="2"/>
  </si>
  <si>
    <t>発行確認</t>
    <rPh sb="0" eb="2">
      <t>ハッコウ</t>
    </rPh>
    <rPh sb="2" eb="4">
      <t>カクニン</t>
    </rPh>
    <phoneticPr fontId="2"/>
  </si>
  <si>
    <t>入金予定日</t>
    <rPh sb="0" eb="2">
      <t>ニュウキン</t>
    </rPh>
    <rPh sb="2" eb="5">
      <t>ヨテイビ</t>
    </rPh>
    <phoneticPr fontId="2"/>
  </si>
  <si>
    <t>支払条件</t>
    <rPh sb="0" eb="2">
      <t>シハライ</t>
    </rPh>
    <rPh sb="2" eb="4">
      <t>ジョウケン</t>
    </rPh>
    <phoneticPr fontId="2"/>
  </si>
  <si>
    <r>
      <t xml:space="preserve">[請求情報] </t>
    </r>
    <r>
      <rPr>
        <sz val="9"/>
        <rFont val="ＭＳ Ｐゴシック"/>
        <family val="3"/>
        <charset val="128"/>
      </rPr>
      <t>※CB=キャッシュバック</t>
    </r>
    <rPh sb="1" eb="3">
      <t>セイキュウ</t>
    </rPh>
    <rPh sb="3" eb="5">
      <t>ジョウホウ</t>
    </rPh>
    <phoneticPr fontId="2"/>
  </si>
  <si>
    <t>データ保管場所</t>
    <rPh sb="3" eb="5">
      <t>ホカン</t>
    </rPh>
    <rPh sb="5" eb="7">
      <t>バショ</t>
    </rPh>
    <phoneticPr fontId="2"/>
  </si>
  <si>
    <t>担当者</t>
    <rPh sb="0" eb="3">
      <t>タントウシャ</t>
    </rPh>
    <phoneticPr fontId="2"/>
  </si>
  <si>
    <t>部長</t>
    <rPh sb="0" eb="2">
      <t>ブチョウ</t>
    </rPh>
    <phoneticPr fontId="2"/>
  </si>
  <si>
    <t>納期</t>
    <rPh sb="0" eb="2">
      <t>ノウキ</t>
    </rPh>
    <phoneticPr fontId="2"/>
  </si>
  <si>
    <t>着工日</t>
    <rPh sb="0" eb="3">
      <t>チャッコウビ</t>
    </rPh>
    <phoneticPr fontId="2"/>
  </si>
  <si>
    <t>確認</t>
    <rPh sb="0" eb="2">
      <t>カクニン</t>
    </rPh>
    <phoneticPr fontId="2"/>
  </si>
  <si>
    <t>[基本情報]</t>
    <rPh sb="1" eb="3">
      <t>キホン</t>
    </rPh>
    <rPh sb="3" eb="5">
      <t>ジョウホウ</t>
    </rPh>
    <phoneticPr fontId="2"/>
  </si>
  <si>
    <t>作成年月日</t>
    <rPh sb="0" eb="2">
      <t>サクセイ</t>
    </rPh>
    <rPh sb="2" eb="5">
      <t>ネンガッピ</t>
    </rPh>
    <phoneticPr fontId="2"/>
  </si>
  <si>
    <t>受　注　伝　票</t>
    <rPh sb="0" eb="1">
      <t>ウケ</t>
    </rPh>
    <rPh sb="2" eb="3">
      <t>チュウ</t>
    </rPh>
    <rPh sb="4" eb="5">
      <t>デン</t>
    </rPh>
    <rPh sb="6" eb="7">
      <t>ヒョウ</t>
    </rPh>
    <phoneticPr fontId="2"/>
  </si>
  <si>
    <t>結合テスト</t>
    <rPh sb="0" eb="2">
      <t>ケツゴウ</t>
    </rPh>
    <phoneticPr fontId="2"/>
  </si>
  <si>
    <t>要件定義</t>
    <rPh sb="0" eb="2">
      <t>ヨウケン</t>
    </rPh>
    <rPh sb="2" eb="4">
      <t>テイギ</t>
    </rPh>
    <phoneticPr fontId="2"/>
  </si>
  <si>
    <t>画面レイアウト設計</t>
    <rPh sb="0" eb="2">
      <t>ガメン</t>
    </rPh>
    <rPh sb="7" eb="9">
      <t>セッケイ</t>
    </rPh>
    <phoneticPr fontId="2"/>
  </si>
  <si>
    <t>・システム要件の定義
・アプリケーション基本設計</t>
    <rPh sb="5" eb="7">
      <t>ヨウケン</t>
    </rPh>
    <rPh sb="8" eb="10">
      <t>テイギ</t>
    </rPh>
    <rPh sb="20" eb="22">
      <t>キホン</t>
    </rPh>
    <rPh sb="22" eb="24">
      <t>セッケイ</t>
    </rPh>
    <phoneticPr fontId="2"/>
  </si>
  <si>
    <t>リスク</t>
    <phoneticPr fontId="2"/>
  </si>
  <si>
    <t>機能仕様設計</t>
    <rPh sb="0" eb="2">
      <t>キノウ</t>
    </rPh>
    <rPh sb="2" eb="4">
      <t>シヨウ</t>
    </rPh>
    <rPh sb="4" eb="6">
      <t>セッケイ</t>
    </rPh>
    <phoneticPr fontId="2"/>
  </si>
  <si>
    <t>テスト設計</t>
    <rPh sb="3" eb="5">
      <t>セッケイ</t>
    </rPh>
    <phoneticPr fontId="2"/>
  </si>
  <si>
    <t>テストケース作成</t>
    <rPh sb="6" eb="8">
      <t>サクセイ</t>
    </rPh>
    <phoneticPr fontId="2"/>
  </si>
  <si>
    <t>〒530-0001　</t>
    <phoneticPr fontId="2"/>
  </si>
  <si>
    <t>大阪市北区梅田3-3-20　明治安田生命大阪梅田ビル23F</t>
    <phoneticPr fontId="2"/>
  </si>
  <si>
    <t>TEL (06)6341-8360　FAX (06)6341-8366</t>
    <phoneticPr fontId="2"/>
  </si>
  <si>
    <t>〒108-0073</t>
    <phoneticPr fontId="2"/>
  </si>
  <si>
    <t xml:space="preserve">東京都港区三田3-11-36 三田日東ダイビル2F </t>
    <phoneticPr fontId="2"/>
  </si>
  <si>
    <t>TEL (03)5730-1400　FAX (03)5730-1401</t>
    <phoneticPr fontId="2"/>
  </si>
  <si>
    <t>〒460-0008</t>
    <phoneticPr fontId="2"/>
  </si>
  <si>
    <t>名古屋市中区栄1-3-3 AMMNATビル7F</t>
    <phoneticPr fontId="2"/>
  </si>
  <si>
    <t>TEL (052)228-6655　FAX (052)228-6656</t>
    <phoneticPr fontId="2"/>
  </si>
  <si>
    <t>・要件定義書
・業務フロー図</t>
    <rPh sb="1" eb="3">
      <t>ヨウケン</t>
    </rPh>
    <rPh sb="3" eb="6">
      <t>テイギショ</t>
    </rPh>
    <rPh sb="8" eb="10">
      <t>ギョウム</t>
    </rPh>
    <rPh sb="13" eb="14">
      <t>ズ</t>
    </rPh>
    <phoneticPr fontId="2"/>
  </si>
  <si>
    <t>操作マニュアル</t>
    <rPh sb="0" eb="2">
      <t>ソウサ</t>
    </rPh>
    <phoneticPr fontId="2"/>
  </si>
  <si>
    <t>標的型メール攻撃訓練クラウド</t>
    <phoneticPr fontId="2"/>
  </si>
  <si>
    <t xml:space="preserve">
</t>
    <phoneticPr fontId="2"/>
  </si>
  <si>
    <t>無料プラン新規登録フォーム</t>
    <rPh sb="0" eb="2">
      <t>ムリョウ</t>
    </rPh>
    <rPh sb="5" eb="7">
      <t>シンキ</t>
    </rPh>
    <rPh sb="7" eb="9">
      <t>トウロク</t>
    </rPh>
    <phoneticPr fontId="2"/>
  </si>
  <si>
    <t>　入力画面</t>
    <rPh sb="1" eb="3">
      <t>ニュウリョク</t>
    </rPh>
    <rPh sb="3" eb="5">
      <t>ガメン</t>
    </rPh>
    <phoneticPr fontId="2"/>
  </si>
  <si>
    <t>　確認画面</t>
    <rPh sb="1" eb="3">
      <t>カクニン</t>
    </rPh>
    <rPh sb="3" eb="5">
      <t>ガメン</t>
    </rPh>
    <phoneticPr fontId="2"/>
  </si>
  <si>
    <t>　完了画面</t>
    <rPh sb="1" eb="3">
      <t>カンリョウ</t>
    </rPh>
    <rPh sb="3" eb="5">
      <t>ガメン</t>
    </rPh>
    <phoneticPr fontId="2"/>
  </si>
  <si>
    <t>　アクティベーション画面</t>
    <rPh sb="10" eb="12">
      <t>ガメン</t>
    </rPh>
    <phoneticPr fontId="2"/>
  </si>
  <si>
    <t>ホーム</t>
    <phoneticPr fontId="2"/>
  </si>
  <si>
    <t>　現在の配信予約設定状況</t>
    <rPh sb="1" eb="3">
      <t>ゲンザイ</t>
    </rPh>
    <rPh sb="4" eb="6">
      <t>ハイシン</t>
    </rPh>
    <rPh sb="6" eb="8">
      <t>ヨヤク</t>
    </rPh>
    <rPh sb="8" eb="10">
      <t>セッテイ</t>
    </rPh>
    <rPh sb="10" eb="12">
      <t>ジョウキョウ</t>
    </rPh>
    <phoneticPr fontId="2"/>
  </si>
  <si>
    <t>　直近の利用履歴</t>
    <rPh sb="1" eb="3">
      <t>チョッキン</t>
    </rPh>
    <rPh sb="4" eb="6">
      <t>リヨウ</t>
    </rPh>
    <rPh sb="6" eb="8">
      <t>リレキ</t>
    </rPh>
    <phoneticPr fontId="2"/>
  </si>
  <si>
    <t>　バナー</t>
    <phoneticPr fontId="2"/>
  </si>
  <si>
    <t>配信セット</t>
    <rPh sb="0" eb="2">
      <t>ハイシン</t>
    </rPh>
    <phoneticPr fontId="2"/>
  </si>
  <si>
    <t>　配信セット一覧</t>
    <rPh sb="1" eb="3">
      <t>ハイシン</t>
    </rPh>
    <rPh sb="6" eb="8">
      <t>イチラン</t>
    </rPh>
    <phoneticPr fontId="2"/>
  </si>
  <si>
    <t>　宛先設定/レポート画面</t>
    <rPh sb="1" eb="3">
      <t>アテサキ</t>
    </rPh>
    <rPh sb="3" eb="5">
      <t>セッテイ</t>
    </rPh>
    <rPh sb="10" eb="12">
      <t>ガメン</t>
    </rPh>
    <phoneticPr fontId="2"/>
  </si>
  <si>
    <t>登録情報編集</t>
    <rPh sb="0" eb="2">
      <t>トウロク</t>
    </rPh>
    <rPh sb="2" eb="4">
      <t>ジョウホウ</t>
    </rPh>
    <rPh sb="4" eb="6">
      <t>ヘンシュウ</t>
    </rPh>
    <phoneticPr fontId="2"/>
  </si>
  <si>
    <t>料金体系/プラン変更</t>
    <rPh sb="0" eb="2">
      <t>リョウキン</t>
    </rPh>
    <rPh sb="2" eb="4">
      <t>タイケイ</t>
    </rPh>
    <rPh sb="8" eb="10">
      <t>ヘンコウ</t>
    </rPh>
    <phoneticPr fontId="2"/>
  </si>
  <si>
    <t>　プラン変更画面</t>
    <rPh sb="4" eb="6">
      <t>ヘンコウ</t>
    </rPh>
    <rPh sb="6" eb="8">
      <t>ガメン</t>
    </rPh>
    <phoneticPr fontId="2"/>
  </si>
  <si>
    <t>利用上の注意</t>
    <rPh sb="0" eb="3">
      <t>リヨウジョウ</t>
    </rPh>
    <rPh sb="4" eb="6">
      <t>チュウイ</t>
    </rPh>
    <phoneticPr fontId="2"/>
  </si>
  <si>
    <t>　チケット追加バッチ</t>
    <rPh sb="5" eb="7">
      <t>ツイカ</t>
    </rPh>
    <phoneticPr fontId="2"/>
  </si>
  <si>
    <t>　メール配信バッチ</t>
    <rPh sb="4" eb="6">
      <t>ハイシン</t>
    </rPh>
    <phoneticPr fontId="2"/>
  </si>
  <si>
    <t>　言語対応調整</t>
    <rPh sb="1" eb="3">
      <t>ゲンゴ</t>
    </rPh>
    <rPh sb="3" eb="5">
      <t>タイオウ</t>
    </rPh>
    <rPh sb="5" eb="7">
      <t>チョウセイ</t>
    </rPh>
    <phoneticPr fontId="2"/>
  </si>
  <si>
    <t>　利用規約画面</t>
    <rPh sb="1" eb="3">
      <t>リヨウ</t>
    </rPh>
    <rPh sb="3" eb="5">
      <t>キヤク</t>
    </rPh>
    <rPh sb="5" eb="7">
      <t>ガメン</t>
    </rPh>
    <phoneticPr fontId="2"/>
  </si>
  <si>
    <t>　お問い合わせフォーム画面</t>
    <rPh sb="2" eb="3">
      <t>ト</t>
    </rPh>
    <rPh sb="4" eb="5">
      <t>ア</t>
    </rPh>
    <rPh sb="11" eb="13">
      <t>ガメン</t>
    </rPh>
    <phoneticPr fontId="2"/>
  </si>
  <si>
    <t>　ヘッダーフッター作成</t>
    <rPh sb="9" eb="11">
      <t>サクセイ</t>
    </rPh>
    <phoneticPr fontId="2"/>
  </si>
  <si>
    <t>　お知らせ画面欄</t>
    <rPh sb="2" eb="3">
      <t>シ</t>
    </rPh>
    <rPh sb="5" eb="7">
      <t>ガメン</t>
    </rPh>
    <rPh sb="7" eb="8">
      <t>ラン</t>
    </rPh>
    <phoneticPr fontId="2"/>
  </si>
  <si>
    <t>ユーザーマニュアルの新規作成</t>
    <rPh sb="10" eb="12">
      <t>シンキ</t>
    </rPh>
    <rPh sb="12" eb="14">
      <t>サクセイ</t>
    </rPh>
    <phoneticPr fontId="2"/>
  </si>
  <si>
    <t>ページ/機能ごとのシステム詳細設計</t>
    <rPh sb="4" eb="6">
      <t>キノウ</t>
    </rPh>
    <rPh sb="13" eb="15">
      <t>ショウサイ</t>
    </rPh>
    <rPh sb="15" eb="17">
      <t>セッケイ</t>
    </rPh>
    <phoneticPr fontId="2"/>
  </si>
  <si>
    <t>・画面レイアウト設計
・画面遷移図</t>
    <rPh sb="12" eb="14">
      <t>ガメン</t>
    </rPh>
    <rPh sb="14" eb="17">
      <t>センイズ</t>
    </rPh>
    <phoneticPr fontId="2"/>
  </si>
  <si>
    <t>・画面レイアウト仕様書
・画面遷移図仕様書</t>
    <rPh sb="1" eb="3">
      <t>ガメン</t>
    </rPh>
    <rPh sb="8" eb="11">
      <t>シヨウショ</t>
    </rPh>
    <rPh sb="13" eb="15">
      <t>ガメン</t>
    </rPh>
    <rPh sb="15" eb="18">
      <t>センイズ</t>
    </rPh>
    <rPh sb="18" eb="21">
      <t>シヨウショ</t>
    </rPh>
    <phoneticPr fontId="2"/>
  </si>
  <si>
    <t>日英に対応した言語切替機能</t>
    <rPh sb="0" eb="1">
      <t>ニチ</t>
    </rPh>
    <rPh sb="1" eb="2">
      <t>エイ</t>
    </rPh>
    <rPh sb="3" eb="5">
      <t>タイオウ</t>
    </rPh>
    <rPh sb="7" eb="9">
      <t>ゲンゴ</t>
    </rPh>
    <rPh sb="9" eb="11">
      <t>キリカエ</t>
    </rPh>
    <rPh sb="11" eb="13">
      <t>キノウ</t>
    </rPh>
    <phoneticPr fontId="2"/>
  </si>
  <si>
    <t>　ログイン画面</t>
    <rPh sb="5" eb="7">
      <t>ガメン</t>
    </rPh>
    <phoneticPr fontId="2"/>
  </si>
  <si>
    <t>入力フォーム画面</t>
    <rPh sb="0" eb="2">
      <t>ニュウリョク</t>
    </rPh>
    <rPh sb="6" eb="8">
      <t>ガメン</t>
    </rPh>
    <phoneticPr fontId="2"/>
  </si>
  <si>
    <t>入力フォーム確認画面</t>
    <rPh sb="0" eb="2">
      <t>ニュウリョク</t>
    </rPh>
    <rPh sb="6" eb="8">
      <t>カクニン</t>
    </rPh>
    <rPh sb="8" eb="10">
      <t>ガメン</t>
    </rPh>
    <phoneticPr fontId="2"/>
  </si>
  <si>
    <t>入力を完了した企業へのアクティベート画面</t>
    <rPh sb="0" eb="2">
      <t>ニュウリョク</t>
    </rPh>
    <rPh sb="3" eb="5">
      <t>カンリョウ</t>
    </rPh>
    <rPh sb="7" eb="9">
      <t>キギョウ</t>
    </rPh>
    <rPh sb="18" eb="20">
      <t>ガメン</t>
    </rPh>
    <phoneticPr fontId="2"/>
  </si>
  <si>
    <t>完了画面。入力企業E-mailにアクティベートメール通知</t>
    <rPh sb="0" eb="2">
      <t>カンリョウ</t>
    </rPh>
    <rPh sb="2" eb="4">
      <t>ガメン</t>
    </rPh>
    <rPh sb="5" eb="7">
      <t>ニュウリョク</t>
    </rPh>
    <rPh sb="7" eb="9">
      <t>キギョウ</t>
    </rPh>
    <rPh sb="26" eb="28">
      <t>ツウチ</t>
    </rPh>
    <phoneticPr fontId="2"/>
  </si>
  <si>
    <t>ログイン企業ユーザーの認証・及びセッション情報保持</t>
    <rPh sb="4" eb="6">
      <t>キギョウ</t>
    </rPh>
    <rPh sb="11" eb="13">
      <t>ニンショウ</t>
    </rPh>
    <rPh sb="14" eb="15">
      <t>オヨ</t>
    </rPh>
    <rPh sb="21" eb="23">
      <t>ジョウホウ</t>
    </rPh>
    <rPh sb="23" eb="25">
      <t>ホジ</t>
    </rPh>
    <phoneticPr fontId="2"/>
  </si>
  <si>
    <t>htmlテンプレート画面生成</t>
    <rPh sb="10" eb="12">
      <t>ガメン</t>
    </rPh>
    <rPh sb="12" eb="14">
      <t>セイセイ</t>
    </rPh>
    <phoneticPr fontId="2"/>
  </si>
  <si>
    <t>調整期間</t>
    <rPh sb="0" eb="2">
      <t>チョウセイ</t>
    </rPh>
    <rPh sb="2" eb="4">
      <t>キカン</t>
    </rPh>
    <phoneticPr fontId="2"/>
  </si>
  <si>
    <t>毎月1日0時に契約プランに沿った個数・配信上限のチケットを追加する機能</t>
    <rPh sb="0" eb="2">
      <t>マイツキ</t>
    </rPh>
    <rPh sb="3" eb="4">
      <t>ニチ</t>
    </rPh>
    <rPh sb="5" eb="6">
      <t>ジ</t>
    </rPh>
    <rPh sb="7" eb="9">
      <t>ケイヤク</t>
    </rPh>
    <rPh sb="13" eb="14">
      <t>ソ</t>
    </rPh>
    <rPh sb="16" eb="18">
      <t>コスウ</t>
    </rPh>
    <rPh sb="19" eb="21">
      <t>ハイシン</t>
    </rPh>
    <rPh sb="21" eb="23">
      <t>ジョウゲン</t>
    </rPh>
    <rPh sb="29" eb="31">
      <t>ツイカ</t>
    </rPh>
    <rPh sb="33" eb="35">
      <t>キノウ</t>
    </rPh>
    <phoneticPr fontId="2"/>
  </si>
  <si>
    <t>配信セットに登録されている訓練メールの送信バッチ</t>
    <rPh sb="0" eb="2">
      <t>ハイシン</t>
    </rPh>
    <rPh sb="6" eb="8">
      <t>トウロク</t>
    </rPh>
    <rPh sb="13" eb="15">
      <t>クンレン</t>
    </rPh>
    <rPh sb="19" eb="21">
      <t>ソウシン</t>
    </rPh>
    <phoneticPr fontId="2"/>
  </si>
  <si>
    <t>利用上の注意を表示する静的コンテンツ</t>
    <rPh sb="0" eb="3">
      <t>リヨウジョウ</t>
    </rPh>
    <rPh sb="4" eb="6">
      <t>チュウイ</t>
    </rPh>
    <rPh sb="7" eb="9">
      <t>ヒョウジ</t>
    </rPh>
    <rPh sb="11" eb="13">
      <t>セイテキ</t>
    </rPh>
    <phoneticPr fontId="2"/>
  </si>
  <si>
    <t>利用規約を表示する静的コンテンツ</t>
    <rPh sb="0" eb="2">
      <t>リヨウ</t>
    </rPh>
    <rPh sb="2" eb="4">
      <t>キヤク</t>
    </rPh>
    <rPh sb="5" eb="7">
      <t>ヒョウジ</t>
    </rPh>
    <rPh sb="9" eb="11">
      <t>セイテキ</t>
    </rPh>
    <phoneticPr fontId="2"/>
  </si>
  <si>
    <t>　無料プラン新規登録フォーム</t>
    <rPh sb="1" eb="3">
      <t>ムリョウ</t>
    </rPh>
    <rPh sb="6" eb="8">
      <t>シンキ</t>
    </rPh>
    <rPh sb="8" eb="10">
      <t>トウロク</t>
    </rPh>
    <phoneticPr fontId="2"/>
  </si>
  <si>
    <t>　ホーム</t>
    <phoneticPr fontId="2"/>
  </si>
  <si>
    <t>　配信セット</t>
    <phoneticPr fontId="2"/>
  </si>
  <si>
    <t>　登録情報編集</t>
    <phoneticPr fontId="2"/>
  </si>
  <si>
    <t>　料金体系/プラン変更</t>
    <phoneticPr fontId="2"/>
  </si>
  <si>
    <t>CRON</t>
    <phoneticPr fontId="2"/>
  </si>
  <si>
    <t>　CRON</t>
    <phoneticPr fontId="2"/>
  </si>
  <si>
    <t>・現在の配信予約設定状況
・直近の利用履歴
・バナー</t>
    <rPh sb="1" eb="3">
      <t>ゲンザイ</t>
    </rPh>
    <rPh sb="4" eb="6">
      <t>ハイシン</t>
    </rPh>
    <rPh sb="6" eb="8">
      <t>ヨヤク</t>
    </rPh>
    <rPh sb="8" eb="10">
      <t>セッテイ</t>
    </rPh>
    <rPh sb="10" eb="12">
      <t>ジョウキョウ</t>
    </rPh>
    <rPh sb="14" eb="16">
      <t>チョッキン</t>
    </rPh>
    <rPh sb="17" eb="19">
      <t>リヨウ</t>
    </rPh>
    <rPh sb="19" eb="21">
      <t>リレキ</t>
    </rPh>
    <phoneticPr fontId="2"/>
  </si>
  <si>
    <t>・配信セット一覧　[絞り込み検索,配信セット一覧,新規配信セット登録ボタン,宛先レポートボタン]
・配信セット新規登録(詳細)画面　[テンプレート]
・宛先設定/レポート画面　[宛先一覧?,テンプレートCSVダウンロード,CSVインポート,訓練結果レポート出力,テスト配信,種明かしメール配信]</t>
    <rPh sb="1" eb="3">
      <t>ハイシン</t>
    </rPh>
    <rPh sb="6" eb="8">
      <t>イチラン</t>
    </rPh>
    <rPh sb="10" eb="11">
      <t>シボ</t>
    </rPh>
    <rPh sb="12" eb="13">
      <t>コ</t>
    </rPh>
    <rPh sb="14" eb="16">
      <t>ケンサク</t>
    </rPh>
    <rPh sb="17" eb="19">
      <t>ハイシン</t>
    </rPh>
    <rPh sb="22" eb="24">
      <t>イチラン</t>
    </rPh>
    <rPh sb="25" eb="27">
      <t>シンキ</t>
    </rPh>
    <rPh sb="27" eb="29">
      <t>ハイシン</t>
    </rPh>
    <rPh sb="32" eb="34">
      <t>トウロク</t>
    </rPh>
    <rPh sb="38" eb="40">
      <t>アテサキ</t>
    </rPh>
    <rPh sb="50" eb="52">
      <t>ハイシン</t>
    </rPh>
    <rPh sb="55" eb="57">
      <t>シンキ</t>
    </rPh>
    <rPh sb="57" eb="59">
      <t>トウロク</t>
    </rPh>
    <rPh sb="60" eb="62">
      <t>ショウサイ</t>
    </rPh>
    <rPh sb="63" eb="65">
      <t>ガメン</t>
    </rPh>
    <rPh sb="76" eb="78">
      <t>アテサキ</t>
    </rPh>
    <rPh sb="78" eb="80">
      <t>セッテイ</t>
    </rPh>
    <rPh sb="85" eb="87">
      <t>ガメン</t>
    </rPh>
    <rPh sb="89" eb="91">
      <t>アテサキ</t>
    </rPh>
    <rPh sb="91" eb="93">
      <t>イチラン</t>
    </rPh>
    <rPh sb="120" eb="122">
      <t>クンレン</t>
    </rPh>
    <rPh sb="122" eb="124">
      <t>ケッカ</t>
    </rPh>
    <rPh sb="128" eb="130">
      <t>シュツリョク</t>
    </rPh>
    <rPh sb="134" eb="136">
      <t>ハイシン</t>
    </rPh>
    <rPh sb="137" eb="139">
      <t>タネア</t>
    </rPh>
    <rPh sb="144" eb="146">
      <t>ハイシン</t>
    </rPh>
    <phoneticPr fontId="2"/>
  </si>
  <si>
    <t>・プラン変更画面
・確認画面</t>
    <rPh sb="4" eb="6">
      <t>ヘンコウ</t>
    </rPh>
    <rPh sb="6" eb="8">
      <t>ガメン</t>
    </rPh>
    <rPh sb="10" eb="12">
      <t>カクニン</t>
    </rPh>
    <rPh sb="12" eb="14">
      <t>ガメン</t>
    </rPh>
    <phoneticPr fontId="2"/>
  </si>
  <si>
    <t>・チケット追加バッチ
・メール配信バッチ</t>
    <phoneticPr fontId="2"/>
  </si>
  <si>
    <t>・入力～アクティベート完了処理</t>
    <rPh sb="1" eb="3">
      <t>ニュウリョク</t>
    </rPh>
    <rPh sb="11" eb="13">
      <t>カンリョウ</t>
    </rPh>
    <rPh sb="13" eb="15">
      <t>ショリ</t>
    </rPh>
    <phoneticPr fontId="2"/>
  </si>
  <si>
    <t>お知らせ画面欄に情報の出力</t>
    <rPh sb="1" eb="2">
      <t>シ</t>
    </rPh>
    <rPh sb="4" eb="6">
      <t>ガメン</t>
    </rPh>
    <rPh sb="6" eb="7">
      <t>ラン</t>
    </rPh>
    <rPh sb="8" eb="10">
      <t>ジョウホウ</t>
    </rPh>
    <rPh sb="11" eb="13">
      <t>シュツリョク</t>
    </rPh>
    <phoneticPr fontId="2"/>
  </si>
  <si>
    <t>現時点では不明機能の為、0人日　※2016/1/12</t>
    <rPh sb="0" eb="3">
      <t>ゲンジテン</t>
    </rPh>
    <rPh sb="5" eb="7">
      <t>フメイ</t>
    </rPh>
    <rPh sb="7" eb="9">
      <t>キノウ</t>
    </rPh>
    <rPh sb="10" eb="11">
      <t>タメ</t>
    </rPh>
    <rPh sb="13" eb="15">
      <t>ニンニチ</t>
    </rPh>
    <phoneticPr fontId="2"/>
  </si>
  <si>
    <t>現時点では不明機能の為、0人日　※2016/1/12</t>
    <phoneticPr fontId="2"/>
  </si>
  <si>
    <t>無料プランでのバナー表示制御</t>
    <rPh sb="0" eb="2">
      <t>ムリョウ</t>
    </rPh>
    <rPh sb="10" eb="12">
      <t>ヒョウジ</t>
    </rPh>
    <rPh sb="12" eb="14">
      <t>セイギョ</t>
    </rPh>
    <phoneticPr fontId="2"/>
  </si>
  <si>
    <t>　配信セット新規登録画面</t>
    <rPh sb="1" eb="3">
      <t>ハイシン</t>
    </rPh>
    <rPh sb="6" eb="8">
      <t>シンキ</t>
    </rPh>
    <rPh sb="8" eb="10">
      <t>トウロク</t>
    </rPh>
    <rPh sb="10" eb="12">
      <t>ガメン</t>
    </rPh>
    <phoneticPr fontId="2"/>
  </si>
  <si>
    <t>　配信セット詳細表示画面</t>
    <rPh sb="1" eb="3">
      <t>ハイシン</t>
    </rPh>
    <rPh sb="6" eb="8">
      <t>ショウサイ</t>
    </rPh>
    <rPh sb="8" eb="10">
      <t>ヒョウジ</t>
    </rPh>
    <rPh sb="10" eb="12">
      <t>ガメン</t>
    </rPh>
    <phoneticPr fontId="2"/>
  </si>
  <si>
    <t>・CSVインポート機能　2人日
・レポート(EXCEL)出力機能　2人日　</t>
    <rPh sb="9" eb="11">
      <t>キノウ</t>
    </rPh>
    <rPh sb="13" eb="15">
      <t>ニンニチ</t>
    </rPh>
    <rPh sb="28" eb="30">
      <t>シュツリョク</t>
    </rPh>
    <rPh sb="30" eb="32">
      <t>キノウ</t>
    </rPh>
    <rPh sb="34" eb="36">
      <t>ニンニチ</t>
    </rPh>
    <phoneticPr fontId="2"/>
  </si>
  <si>
    <t>共通機能</t>
    <rPh sb="0" eb="2">
      <t>キョウツウ</t>
    </rPh>
    <rPh sb="2" eb="4">
      <t>キノウ</t>
    </rPh>
    <phoneticPr fontId="2"/>
  </si>
  <si>
    <t>PLOTT宛に問合せを行う入力フォーム(入力→確認→完了画面)</t>
    <rPh sb="5" eb="6">
      <t>アテ</t>
    </rPh>
    <rPh sb="7" eb="9">
      <t>トイアワ</t>
    </rPh>
    <rPh sb="11" eb="12">
      <t>オコナ</t>
    </rPh>
    <rPh sb="13" eb="15">
      <t>ニュウリョク</t>
    </rPh>
    <rPh sb="20" eb="22">
      <t>ニュウリョク</t>
    </rPh>
    <rPh sb="23" eb="25">
      <t>カクニン</t>
    </rPh>
    <rPh sb="26" eb="28">
      <t>カンリョウ</t>
    </rPh>
    <rPh sb="28" eb="30">
      <t>ガメン</t>
    </rPh>
    <phoneticPr fontId="2"/>
  </si>
  <si>
    <t>配信予約情報の表示制御・ページャー制御</t>
    <rPh sb="0" eb="2">
      <t>ハイシン</t>
    </rPh>
    <rPh sb="2" eb="4">
      <t>ヨヤク</t>
    </rPh>
    <rPh sb="4" eb="6">
      <t>ジョウホウ</t>
    </rPh>
    <rPh sb="7" eb="9">
      <t>ヒョウジ</t>
    </rPh>
    <rPh sb="9" eb="11">
      <t>セイギョ</t>
    </rPh>
    <rPh sb="17" eb="19">
      <t>セイギョ</t>
    </rPh>
    <phoneticPr fontId="2"/>
  </si>
  <si>
    <t>直近の利用履歴表示制御</t>
    <rPh sb="0" eb="2">
      <t>チョッキン</t>
    </rPh>
    <rPh sb="3" eb="5">
      <t>リヨウ</t>
    </rPh>
    <rPh sb="5" eb="7">
      <t>リレキ</t>
    </rPh>
    <rPh sb="7" eb="9">
      <t>ヒョウジ</t>
    </rPh>
    <rPh sb="9" eb="11">
      <t>セイギョ</t>
    </rPh>
    <phoneticPr fontId="2"/>
  </si>
  <si>
    <t>配信セットの一覧画面全般</t>
    <rPh sb="0" eb="2">
      <t>ハイシン</t>
    </rPh>
    <rPh sb="6" eb="8">
      <t>イチラン</t>
    </rPh>
    <rPh sb="8" eb="10">
      <t>ガメン</t>
    </rPh>
    <rPh sb="10" eb="12">
      <t>ゼンパン</t>
    </rPh>
    <phoneticPr fontId="2"/>
  </si>
  <si>
    <t>配信セットを登録する画面全般</t>
    <rPh sb="0" eb="2">
      <t>ハイシン</t>
    </rPh>
    <rPh sb="6" eb="8">
      <t>トウロク</t>
    </rPh>
    <rPh sb="10" eb="12">
      <t>ガメン</t>
    </rPh>
    <rPh sb="12" eb="14">
      <t>ゼンパン</t>
    </rPh>
    <phoneticPr fontId="2"/>
  </si>
  <si>
    <t>配信セットの詳細表示を行う画面全般</t>
    <rPh sb="0" eb="2">
      <t>ハイシン</t>
    </rPh>
    <rPh sb="6" eb="8">
      <t>ショウサイ</t>
    </rPh>
    <rPh sb="8" eb="10">
      <t>ヒョウジ</t>
    </rPh>
    <rPh sb="11" eb="12">
      <t>オコナ</t>
    </rPh>
    <rPh sb="13" eb="15">
      <t>ガメン</t>
    </rPh>
    <rPh sb="15" eb="17">
      <t>ゼンパン</t>
    </rPh>
    <phoneticPr fontId="2"/>
  </si>
  <si>
    <t>プラン変更ページ</t>
    <rPh sb="3" eb="5">
      <t>ヘンコウ</t>
    </rPh>
    <phoneticPr fontId="2"/>
  </si>
  <si>
    <t>プラン変更ページ後の確認画面</t>
    <rPh sb="3" eb="5">
      <t>ヘンコウ</t>
    </rPh>
    <rPh sb="8" eb="9">
      <t>ゴ</t>
    </rPh>
    <rPh sb="10" eb="12">
      <t>カクニン</t>
    </rPh>
    <rPh sb="12" eb="14">
      <t>ガメン</t>
    </rPh>
    <phoneticPr fontId="2"/>
  </si>
  <si>
    <t>・機能仕様書</t>
    <rPh sb="1" eb="3">
      <t>キノウ</t>
    </rPh>
    <rPh sb="3" eb="6">
      <t>シヨウショ</t>
    </rPh>
    <phoneticPr fontId="2"/>
  </si>
  <si>
    <t>・単体テスト仕様書
・結合テスト仕様書</t>
    <rPh sb="1" eb="3">
      <t>タンタイ</t>
    </rPh>
    <rPh sb="6" eb="9">
      <t>シヨウショ</t>
    </rPh>
    <rPh sb="11" eb="13">
      <t>ケツゴウ</t>
    </rPh>
    <rPh sb="16" eb="19">
      <t>シヨウショ</t>
    </rPh>
    <phoneticPr fontId="2"/>
  </si>
  <si>
    <t>〇〇〇〇〇〇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</si>
</sst>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¥&quot;#,##0;[Red]&quot;¥&quot;\-#,##0"/>
    <numFmt numFmtId="176" formatCode="0.0_);[Red]\(0.0\)"/>
    <numFmt numFmtId="177" formatCode="0.00_);[Red]\(0.00\)"/>
    <numFmt numFmtId="178" formatCode="0.000_);[Red]\(0.000\)"/>
    <numFmt numFmtId="179" formatCode="0.0&quot;人日&quot;"/>
    <numFmt numFmtId="180" formatCode="0.00&quot;人日&quot;"/>
    <numFmt numFmtId="181" formatCode="&quot; （&quot;0.00&quot;人月）&quot;"/>
    <numFmt numFmtId="182" formatCode="#0.0#&quot;d &quot;"/>
    <numFmt numFmtId="183" formatCode="#0.0#&quot;人日 &quot;"/>
    <numFmt numFmtId="184" formatCode="0.00&quot;人月&quot;"/>
  </numFmts>
  <fonts count="6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0.5"/>
      <name val="MS UI Gothic"/>
      <family val="3"/>
      <charset val="128"/>
    </font>
    <font>
      <sz val="11"/>
      <name val="MS UI Gothic"/>
      <family val="3"/>
      <charset val="128"/>
    </font>
    <font>
      <sz val="22"/>
      <name val="MS UI Gothic"/>
      <family val="3"/>
      <charset val="128"/>
    </font>
    <font>
      <b/>
      <sz val="20"/>
      <name val="MS UI Gothic"/>
      <family val="3"/>
      <charset val="128"/>
    </font>
    <font>
      <sz val="9"/>
      <name val="MS UI Gothic"/>
      <family val="3"/>
      <charset val="128"/>
    </font>
    <font>
      <sz val="8"/>
      <name val="MS UI Gothic"/>
      <family val="3"/>
      <charset val="128"/>
    </font>
    <font>
      <sz val="10.5"/>
      <name val="MS UI Gothic"/>
      <family val="3"/>
      <charset val="128"/>
    </font>
    <font>
      <b/>
      <sz val="12"/>
      <name val="MS UI Gothic"/>
      <family val="3"/>
      <charset val="128"/>
    </font>
    <font>
      <b/>
      <sz val="14"/>
      <name val="MS UI Gothic"/>
      <family val="3"/>
      <charset val="128"/>
    </font>
    <font>
      <sz val="12"/>
      <name val="MS UI Gothic"/>
      <family val="3"/>
      <charset val="128"/>
    </font>
    <font>
      <sz val="18"/>
      <name val="MS UI Gothic"/>
      <family val="3"/>
      <charset val="128"/>
    </font>
    <font>
      <sz val="8.5"/>
      <name val="MS UI Gothic"/>
      <family val="3"/>
      <charset val="128"/>
    </font>
    <font>
      <sz val="10.5"/>
      <name val="ＭＳ ゴシック"/>
      <family val="3"/>
      <charset val="128"/>
    </font>
    <font>
      <b/>
      <sz val="9"/>
      <name val="MS UI Gothic"/>
      <family val="3"/>
      <charset val="128"/>
    </font>
    <font>
      <u/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22"/>
      <name val="ＭＳ ゴシック"/>
      <family val="3"/>
      <charset val="128"/>
    </font>
    <font>
      <b/>
      <sz val="20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color indexed="18"/>
      <name val="ＭＳ Ｐゴシック"/>
      <family val="3"/>
      <charset val="128"/>
    </font>
    <font>
      <b/>
      <u/>
      <sz val="1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6"/>
      <name val="メイリオ"/>
      <family val="3"/>
      <charset val="128"/>
    </font>
    <font>
      <b/>
      <sz val="14"/>
      <name val="メイリオ"/>
      <family val="3"/>
      <charset val="128"/>
    </font>
    <font>
      <b/>
      <sz val="14"/>
      <color indexed="16"/>
      <name val="メイリオ"/>
      <family val="3"/>
      <charset val="128"/>
    </font>
    <font>
      <sz val="11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color indexed="18"/>
      <name val="メイリオ"/>
      <family val="3"/>
      <charset val="128"/>
    </font>
    <font>
      <b/>
      <sz val="11"/>
      <color indexed="16"/>
      <name val="メイリオ"/>
      <family val="3"/>
      <charset val="128"/>
    </font>
    <font>
      <sz val="11"/>
      <color indexed="16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8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3" borderId="16" applyNumberFormat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1" fillId="25" borderId="17" applyNumberFormat="0" applyFont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26" borderId="19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4" fillId="0" borderId="22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23" applyNumberFormat="0" applyFill="0" applyAlignment="0" applyProtection="0">
      <alignment vertical="center"/>
    </xf>
    <xf numFmtId="0" fontId="56" fillId="26" borderId="24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6" fontId="1" fillId="0" borderId="0" applyFont="0" applyFill="0" applyBorder="0" applyAlignment="0" applyProtection="0"/>
    <xf numFmtId="0" fontId="58" fillId="10" borderId="1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7" borderId="0" applyNumberFormat="0" applyBorder="0" applyAlignment="0" applyProtection="0">
      <alignment vertical="center"/>
    </xf>
  </cellStyleXfs>
  <cellXfs count="4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top"/>
    </xf>
    <xf numFmtId="0" fontId="4" fillId="0" borderId="0" xfId="0" applyFont="1" applyBorder="1"/>
    <xf numFmtId="0" fontId="12" fillId="0" borderId="0" xfId="0" applyFont="1" applyAlignment="1">
      <alignment horizontal="centerContinuous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 applyAlignment="1">
      <alignment horizontal="centerContinuous" vertical="center"/>
    </xf>
    <xf numFmtId="0" fontId="12" fillId="0" borderId="0" xfId="0" applyFont="1" applyBorder="1" applyAlignment="1">
      <alignment horizontal="centerContinuous" vertical="center"/>
    </xf>
    <xf numFmtId="0" fontId="12" fillId="0" borderId="0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2" xfId="0" applyFont="1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horizontal="left" vertical="top"/>
    </xf>
    <xf numFmtId="38" fontId="9" fillId="0" borderId="4" xfId="1" applyFont="1" applyBorder="1" applyAlignment="1"/>
    <xf numFmtId="0" fontId="9" fillId="0" borderId="0" xfId="0" applyFont="1" applyBorder="1" applyAlignment="1"/>
    <xf numFmtId="0" fontId="9" fillId="0" borderId="3" xfId="0" applyFont="1" applyBorder="1"/>
    <xf numFmtId="0" fontId="9" fillId="0" borderId="4" xfId="0" applyFont="1" applyBorder="1"/>
    <xf numFmtId="38" fontId="9" fillId="0" borderId="4" xfId="1" applyFont="1" applyBorder="1"/>
    <xf numFmtId="0" fontId="9" fillId="0" borderId="0" xfId="0" applyFont="1" applyBorder="1"/>
    <xf numFmtId="38" fontId="9" fillId="0" borderId="3" xfId="1" applyFont="1" applyBorder="1" applyAlignment="1">
      <alignment horizontal="left" vertical="center"/>
    </xf>
    <xf numFmtId="38" fontId="4" fillId="0" borderId="4" xfId="1" applyFont="1" applyBorder="1" applyAlignment="1"/>
    <xf numFmtId="0" fontId="4" fillId="0" borderId="4" xfId="0" applyFont="1" applyBorder="1" applyAlignment="1"/>
    <xf numFmtId="0" fontId="4" fillId="0" borderId="3" xfId="0" applyFont="1" applyBorder="1" applyAlignment="1"/>
    <xf numFmtId="38" fontId="4" fillId="0" borderId="4" xfId="1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38" fontId="9" fillId="0" borderId="6" xfId="1" applyFont="1" applyBorder="1"/>
    <xf numFmtId="0" fontId="9" fillId="0" borderId="6" xfId="0" applyFont="1" applyBorder="1"/>
    <xf numFmtId="0" fontId="9" fillId="0" borderId="1" xfId="0" applyFont="1" applyBorder="1"/>
    <xf numFmtId="0" fontId="9" fillId="0" borderId="0" xfId="0" applyFont="1" applyBorder="1" applyAlignment="1">
      <alignment horizontal="distributed" vertical="center"/>
    </xf>
    <xf numFmtId="0" fontId="9" fillId="0" borderId="0" xfId="0" applyFont="1" applyBorder="1" applyAlignment="1">
      <alignment vertical="center"/>
    </xf>
    <xf numFmtId="0" fontId="9" fillId="0" borderId="5" xfId="0" applyFont="1" applyBorder="1"/>
    <xf numFmtId="0" fontId="9" fillId="0" borderId="1" xfId="0" applyFont="1" applyBorder="1" applyAlignment="1">
      <alignment horizontal="distributed" vertic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38" fontId="9" fillId="0" borderId="3" xfId="1" applyFont="1" applyBorder="1" applyAlignment="1">
      <alignment horizontal="right" vertical="center"/>
    </xf>
    <xf numFmtId="0" fontId="9" fillId="0" borderId="0" xfId="0" applyFont="1" applyBorder="1" applyAlignment="1">
      <alignment horizontal="left" vertical="top" shrinkToFit="1"/>
    </xf>
    <xf numFmtId="0" fontId="9" fillId="0" borderId="4" xfId="0" applyFont="1" applyBorder="1" applyAlignment="1">
      <alignment horizontal="left" vertical="top" shrinkToFit="1"/>
    </xf>
    <xf numFmtId="38" fontId="9" fillId="0" borderId="0" xfId="1" applyFont="1" applyBorder="1" applyAlignment="1">
      <alignment horizontal="right" vertic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0" xfId="0" applyFont="1" applyBorder="1" applyAlignment="1">
      <alignment horizontal="left" vertical="center" shrinkToFit="1"/>
    </xf>
    <xf numFmtId="176" fontId="9" fillId="0" borderId="0" xfId="0" applyNumberFormat="1" applyFont="1" applyBorder="1" applyAlignment="1">
      <alignment horizontal="right" vertical="center"/>
    </xf>
    <xf numFmtId="176" fontId="9" fillId="0" borderId="4" xfId="0" applyNumberFormat="1" applyFont="1" applyBorder="1" applyAlignment="1">
      <alignment horizontal="right" vertical="center"/>
    </xf>
    <xf numFmtId="0" fontId="18" fillId="0" borderId="0" xfId="0" applyFont="1"/>
    <xf numFmtId="0" fontId="19" fillId="0" borderId="0" xfId="0" applyFont="1" applyAlignment="1">
      <alignment horizontal="centerContinuous" vertical="center"/>
    </xf>
    <xf numFmtId="0" fontId="18" fillId="0" borderId="0" xfId="0" applyFont="1" applyAlignment="1">
      <alignment horizontal="centerContinuous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Border="1"/>
    <xf numFmtId="0" fontId="24" fillId="0" borderId="0" xfId="0" applyFont="1" applyAlignment="1">
      <alignment horizontal="centerContinuous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Continuous" vertical="center"/>
    </xf>
    <xf numFmtId="0" fontId="17" fillId="0" borderId="0" xfId="0" applyFont="1" applyAlignment="1">
      <alignment horizontal="centerContinuous" vertical="center"/>
    </xf>
    <xf numFmtId="0" fontId="18" fillId="0" borderId="0" xfId="0" applyFont="1" applyBorder="1" applyAlignment="1">
      <alignment horizontal="centerContinuous" vertical="center"/>
    </xf>
    <xf numFmtId="0" fontId="24" fillId="0" borderId="0" xfId="0" applyFont="1" applyBorder="1" applyAlignment="1">
      <alignment horizontal="centerContinuous" vertical="center"/>
    </xf>
    <xf numFmtId="0" fontId="24" fillId="0" borderId="0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5" fillId="0" borderId="2" xfId="0" applyFont="1" applyBorder="1" applyAlignment="1">
      <alignment vertical="center"/>
    </xf>
    <xf numFmtId="0" fontId="15" fillId="0" borderId="10" xfId="0" applyFont="1" applyBorder="1" applyAlignment="1">
      <alignment horizontal="left" vertical="top"/>
    </xf>
    <xf numFmtId="38" fontId="15" fillId="0" borderId="12" xfId="1" applyFont="1" applyBorder="1" applyAlignment="1"/>
    <xf numFmtId="0" fontId="15" fillId="0" borderId="11" xfId="0" applyFont="1" applyBorder="1" applyAlignment="1"/>
    <xf numFmtId="0" fontId="15" fillId="0" borderId="10" xfId="0" applyFont="1" applyBorder="1"/>
    <xf numFmtId="0" fontId="15" fillId="0" borderId="12" xfId="0" applyFont="1" applyBorder="1"/>
    <xf numFmtId="0" fontId="15" fillId="0" borderId="3" xfId="0" applyFont="1" applyBorder="1" applyAlignment="1">
      <alignment horizontal="left" vertical="top"/>
    </xf>
    <xf numFmtId="38" fontId="15" fillId="0" borderId="4" xfId="1" applyFont="1" applyBorder="1" applyAlignment="1"/>
    <xf numFmtId="0" fontId="15" fillId="0" borderId="0" xfId="0" applyFont="1" applyBorder="1" applyAlignment="1"/>
    <xf numFmtId="0" fontId="15" fillId="0" borderId="3" xfId="0" applyFont="1" applyBorder="1"/>
    <xf numFmtId="0" fontId="15" fillId="0" borderId="4" xfId="0" applyFont="1" applyBorder="1"/>
    <xf numFmtId="0" fontId="15" fillId="0" borderId="5" xfId="0" applyFont="1" applyBorder="1" applyAlignment="1">
      <alignment horizontal="center" vertical="center"/>
    </xf>
    <xf numFmtId="38" fontId="15" fillId="0" borderId="6" xfId="1" applyFont="1" applyBorder="1"/>
    <xf numFmtId="0" fontId="15" fillId="0" borderId="0" xfId="0" applyFont="1" applyBorder="1"/>
    <xf numFmtId="0" fontId="15" fillId="0" borderId="0" xfId="0" applyFont="1" applyBorder="1" applyAlignment="1">
      <alignment horizontal="distributed" vertical="center"/>
    </xf>
    <xf numFmtId="0" fontId="15" fillId="0" borderId="11" xfId="0" applyFont="1" applyBorder="1"/>
    <xf numFmtId="0" fontId="22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5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distributed" vertical="center"/>
    </xf>
    <xf numFmtId="0" fontId="15" fillId="0" borderId="6" xfId="0" applyFont="1" applyBorder="1"/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1" fillId="0" borderId="0" xfId="0" applyFont="1"/>
    <xf numFmtId="0" fontId="29" fillId="0" borderId="0" xfId="0" applyFont="1" applyAlignment="1">
      <alignment horizontal="left"/>
    </xf>
    <xf numFmtId="0" fontId="29" fillId="0" borderId="0" xfId="0" applyFont="1"/>
    <xf numFmtId="0" fontId="30" fillId="2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182" fontId="33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5" fillId="3" borderId="15" xfId="0" applyFont="1" applyFill="1" applyBorder="1" applyAlignment="1">
      <alignment horizontal="center" vertical="center"/>
    </xf>
    <xf numFmtId="182" fontId="35" fillId="3" borderId="15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2" borderId="15" xfId="0" applyFont="1" applyFill="1" applyBorder="1" applyAlignment="1">
      <alignment vertical="center"/>
    </xf>
    <xf numFmtId="183" fontId="37" fillId="2" borderId="15" xfId="0" applyNumberFormat="1" applyFont="1" applyFill="1" applyBorder="1" applyAlignment="1">
      <alignment horizontal="right" vertical="center"/>
    </xf>
    <xf numFmtId="0" fontId="34" fillId="0" borderId="15" xfId="0" applyFont="1" applyBorder="1" applyAlignment="1">
      <alignment vertical="center"/>
    </xf>
    <xf numFmtId="183" fontId="38" fillId="0" borderId="15" xfId="0" applyNumberFormat="1" applyFont="1" applyBorder="1" applyAlignment="1">
      <alignment horizontal="right" vertical="center"/>
    </xf>
    <xf numFmtId="0" fontId="34" fillId="0" borderId="15" xfId="0" applyFont="1" applyBorder="1" applyAlignment="1">
      <alignment vertical="center" wrapText="1"/>
    </xf>
    <xf numFmtId="0" fontId="39" fillId="4" borderId="0" xfId="0" applyFont="1" applyFill="1" applyAlignment="1">
      <alignment vertical="center" wrapText="1"/>
    </xf>
    <xf numFmtId="0" fontId="31" fillId="0" borderId="0" xfId="0" applyFont="1" applyAlignment="1">
      <alignment vertical="center" wrapText="1"/>
    </xf>
    <xf numFmtId="0" fontId="40" fillId="0" borderId="15" xfId="0" applyFont="1" applyBorder="1" applyAlignment="1">
      <alignment horizontal="left" vertical="center" wrapText="1"/>
    </xf>
    <xf numFmtId="183" fontId="38" fillId="0" borderId="15" xfId="0" applyNumberFormat="1" applyFont="1" applyBorder="1" applyAlignment="1">
      <alignment horizontal="right" vertical="center" wrapText="1"/>
    </xf>
    <xf numFmtId="0" fontId="34" fillId="0" borderId="0" xfId="0" applyFont="1" applyAlignment="1">
      <alignment vertical="center" wrapText="1"/>
    </xf>
    <xf numFmtId="0" fontId="34" fillId="0" borderId="15" xfId="0" applyFont="1" applyBorder="1" applyAlignment="1">
      <alignment horizontal="left" vertical="center" indent="1"/>
    </xf>
    <xf numFmtId="0" fontId="35" fillId="3" borderId="15" xfId="0" applyFont="1" applyFill="1" applyBorder="1" applyAlignment="1">
      <alignment vertical="center"/>
    </xf>
    <xf numFmtId="184" fontId="34" fillId="0" borderId="0" xfId="0" applyNumberFormat="1" applyFont="1" applyAlignment="1">
      <alignment horizontal="center" vertical="center"/>
    </xf>
    <xf numFmtId="184" fontId="42" fillId="0" borderId="0" xfId="0" applyNumberFormat="1" applyFont="1" applyAlignment="1">
      <alignment horizontal="right" vertical="center"/>
    </xf>
    <xf numFmtId="182" fontId="38" fillId="0" borderId="0" xfId="0" applyNumberFormat="1" applyFont="1" applyAlignment="1">
      <alignment horizontal="right" vertical="center"/>
    </xf>
    <xf numFmtId="0" fontId="28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0" fillId="0" borderId="13" xfId="0" applyBorder="1" applyAlignment="1">
      <alignment horizontal="center"/>
    </xf>
    <xf numFmtId="0" fontId="0" fillId="28" borderId="13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left"/>
    </xf>
    <xf numFmtId="0" fontId="63" fillId="0" borderId="0" xfId="0" applyFont="1" applyFill="1" applyBorder="1" applyAlignment="1">
      <alignment horizontal="center" vertical="center"/>
    </xf>
    <xf numFmtId="0" fontId="62" fillId="27" borderId="25" xfId="0" applyFont="1" applyFill="1" applyBorder="1" applyAlignment="1">
      <alignment horizontal="left" vertical="center"/>
    </xf>
    <xf numFmtId="14" fontId="62" fillId="27" borderId="25" xfId="0" applyNumberFormat="1" applyFont="1" applyFill="1" applyBorder="1" applyAlignment="1">
      <alignment horizontal="left" vertical="center"/>
    </xf>
    <xf numFmtId="0" fontId="62" fillId="27" borderId="2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67" fillId="0" borderId="26" xfId="0" applyFont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0" fontId="41" fillId="0" borderId="15" xfId="0" applyFont="1" applyBorder="1" applyAlignment="1">
      <alignment vertical="center"/>
    </xf>
    <xf numFmtId="0" fontId="41" fillId="0" borderId="15" xfId="0" applyFont="1" applyBorder="1" applyAlignment="1">
      <alignment vertical="center" wrapText="1"/>
    </xf>
    <xf numFmtId="0" fontId="0" fillId="0" borderId="13" xfId="0" applyBorder="1" applyAlignment="1">
      <alignment horizontal="left" wrapText="1"/>
    </xf>
    <xf numFmtId="0" fontId="9" fillId="0" borderId="0" xfId="0" applyFont="1" applyBorder="1" applyAlignment="1">
      <alignment horizontal="left" vertical="center" shrinkToFit="1"/>
    </xf>
    <xf numFmtId="177" fontId="15" fillId="0" borderId="3" xfId="1" applyNumberFormat="1" applyFont="1" applyBorder="1" applyAlignment="1">
      <alignment horizontal="right" vertical="center"/>
    </xf>
    <xf numFmtId="177" fontId="15" fillId="0" borderId="0" xfId="1" applyNumberFormat="1" applyFont="1" applyBorder="1" applyAlignment="1">
      <alignment horizontal="right" vertical="center"/>
    </xf>
    <xf numFmtId="177" fontId="15" fillId="0" borderId="4" xfId="1" applyNumberFormat="1" applyFont="1" applyBorder="1" applyAlignment="1">
      <alignment horizontal="right" vertical="center"/>
    </xf>
    <xf numFmtId="38" fontId="15" fillId="0" borderId="3" xfId="1" applyFont="1" applyBorder="1" applyAlignment="1">
      <alignment horizontal="right" vertical="center"/>
    </xf>
    <xf numFmtId="38" fontId="15" fillId="0" borderId="0" xfId="1" applyFont="1" applyBorder="1" applyAlignment="1">
      <alignment horizontal="right" vertical="center"/>
    </xf>
    <xf numFmtId="38" fontId="9" fillId="0" borderId="3" xfId="1" applyFont="1" applyBorder="1" applyAlignment="1">
      <alignment horizontal="right" vertical="center"/>
    </xf>
    <xf numFmtId="38" fontId="9" fillId="0" borderId="0" xfId="1" applyFont="1" applyBorder="1" applyAlignment="1">
      <alignment horizontal="right" vertic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4" fillId="0" borderId="0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6" fontId="9" fillId="0" borderId="3" xfId="1" applyNumberFormat="1" applyFont="1" applyBorder="1" applyAlignment="1">
      <alignment horizontal="right" vertical="center"/>
    </xf>
    <xf numFmtId="176" fontId="9" fillId="0" borderId="0" xfId="1" applyNumberFormat="1" applyFont="1" applyBorder="1" applyAlignment="1">
      <alignment horizontal="right" vertical="center"/>
    </xf>
    <xf numFmtId="176" fontId="9" fillId="0" borderId="4" xfId="1" applyNumberFormat="1" applyFont="1" applyBorder="1" applyAlignment="1">
      <alignment horizontal="right" vertical="center"/>
    </xf>
    <xf numFmtId="0" fontId="14" fillId="0" borderId="3" xfId="0" applyFont="1" applyBorder="1" applyAlignment="1"/>
    <xf numFmtId="0" fontId="14" fillId="0" borderId="0" xfId="0" applyFont="1" applyBorder="1" applyAlignment="1"/>
    <xf numFmtId="0" fontId="14" fillId="0" borderId="4" xfId="0" applyFont="1" applyBorder="1" applyAlignment="1"/>
    <xf numFmtId="176" fontId="9" fillId="0" borderId="1" xfId="1" applyNumberFormat="1" applyFont="1" applyBorder="1" applyAlignment="1">
      <alignment horizontal="right" vertical="center"/>
    </xf>
    <xf numFmtId="176" fontId="4" fillId="0" borderId="1" xfId="1" applyNumberFormat="1" applyFont="1" applyBorder="1"/>
    <xf numFmtId="38" fontId="9" fillId="0" borderId="1" xfId="1" applyFont="1" applyBorder="1" applyAlignment="1">
      <alignment horizontal="right" vertical="center"/>
    </xf>
    <xf numFmtId="38" fontId="9" fillId="0" borderId="5" xfId="1" applyFont="1" applyBorder="1" applyAlignment="1">
      <alignment horizontal="right" vertical="center"/>
    </xf>
    <xf numFmtId="0" fontId="4" fillId="0" borderId="1" xfId="0" applyFont="1" applyBorder="1"/>
    <xf numFmtId="176" fontId="4" fillId="0" borderId="0" xfId="1" applyNumberFormat="1" applyFont="1"/>
    <xf numFmtId="6" fontId="9" fillId="0" borderId="0" xfId="2" applyFont="1" applyBorder="1" applyAlignment="1">
      <alignment horizontal="right" vertical="center"/>
    </xf>
    <xf numFmtId="6" fontId="9" fillId="0" borderId="0" xfId="1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distributed" vertical="center"/>
    </xf>
    <xf numFmtId="0" fontId="9" fillId="0" borderId="0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left" vertical="top" shrinkToFit="1"/>
    </xf>
    <xf numFmtId="0" fontId="9" fillId="0" borderId="6" xfId="0" applyFont="1" applyBorder="1" applyAlignment="1">
      <alignment horizontal="left" vertical="top" shrinkToFit="1"/>
    </xf>
    <xf numFmtId="6" fontId="9" fillId="0" borderId="1" xfId="2" applyFont="1" applyBorder="1" applyAlignment="1">
      <alignment horizontal="right" vertical="center"/>
    </xf>
    <xf numFmtId="0" fontId="9" fillId="0" borderId="1" xfId="0" applyFont="1" applyBorder="1" applyAlignment="1">
      <alignment horizontal="distributed" vertical="center"/>
    </xf>
    <xf numFmtId="0" fontId="14" fillId="0" borderId="5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top" wrapText="1"/>
    </xf>
    <xf numFmtId="0" fontId="13" fillId="0" borderId="1" xfId="0" applyFont="1" applyBorder="1" applyAlignment="1">
      <alignment horizontal="distributed" vertical="center"/>
    </xf>
    <xf numFmtId="0" fontId="9" fillId="0" borderId="2" xfId="0" applyFont="1" applyBorder="1" applyAlignment="1">
      <alignment horizontal="distributed" vertical="center"/>
    </xf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center" vertical="center" shrinkToFit="1"/>
    </xf>
    <xf numFmtId="0" fontId="9" fillId="0" borderId="0" xfId="0" applyFont="1" applyBorder="1" applyAlignment="1">
      <alignment vertical="top" wrapText="1"/>
    </xf>
    <xf numFmtId="0" fontId="4" fillId="0" borderId="0" xfId="0" applyFont="1" applyAlignment="1"/>
    <xf numFmtId="0" fontId="6" fillId="0" borderId="7" xfId="0" applyFont="1" applyFill="1" applyBorder="1" applyAlignment="1">
      <alignment horizontal="distributed" vertical="center" wrapText="1"/>
    </xf>
    <xf numFmtId="0" fontId="9" fillId="0" borderId="9" xfId="0" applyFont="1" applyBorder="1" applyAlignment="1">
      <alignment horizontal="center" vertical="center"/>
    </xf>
    <xf numFmtId="0" fontId="4" fillId="0" borderId="2" xfId="0" applyFont="1" applyBorder="1"/>
    <xf numFmtId="0" fontId="4" fillId="0" borderId="8" xfId="0" applyFont="1" applyBorder="1"/>
    <xf numFmtId="178" fontId="9" fillId="0" borderId="9" xfId="0" applyNumberFormat="1" applyFont="1" applyBorder="1" applyAlignment="1">
      <alignment horizontal="center" vertical="center"/>
    </xf>
    <xf numFmtId="178" fontId="4" fillId="0" borderId="2" xfId="0" applyNumberFormat="1" applyFont="1" applyBorder="1"/>
    <xf numFmtId="56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58" fontId="9" fillId="0" borderId="2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 shrinkToFit="1"/>
    </xf>
    <xf numFmtId="0" fontId="15" fillId="0" borderId="4" xfId="0" applyFont="1" applyBorder="1" applyAlignment="1">
      <alignment horizontal="left" vertical="top" shrinkToFit="1"/>
    </xf>
    <xf numFmtId="58" fontId="8" fillId="0" borderId="1" xfId="0" applyNumberFormat="1" applyFont="1" applyBorder="1" applyAlignment="1">
      <alignment horizontal="right" vertical="center" wrapText="1"/>
    </xf>
    <xf numFmtId="58" fontId="7" fillId="0" borderId="1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top"/>
    </xf>
    <xf numFmtId="0" fontId="7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shrinkToFit="1"/>
    </xf>
    <xf numFmtId="0" fontId="9" fillId="0" borderId="0" xfId="0" applyFont="1" applyAlignment="1">
      <alignment vertical="top" wrapText="1"/>
    </xf>
    <xf numFmtId="6" fontId="13" fillId="0" borderId="1" xfId="2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3" xfId="0" applyFont="1" applyBorder="1"/>
    <xf numFmtId="0" fontId="16" fillId="0" borderId="0" xfId="0" applyFont="1" applyBorder="1" applyAlignment="1">
      <alignment horizontal="left" vertical="top" shrinkToFit="1"/>
    </xf>
    <xf numFmtId="0" fontId="16" fillId="0" borderId="4" xfId="0" applyFont="1" applyBorder="1" applyAlignment="1">
      <alignment horizontal="left" vertical="top" shrinkToFit="1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top" shrinkToFit="1"/>
    </xf>
    <xf numFmtId="0" fontId="7" fillId="0" borderId="4" xfId="0" applyFont="1" applyBorder="1" applyAlignment="1">
      <alignment horizontal="left" vertical="top" shrinkToFit="1"/>
    </xf>
    <xf numFmtId="0" fontId="26" fillId="0" borderId="0" xfId="0" applyFont="1" applyAlignment="1">
      <alignment horizontal="right" vertical="center" wrapText="1"/>
    </xf>
    <xf numFmtId="0" fontId="27" fillId="0" borderId="0" xfId="0" applyNumberFormat="1" applyFont="1" applyAlignment="1">
      <alignment horizontal="center" vertical="center" wrapText="1"/>
    </xf>
    <xf numFmtId="58" fontId="26" fillId="0" borderId="0" xfId="0" applyNumberFormat="1" applyFont="1" applyAlignment="1">
      <alignment horizontal="right" vertical="center" wrapText="1"/>
    </xf>
    <xf numFmtId="0" fontId="1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180" fontId="1" fillId="0" borderId="13" xfId="0" applyNumberFormat="1" applyFont="1" applyBorder="1" applyAlignment="1">
      <alignment horizontal="right" vertical="center" shrinkToFit="1"/>
    </xf>
    <xf numFmtId="180" fontId="1" fillId="0" borderId="9" xfId="0" applyNumberFormat="1" applyFont="1" applyBorder="1" applyAlignment="1">
      <alignment horizontal="right" vertical="center" shrinkToFit="1"/>
    </xf>
    <xf numFmtId="0" fontId="1" fillId="0" borderId="14" xfId="0" applyFont="1" applyBorder="1" applyAlignment="1">
      <alignment horizontal="left" vertical="center" wrapText="1"/>
    </xf>
    <xf numFmtId="179" fontId="1" fillId="0" borderId="13" xfId="0" applyNumberFormat="1" applyFont="1" applyBorder="1" applyAlignment="1">
      <alignment horizontal="right" vertical="center" shrinkToFit="1"/>
    </xf>
    <xf numFmtId="179" fontId="1" fillId="0" borderId="9" xfId="0" applyNumberFormat="1" applyFont="1" applyBorder="1" applyAlignment="1">
      <alignment horizontal="right" vertical="center" shrinkToFit="1"/>
    </xf>
    <xf numFmtId="0" fontId="0" fillId="0" borderId="13" xfId="0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56" fontId="0" fillId="0" borderId="13" xfId="0" applyNumberForma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180" fontId="30" fillId="0" borderId="13" xfId="0" applyNumberFormat="1" applyFont="1" applyBorder="1" applyAlignment="1">
      <alignment horizontal="right" vertical="center" shrinkToFit="1"/>
    </xf>
    <xf numFmtId="180" fontId="30" fillId="0" borderId="9" xfId="0" applyNumberFormat="1" applyFont="1" applyBorder="1" applyAlignment="1">
      <alignment horizontal="right" vertical="center" shrinkToFit="1"/>
    </xf>
    <xf numFmtId="181" fontId="1" fillId="0" borderId="14" xfId="0" applyNumberFormat="1" applyFont="1" applyBorder="1" applyAlignment="1">
      <alignment horizontal="left" vertical="center" wrapText="1"/>
    </xf>
    <xf numFmtId="181" fontId="1" fillId="0" borderId="13" xfId="0" applyNumberFormat="1" applyFont="1" applyBorder="1" applyAlignment="1">
      <alignment horizontal="left" vertical="center" wrapText="1"/>
    </xf>
    <xf numFmtId="0" fontId="61" fillId="0" borderId="9" xfId="0" applyFont="1" applyBorder="1" applyAlignment="1">
      <alignment horizontal="center" vertical="center"/>
    </xf>
    <xf numFmtId="0" fontId="61" fillId="0" borderId="8" xfId="0" applyFont="1" applyBorder="1" applyAlignment="1">
      <alignment horizontal="center" vertical="center"/>
    </xf>
    <xf numFmtId="0" fontId="62" fillId="0" borderId="9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5" fillId="0" borderId="10" xfId="0" applyFont="1" applyBorder="1" applyAlignment="1"/>
    <xf numFmtId="0" fontId="18" fillId="0" borderId="11" xfId="0" applyFont="1" applyBorder="1" applyAlignment="1"/>
    <xf numFmtId="0" fontId="18" fillId="0" borderId="12" xfId="0" applyFont="1" applyBorder="1" applyAlignment="1"/>
    <xf numFmtId="0" fontId="15" fillId="0" borderId="3" xfId="0" applyFont="1" applyBorder="1" applyAlignment="1"/>
    <xf numFmtId="0" fontId="18" fillId="0" borderId="0" xfId="0" applyFont="1" applyBorder="1" applyAlignment="1"/>
    <xf numFmtId="0" fontId="18" fillId="0" borderId="4" xfId="0" applyFont="1" applyBorder="1" applyAlignment="1"/>
    <xf numFmtId="0" fontId="15" fillId="0" borderId="5" xfId="0" applyFont="1" applyBorder="1" applyAlignment="1"/>
    <xf numFmtId="0" fontId="18" fillId="0" borderId="1" xfId="0" applyFont="1" applyBorder="1" applyAlignment="1"/>
    <xf numFmtId="0" fontId="18" fillId="0" borderId="6" xfId="0" applyFont="1" applyBorder="1" applyAlignment="1"/>
    <xf numFmtId="0" fontId="15" fillId="0" borderId="0" xfId="0" applyFont="1" applyBorder="1" applyAlignment="1">
      <alignment horizontal="distributed" vertical="center"/>
    </xf>
    <xf numFmtId="6" fontId="15" fillId="0" borderId="0" xfId="1" applyNumberFormat="1" applyFont="1" applyBorder="1" applyAlignment="1">
      <alignment horizontal="right" vertical="center"/>
    </xf>
    <xf numFmtId="0" fontId="15" fillId="0" borderId="0" xfId="0" applyFont="1" applyBorder="1" applyAlignment="1"/>
    <xf numFmtId="0" fontId="15" fillId="0" borderId="1" xfId="0" applyFont="1" applyBorder="1" applyAlignment="1">
      <alignment horizontal="distributed" vertical="center"/>
    </xf>
    <xf numFmtId="6" fontId="15" fillId="0" borderId="1" xfId="2" applyFont="1" applyBorder="1" applyAlignment="1">
      <alignment horizontal="right" vertical="center"/>
    </xf>
    <xf numFmtId="0" fontId="15" fillId="0" borderId="1" xfId="0" applyFont="1" applyBorder="1" applyAlignment="1"/>
    <xf numFmtId="6" fontId="15" fillId="0" borderId="11" xfId="2" applyFont="1" applyBorder="1" applyAlignment="1">
      <alignment horizontal="right" vertical="center"/>
    </xf>
    <xf numFmtId="0" fontId="15" fillId="0" borderId="11" xfId="0" applyFont="1" applyBorder="1" applyAlignment="1"/>
    <xf numFmtId="0" fontId="15" fillId="0" borderId="1" xfId="0" applyFont="1" applyBorder="1" applyAlignment="1">
      <alignment horizontal="left" vertical="top" shrinkToFit="1"/>
    </xf>
    <xf numFmtId="0" fontId="15" fillId="0" borderId="5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5" fillId="0" borderId="6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38" fontId="15" fillId="0" borderId="1" xfId="1" applyFont="1" applyBorder="1" applyAlignment="1">
      <alignment horizontal="right" vertical="center"/>
    </xf>
    <xf numFmtId="0" fontId="15" fillId="0" borderId="1" xfId="0" applyFont="1" applyBorder="1" applyAlignment="1">
      <alignment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3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18" fillId="0" borderId="2" xfId="0" applyFont="1" applyBorder="1"/>
    <xf numFmtId="0" fontId="18" fillId="0" borderId="8" xfId="0" applyFont="1" applyBorder="1"/>
    <xf numFmtId="0" fontId="15" fillId="0" borderId="11" xfId="0" applyFont="1" applyBorder="1" applyAlignment="1">
      <alignment horizontal="left" vertical="top" shrinkToFit="1"/>
    </xf>
    <xf numFmtId="0" fontId="15" fillId="0" borderId="12" xfId="0" applyFont="1" applyBorder="1" applyAlignment="1">
      <alignment horizontal="left" vertical="top" shrinkToFit="1"/>
    </xf>
    <xf numFmtId="0" fontId="15" fillId="0" borderId="1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15" fillId="0" borderId="12" xfId="0" applyFont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38" fontId="15" fillId="0" borderId="10" xfId="1" applyFont="1" applyBorder="1" applyAlignment="1">
      <alignment horizontal="right" vertical="center"/>
    </xf>
    <xf numFmtId="38" fontId="15" fillId="0" borderId="11" xfId="1" applyFont="1" applyBorder="1" applyAlignment="1">
      <alignment horizontal="right" vertical="center"/>
    </xf>
    <xf numFmtId="0" fontId="15" fillId="0" borderId="11" xfId="0" applyFont="1" applyBorder="1" applyAlignment="1">
      <alignment vertical="center" shrinkToFit="1"/>
    </xf>
    <xf numFmtId="0" fontId="15" fillId="0" borderId="1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center"/>
    </xf>
    <xf numFmtId="0" fontId="18" fillId="0" borderId="11" xfId="0" applyFont="1" applyBorder="1"/>
    <xf numFmtId="0" fontId="18" fillId="0" borderId="12" xfId="0" applyFont="1" applyBorder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0" fillId="0" borderId="8" xfId="0" applyBorder="1"/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distributed" vertical="center"/>
    </xf>
    <xf numFmtId="0" fontId="15" fillId="0" borderId="1" xfId="0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31" fontId="15" fillId="0" borderId="2" xfId="0" applyNumberFormat="1" applyFont="1" applyBorder="1" applyAlignment="1">
      <alignment horizontal="center" vertical="center"/>
    </xf>
    <xf numFmtId="0" fontId="68" fillId="0" borderId="2" xfId="0" applyFont="1" applyBorder="1" applyAlignment="1">
      <alignment horizontal="center" vertical="center"/>
    </xf>
    <xf numFmtId="0" fontId="25" fillId="0" borderId="1" xfId="0" applyFont="1" applyBorder="1" applyAlignment="1">
      <alignment horizontal="distributed" vertical="center"/>
    </xf>
    <xf numFmtId="0" fontId="18" fillId="0" borderId="1" xfId="0" applyFont="1" applyBorder="1"/>
    <xf numFmtId="6" fontId="25" fillId="0" borderId="1" xfId="2" applyFont="1" applyBorder="1" applyAlignment="1">
      <alignment horizontal="right" vertical="center"/>
    </xf>
    <xf numFmtId="0" fontId="2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22" fillId="0" borderId="0" xfId="0" applyFont="1" applyBorder="1" applyAlignment="1">
      <alignment vertical="top"/>
    </xf>
    <xf numFmtId="0" fontId="17" fillId="0" borderId="0" xfId="0" applyFont="1" applyAlignment="1">
      <alignment horizontal="center" vertical="top" wrapText="1"/>
    </xf>
    <xf numFmtId="0" fontId="15" fillId="0" borderId="0" xfId="0" applyFont="1" applyAlignment="1">
      <alignment vertical="top" wrapText="1"/>
    </xf>
    <xf numFmtId="0" fontId="1" fillId="0" borderId="0" xfId="0" applyFont="1" applyAlignment="1"/>
    <xf numFmtId="0" fontId="15" fillId="0" borderId="0" xfId="0" applyFont="1" applyBorder="1" applyAlignment="1">
      <alignment vertical="top" wrapText="1"/>
    </xf>
    <xf numFmtId="0" fontId="23" fillId="0" borderId="1" xfId="0" applyFont="1" applyBorder="1" applyAlignment="1">
      <alignment horizontal="center" vertical="center" shrinkToFit="1"/>
    </xf>
    <xf numFmtId="0" fontId="22" fillId="0" borderId="0" xfId="0" applyFont="1" applyBorder="1" applyAlignment="1">
      <alignment vertical="center"/>
    </xf>
    <xf numFmtId="0" fontId="17" fillId="0" borderId="0" xfId="0" applyFont="1" applyAlignment="1">
      <alignment horizontal="justify" vertical="top" wrapText="1"/>
    </xf>
    <xf numFmtId="0" fontId="20" fillId="0" borderId="7" xfId="0" applyFont="1" applyFill="1" applyBorder="1" applyAlignment="1">
      <alignment horizontal="distributed" vertical="center" wrapText="1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58" fontId="22" fillId="0" borderId="1" xfId="0" applyNumberFormat="1" applyFont="1" applyBorder="1" applyAlignment="1">
      <alignment horizontal="right" vertical="center" wrapText="1"/>
    </xf>
    <xf numFmtId="58" fontId="21" fillId="0" borderId="1" xfId="0" applyNumberFormat="1" applyFont="1" applyBorder="1" applyAlignment="1">
      <alignment horizontal="righ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1" fillId="0" borderId="10" xfId="0" applyFont="1" applyBorder="1" applyAlignment="1">
      <alignment horizontal="left" vertical="center"/>
    </xf>
    <xf numFmtId="0" fontId="61" fillId="0" borderId="11" xfId="0" applyFont="1" applyBorder="1" applyAlignment="1">
      <alignment horizontal="left" vertical="center"/>
    </xf>
    <xf numFmtId="0" fontId="61" fillId="0" borderId="12" xfId="0" applyFont="1" applyBorder="1" applyAlignment="1">
      <alignment horizontal="left" vertical="center"/>
    </xf>
    <xf numFmtId="0" fontId="61" fillId="0" borderId="5" xfId="0" applyFont="1" applyBorder="1" applyAlignment="1">
      <alignment horizontal="left" vertical="center"/>
    </xf>
    <xf numFmtId="0" fontId="61" fillId="0" borderId="1" xfId="0" applyFont="1" applyBorder="1" applyAlignment="1">
      <alignment horizontal="left" vertical="center"/>
    </xf>
    <xf numFmtId="0" fontId="61" fillId="0" borderId="6" xfId="0" applyFont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6" fontId="0" fillId="0" borderId="10" xfId="2" applyFont="1" applyBorder="1" applyAlignment="1">
      <alignment horizontal="right" vertical="center"/>
    </xf>
    <xf numFmtId="6" fontId="0" fillId="0" borderId="11" xfId="2" applyFont="1" applyBorder="1" applyAlignment="1">
      <alignment horizontal="right" vertical="center"/>
    </xf>
    <xf numFmtId="6" fontId="0" fillId="0" borderId="12" xfId="2" applyFont="1" applyBorder="1" applyAlignment="1">
      <alignment horizontal="right" vertical="center"/>
    </xf>
    <xf numFmtId="6" fontId="0" fillId="0" borderId="5" xfId="2" applyFont="1" applyBorder="1" applyAlignment="1">
      <alignment horizontal="right" vertical="center"/>
    </xf>
    <xf numFmtId="6" fontId="0" fillId="0" borderId="1" xfId="2" applyFont="1" applyBorder="1" applyAlignment="1">
      <alignment horizontal="right" vertical="center"/>
    </xf>
    <xf numFmtId="6" fontId="0" fillId="0" borderId="6" xfId="2" applyFont="1" applyBorder="1" applyAlignment="1">
      <alignment horizontal="right" vertical="center"/>
    </xf>
    <xf numFmtId="0" fontId="65" fillId="0" borderId="5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5" fillId="0" borderId="6" xfId="0" applyFont="1" applyBorder="1" applyAlignment="1">
      <alignment horizontal="center" vertical="center"/>
    </xf>
    <xf numFmtId="0" fontId="61" fillId="29" borderId="10" xfId="0" applyFont="1" applyFill="1" applyBorder="1" applyAlignment="1">
      <alignment horizontal="center" vertical="center"/>
    </xf>
    <xf numFmtId="0" fontId="61" fillId="29" borderId="11" xfId="0" applyFont="1" applyFill="1" applyBorder="1" applyAlignment="1">
      <alignment horizontal="center" vertical="center"/>
    </xf>
    <xf numFmtId="0" fontId="61" fillId="29" borderId="12" xfId="0" applyFont="1" applyFill="1" applyBorder="1" applyAlignment="1">
      <alignment horizontal="center" vertical="center"/>
    </xf>
    <xf numFmtId="0" fontId="61" fillId="29" borderId="5" xfId="0" applyFont="1" applyFill="1" applyBorder="1" applyAlignment="1">
      <alignment horizontal="center" vertical="center"/>
    </xf>
    <xf numFmtId="0" fontId="61" fillId="29" borderId="1" xfId="0" applyFont="1" applyFill="1" applyBorder="1" applyAlignment="1">
      <alignment horizontal="center" vertical="center"/>
    </xf>
    <xf numFmtId="0" fontId="61" fillId="29" borderId="6" xfId="0" applyFont="1" applyFill="1" applyBorder="1" applyAlignment="1">
      <alignment horizontal="center" vertical="center"/>
    </xf>
    <xf numFmtId="0" fontId="61" fillId="0" borderId="11" xfId="0" applyFont="1" applyBorder="1" applyAlignment="1">
      <alignment horizontal="center" vertical="center"/>
    </xf>
    <xf numFmtId="0" fontId="61" fillId="0" borderId="12" xfId="0" applyFont="1" applyBorder="1" applyAlignment="1">
      <alignment horizontal="center" vertical="center"/>
    </xf>
    <xf numFmtId="0" fontId="61" fillId="0" borderId="5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1" fillId="0" borderId="6" xfId="0" applyFont="1" applyBorder="1" applyAlignment="1">
      <alignment horizontal="center" vertical="center"/>
    </xf>
    <xf numFmtId="0" fontId="30" fillId="0" borderId="10" xfId="0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61" fillId="0" borderId="10" xfId="0" applyFont="1" applyBorder="1" applyAlignment="1">
      <alignment vertical="center"/>
    </xf>
    <xf numFmtId="0" fontId="61" fillId="0" borderId="11" xfId="0" applyFont="1" applyBorder="1" applyAlignment="1">
      <alignment vertical="center"/>
    </xf>
    <xf numFmtId="0" fontId="61" fillId="0" borderId="12" xfId="0" applyFont="1" applyBorder="1" applyAlignment="1">
      <alignment vertical="center"/>
    </xf>
    <xf numFmtId="0" fontId="61" fillId="0" borderId="5" xfId="0" applyFont="1" applyBorder="1" applyAlignment="1">
      <alignment vertical="center"/>
    </xf>
    <xf numFmtId="0" fontId="61" fillId="0" borderId="1" xfId="0" applyFont="1" applyBorder="1" applyAlignment="1">
      <alignment vertical="center"/>
    </xf>
    <xf numFmtId="0" fontId="61" fillId="0" borderId="6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61" fillId="29" borderId="9" xfId="0" applyFont="1" applyFill="1" applyBorder="1" applyAlignment="1">
      <alignment horizontal="center" vertical="center"/>
    </xf>
    <xf numFmtId="0" fontId="61" fillId="29" borderId="2" xfId="0" applyFont="1" applyFill="1" applyBorder="1" applyAlignment="1">
      <alignment horizontal="center" vertical="center"/>
    </xf>
    <xf numFmtId="0" fontId="61" fillId="29" borderId="8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61" fillId="29" borderId="2" xfId="0" applyFont="1" applyFill="1" applyBorder="1" applyAlignment="1">
      <alignment vertical="center"/>
    </xf>
    <xf numFmtId="0" fontId="61" fillId="29" borderId="8" xfId="0" applyFont="1" applyFill="1" applyBorder="1" applyAlignment="1">
      <alignment vertical="center"/>
    </xf>
    <xf numFmtId="0" fontId="66" fillId="29" borderId="10" xfId="0" applyFont="1" applyFill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12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/>
    </xf>
    <xf numFmtId="0" fontId="61" fillId="0" borderId="2" xfId="0" applyFont="1" applyBorder="1" applyAlignment="1">
      <alignment vertical="center"/>
    </xf>
    <xf numFmtId="0" fontId="61" fillId="0" borderId="8" xfId="0" applyFont="1" applyBorder="1" applyAlignment="1">
      <alignment vertical="center"/>
    </xf>
    <xf numFmtId="6" fontId="0" fillId="0" borderId="10" xfId="0" applyNumberFormat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2" xfId="0" applyFill="1" applyBorder="1" applyAlignment="1">
      <alignment vertical="center"/>
    </xf>
  </cellXfs>
  <cellStyles count="48">
    <cellStyle name="20% - アクセント 1 2" xfId="3"/>
    <cellStyle name="20% - アクセント 2 2" xfId="4"/>
    <cellStyle name="20% - アクセント 3 2" xfId="5"/>
    <cellStyle name="20% - アクセント 4 2" xfId="6"/>
    <cellStyle name="20% - アクセント 5 2" xfId="7"/>
    <cellStyle name="20% - アクセント 6 2" xfId="8"/>
    <cellStyle name="40% - アクセント 1 2" xfId="9"/>
    <cellStyle name="40% - アクセント 2 2" xfId="10"/>
    <cellStyle name="40% - アクセント 3 2" xfId="11"/>
    <cellStyle name="40% - アクセント 4 2" xfId="12"/>
    <cellStyle name="40% - アクセント 5 2" xfId="13"/>
    <cellStyle name="40% - アクセント 6 2" xfId="14"/>
    <cellStyle name="60% - アクセント 1 2" xfId="15"/>
    <cellStyle name="60% - アクセント 2 2" xfId="16"/>
    <cellStyle name="60% - アクセント 3 2" xfId="17"/>
    <cellStyle name="60% - アクセント 4 2" xfId="18"/>
    <cellStyle name="60% - アクセント 5 2" xfId="19"/>
    <cellStyle name="60% - アクセント 6 2" xfId="20"/>
    <cellStyle name="アクセント 1 2" xfId="21"/>
    <cellStyle name="アクセント 2 2" xfId="22"/>
    <cellStyle name="アクセント 3 2" xfId="23"/>
    <cellStyle name="アクセント 4 2" xfId="24"/>
    <cellStyle name="アクセント 5 2" xfId="25"/>
    <cellStyle name="アクセント 6 2" xfId="26"/>
    <cellStyle name="タイトル 2" xfId="27"/>
    <cellStyle name="チェック セル 2" xfId="28"/>
    <cellStyle name="どちらでもない 2" xfId="29"/>
    <cellStyle name="メモ 2" xfId="30"/>
    <cellStyle name="リンク セル 2" xfId="31"/>
    <cellStyle name="悪い 2" xfId="32"/>
    <cellStyle name="計算 2" xfId="33"/>
    <cellStyle name="警告文 2" xfId="34"/>
    <cellStyle name="桁区切り" xfId="1" builtinId="6"/>
    <cellStyle name="桁区切り 2" xfId="35"/>
    <cellStyle name="見出し 1 2" xfId="36"/>
    <cellStyle name="見出し 2 2" xfId="37"/>
    <cellStyle name="見出し 3 2" xfId="38"/>
    <cellStyle name="見出し 4 2" xfId="39"/>
    <cellStyle name="集計 2" xfId="40"/>
    <cellStyle name="出力 2" xfId="41"/>
    <cellStyle name="説明文 2" xfId="42"/>
    <cellStyle name="通貨" xfId="2" builtinId="7"/>
    <cellStyle name="通貨 2" xfId="43"/>
    <cellStyle name="入力 2" xfId="44"/>
    <cellStyle name="標準" xfId="0" builtinId="0"/>
    <cellStyle name="標準 2" xfId="45"/>
    <cellStyle name="標準 3" xfId="46"/>
    <cellStyle name="良い 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38100</xdr:colOff>
      <xdr:row>5</xdr:row>
      <xdr:rowOff>47625</xdr:rowOff>
    </xdr:from>
    <xdr:to>
      <xdr:col>51</xdr:col>
      <xdr:colOff>9525</xdr:colOff>
      <xdr:row>7</xdr:row>
      <xdr:rowOff>133350</xdr:rowOff>
    </xdr:to>
    <xdr:pic>
      <xdr:nvPicPr>
        <xdr:cNvPr id="27649" name="Picture 1" descr="プロットロゴ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066800"/>
          <a:ext cx="23241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85" zoomScaleNormal="85" workbookViewId="0">
      <selection sqref="A1:XFD1"/>
    </sheetView>
  </sheetViews>
  <sheetFormatPr defaultRowHeight="13.5" x14ac:dyDescent="0.15"/>
  <cols>
    <col min="1" max="1" width="18.125" bestFit="1" customWidth="1"/>
    <col min="2" max="2" width="91.125" customWidth="1"/>
    <col min="3" max="4" width="5.5" customWidth="1"/>
    <col min="5" max="6" width="11.5" bestFit="1" customWidth="1"/>
    <col min="7" max="7" width="51.125" bestFit="1" customWidth="1"/>
    <col min="8" max="8" width="37.625" bestFit="1" customWidth="1"/>
    <col min="261" max="261" width="11.5" bestFit="1" customWidth="1"/>
    <col min="262" max="262" width="45.5" customWidth="1"/>
    <col min="263" max="263" width="33.125" customWidth="1"/>
    <col min="517" max="517" width="11.5" bestFit="1" customWidth="1"/>
    <col min="518" max="518" width="45.5" customWidth="1"/>
    <col min="519" max="519" width="33.125" customWidth="1"/>
    <col min="773" max="773" width="11.5" bestFit="1" customWidth="1"/>
    <col min="774" max="774" width="45.5" customWidth="1"/>
    <col min="775" max="775" width="33.125" customWidth="1"/>
    <col min="1029" max="1029" width="11.5" bestFit="1" customWidth="1"/>
    <col min="1030" max="1030" width="45.5" customWidth="1"/>
    <col min="1031" max="1031" width="33.125" customWidth="1"/>
    <col min="1285" max="1285" width="11.5" bestFit="1" customWidth="1"/>
    <col min="1286" max="1286" width="45.5" customWidth="1"/>
    <col min="1287" max="1287" width="33.125" customWidth="1"/>
    <col min="1541" max="1541" width="11.5" bestFit="1" customWidth="1"/>
    <col min="1542" max="1542" width="45.5" customWidth="1"/>
    <col min="1543" max="1543" width="33.125" customWidth="1"/>
    <col min="1797" max="1797" width="11.5" bestFit="1" customWidth="1"/>
    <col min="1798" max="1798" width="45.5" customWidth="1"/>
    <col min="1799" max="1799" width="33.125" customWidth="1"/>
    <col min="2053" max="2053" width="11.5" bestFit="1" customWidth="1"/>
    <col min="2054" max="2054" width="45.5" customWidth="1"/>
    <col min="2055" max="2055" width="33.125" customWidth="1"/>
    <col min="2309" max="2309" width="11.5" bestFit="1" customWidth="1"/>
    <col min="2310" max="2310" width="45.5" customWidth="1"/>
    <col min="2311" max="2311" width="33.125" customWidth="1"/>
    <col min="2565" max="2565" width="11.5" bestFit="1" customWidth="1"/>
    <col min="2566" max="2566" width="45.5" customWidth="1"/>
    <col min="2567" max="2567" width="33.125" customWidth="1"/>
    <col min="2821" max="2821" width="11.5" bestFit="1" customWidth="1"/>
    <col min="2822" max="2822" width="45.5" customWidth="1"/>
    <col min="2823" max="2823" width="33.125" customWidth="1"/>
    <col min="3077" max="3077" width="11.5" bestFit="1" customWidth="1"/>
    <col min="3078" max="3078" width="45.5" customWidth="1"/>
    <col min="3079" max="3079" width="33.125" customWidth="1"/>
    <col min="3333" max="3333" width="11.5" bestFit="1" customWidth="1"/>
    <col min="3334" max="3334" width="45.5" customWidth="1"/>
    <col min="3335" max="3335" width="33.125" customWidth="1"/>
    <col min="3589" max="3589" width="11.5" bestFit="1" customWidth="1"/>
    <col min="3590" max="3590" width="45.5" customWidth="1"/>
    <col min="3591" max="3591" width="33.125" customWidth="1"/>
    <col min="3845" max="3845" width="11.5" bestFit="1" customWidth="1"/>
    <col min="3846" max="3846" width="45.5" customWidth="1"/>
    <col min="3847" max="3847" width="33.125" customWidth="1"/>
    <col min="4101" max="4101" width="11.5" bestFit="1" customWidth="1"/>
    <col min="4102" max="4102" width="45.5" customWidth="1"/>
    <col min="4103" max="4103" width="33.125" customWidth="1"/>
    <col min="4357" max="4357" width="11.5" bestFit="1" customWidth="1"/>
    <col min="4358" max="4358" width="45.5" customWidth="1"/>
    <col min="4359" max="4359" width="33.125" customWidth="1"/>
    <col min="4613" max="4613" width="11.5" bestFit="1" customWidth="1"/>
    <col min="4614" max="4614" width="45.5" customWidth="1"/>
    <col min="4615" max="4615" width="33.125" customWidth="1"/>
    <col min="4869" max="4869" width="11.5" bestFit="1" customWidth="1"/>
    <col min="4870" max="4870" width="45.5" customWidth="1"/>
    <col min="4871" max="4871" width="33.125" customWidth="1"/>
    <col min="5125" max="5125" width="11.5" bestFit="1" customWidth="1"/>
    <col min="5126" max="5126" width="45.5" customWidth="1"/>
    <col min="5127" max="5127" width="33.125" customWidth="1"/>
    <col min="5381" max="5381" width="11.5" bestFit="1" customWidth="1"/>
    <col min="5382" max="5382" width="45.5" customWidth="1"/>
    <col min="5383" max="5383" width="33.125" customWidth="1"/>
    <col min="5637" max="5637" width="11.5" bestFit="1" customWidth="1"/>
    <col min="5638" max="5638" width="45.5" customWidth="1"/>
    <col min="5639" max="5639" width="33.125" customWidth="1"/>
    <col min="5893" max="5893" width="11.5" bestFit="1" customWidth="1"/>
    <col min="5894" max="5894" width="45.5" customWidth="1"/>
    <col min="5895" max="5895" width="33.125" customWidth="1"/>
    <col min="6149" max="6149" width="11.5" bestFit="1" customWidth="1"/>
    <col min="6150" max="6150" width="45.5" customWidth="1"/>
    <col min="6151" max="6151" width="33.125" customWidth="1"/>
    <col min="6405" max="6405" width="11.5" bestFit="1" customWidth="1"/>
    <col min="6406" max="6406" width="45.5" customWidth="1"/>
    <col min="6407" max="6407" width="33.125" customWidth="1"/>
    <col min="6661" max="6661" width="11.5" bestFit="1" customWidth="1"/>
    <col min="6662" max="6662" width="45.5" customWidth="1"/>
    <col min="6663" max="6663" width="33.125" customWidth="1"/>
    <col min="6917" max="6917" width="11.5" bestFit="1" customWidth="1"/>
    <col min="6918" max="6918" width="45.5" customWidth="1"/>
    <col min="6919" max="6919" width="33.125" customWidth="1"/>
    <col min="7173" max="7173" width="11.5" bestFit="1" customWidth="1"/>
    <col min="7174" max="7174" width="45.5" customWidth="1"/>
    <col min="7175" max="7175" width="33.125" customWidth="1"/>
    <col min="7429" max="7429" width="11.5" bestFit="1" customWidth="1"/>
    <col min="7430" max="7430" width="45.5" customWidth="1"/>
    <col min="7431" max="7431" width="33.125" customWidth="1"/>
    <col min="7685" max="7685" width="11.5" bestFit="1" customWidth="1"/>
    <col min="7686" max="7686" width="45.5" customWidth="1"/>
    <col min="7687" max="7687" width="33.125" customWidth="1"/>
    <col min="7941" max="7941" width="11.5" bestFit="1" customWidth="1"/>
    <col min="7942" max="7942" width="45.5" customWidth="1"/>
    <col min="7943" max="7943" width="33.125" customWidth="1"/>
    <col min="8197" max="8197" width="11.5" bestFit="1" customWidth="1"/>
    <col min="8198" max="8198" width="45.5" customWidth="1"/>
    <col min="8199" max="8199" width="33.125" customWidth="1"/>
    <col min="8453" max="8453" width="11.5" bestFit="1" customWidth="1"/>
    <col min="8454" max="8454" width="45.5" customWidth="1"/>
    <col min="8455" max="8455" width="33.125" customWidth="1"/>
    <col min="8709" max="8709" width="11.5" bestFit="1" customWidth="1"/>
    <col min="8710" max="8710" width="45.5" customWidth="1"/>
    <col min="8711" max="8711" width="33.125" customWidth="1"/>
    <col min="8965" max="8965" width="11.5" bestFit="1" customWidth="1"/>
    <col min="8966" max="8966" width="45.5" customWidth="1"/>
    <col min="8967" max="8967" width="33.125" customWidth="1"/>
    <col min="9221" max="9221" width="11.5" bestFit="1" customWidth="1"/>
    <col min="9222" max="9222" width="45.5" customWidth="1"/>
    <col min="9223" max="9223" width="33.125" customWidth="1"/>
    <col min="9477" max="9477" width="11.5" bestFit="1" customWidth="1"/>
    <col min="9478" max="9478" width="45.5" customWidth="1"/>
    <col min="9479" max="9479" width="33.125" customWidth="1"/>
    <col min="9733" max="9733" width="11.5" bestFit="1" customWidth="1"/>
    <col min="9734" max="9734" width="45.5" customWidth="1"/>
    <col min="9735" max="9735" width="33.125" customWidth="1"/>
    <col min="9989" max="9989" width="11.5" bestFit="1" customWidth="1"/>
    <col min="9990" max="9990" width="45.5" customWidth="1"/>
    <col min="9991" max="9991" width="33.125" customWidth="1"/>
    <col min="10245" max="10245" width="11.5" bestFit="1" customWidth="1"/>
    <col min="10246" max="10246" width="45.5" customWidth="1"/>
    <col min="10247" max="10247" width="33.125" customWidth="1"/>
    <col min="10501" max="10501" width="11.5" bestFit="1" customWidth="1"/>
    <col min="10502" max="10502" width="45.5" customWidth="1"/>
    <col min="10503" max="10503" width="33.125" customWidth="1"/>
    <col min="10757" max="10757" width="11.5" bestFit="1" customWidth="1"/>
    <col min="10758" max="10758" width="45.5" customWidth="1"/>
    <col min="10759" max="10759" width="33.125" customWidth="1"/>
    <col min="11013" max="11013" width="11.5" bestFit="1" customWidth="1"/>
    <col min="11014" max="11014" width="45.5" customWidth="1"/>
    <col min="11015" max="11015" width="33.125" customWidth="1"/>
    <col min="11269" max="11269" width="11.5" bestFit="1" customWidth="1"/>
    <col min="11270" max="11270" width="45.5" customWidth="1"/>
    <col min="11271" max="11271" width="33.125" customWidth="1"/>
    <col min="11525" max="11525" width="11.5" bestFit="1" customWidth="1"/>
    <col min="11526" max="11526" width="45.5" customWidth="1"/>
    <col min="11527" max="11527" width="33.125" customWidth="1"/>
    <col min="11781" max="11781" width="11.5" bestFit="1" customWidth="1"/>
    <col min="11782" max="11782" width="45.5" customWidth="1"/>
    <col min="11783" max="11783" width="33.125" customWidth="1"/>
    <col min="12037" max="12037" width="11.5" bestFit="1" customWidth="1"/>
    <col min="12038" max="12038" width="45.5" customWidth="1"/>
    <col min="12039" max="12039" width="33.125" customWidth="1"/>
    <col min="12293" max="12293" width="11.5" bestFit="1" customWidth="1"/>
    <col min="12294" max="12294" width="45.5" customWidth="1"/>
    <col min="12295" max="12295" width="33.125" customWidth="1"/>
    <col min="12549" max="12549" width="11.5" bestFit="1" customWidth="1"/>
    <col min="12550" max="12550" width="45.5" customWidth="1"/>
    <col min="12551" max="12551" width="33.125" customWidth="1"/>
    <col min="12805" max="12805" width="11.5" bestFit="1" customWidth="1"/>
    <col min="12806" max="12806" width="45.5" customWidth="1"/>
    <col min="12807" max="12807" width="33.125" customWidth="1"/>
    <col min="13061" max="13061" width="11.5" bestFit="1" customWidth="1"/>
    <col min="13062" max="13062" width="45.5" customWidth="1"/>
    <col min="13063" max="13063" width="33.125" customWidth="1"/>
    <col min="13317" max="13317" width="11.5" bestFit="1" customWidth="1"/>
    <col min="13318" max="13318" width="45.5" customWidth="1"/>
    <col min="13319" max="13319" width="33.125" customWidth="1"/>
    <col min="13573" max="13573" width="11.5" bestFit="1" customWidth="1"/>
    <col min="13574" max="13574" width="45.5" customWidth="1"/>
    <col min="13575" max="13575" width="33.125" customWidth="1"/>
    <col min="13829" max="13829" width="11.5" bestFit="1" customWidth="1"/>
    <col min="13830" max="13830" width="45.5" customWidth="1"/>
    <col min="13831" max="13831" width="33.125" customWidth="1"/>
    <col min="14085" max="14085" width="11.5" bestFit="1" customWidth="1"/>
    <col min="14086" max="14086" width="45.5" customWidth="1"/>
    <col min="14087" max="14087" width="33.125" customWidth="1"/>
    <col min="14341" max="14341" width="11.5" bestFit="1" customWidth="1"/>
    <col min="14342" max="14342" width="45.5" customWidth="1"/>
    <col min="14343" max="14343" width="33.125" customWidth="1"/>
    <col min="14597" max="14597" width="11.5" bestFit="1" customWidth="1"/>
    <col min="14598" max="14598" width="45.5" customWidth="1"/>
    <col min="14599" max="14599" width="33.125" customWidth="1"/>
    <col min="14853" max="14853" width="11.5" bestFit="1" customWidth="1"/>
    <col min="14854" max="14854" width="45.5" customWidth="1"/>
    <col min="14855" max="14855" width="33.125" customWidth="1"/>
    <col min="15109" max="15109" width="11.5" bestFit="1" customWidth="1"/>
    <col min="15110" max="15110" width="45.5" customWidth="1"/>
    <col min="15111" max="15111" width="33.125" customWidth="1"/>
    <col min="15365" max="15365" width="11.5" bestFit="1" customWidth="1"/>
    <col min="15366" max="15366" width="45.5" customWidth="1"/>
    <col min="15367" max="15367" width="33.125" customWidth="1"/>
    <col min="15621" max="15621" width="11.5" bestFit="1" customWidth="1"/>
    <col min="15622" max="15622" width="45.5" customWidth="1"/>
    <col min="15623" max="15623" width="33.125" customWidth="1"/>
    <col min="15877" max="15877" width="11.5" bestFit="1" customWidth="1"/>
    <col min="15878" max="15878" width="45.5" customWidth="1"/>
    <col min="15879" max="15879" width="33.125" customWidth="1"/>
    <col min="16133" max="16133" width="11.5" bestFit="1" customWidth="1"/>
    <col min="16134" max="16134" width="45.5" customWidth="1"/>
    <col min="16135" max="16135" width="33.125" customWidth="1"/>
  </cols>
  <sheetData>
    <row r="1" spans="1:4" ht="30" customHeight="1" thickBot="1" x14ac:dyDescent="0.2">
      <c r="A1" s="149" t="s">
        <v>75</v>
      </c>
      <c r="B1" s="135">
        <v>1</v>
      </c>
      <c r="C1" s="134"/>
      <c r="D1" s="134"/>
    </row>
    <row r="2" spans="1:4" ht="30" customHeight="1" thickBot="1" x14ac:dyDescent="0.2">
      <c r="A2" s="150" t="s">
        <v>80</v>
      </c>
      <c r="B2" s="135">
        <v>0.15</v>
      </c>
      <c r="C2" s="134"/>
      <c r="D2" s="134"/>
    </row>
    <row r="3" spans="1:4" ht="30" customHeight="1" thickBot="1" x14ac:dyDescent="0.2">
      <c r="A3" s="150" t="s">
        <v>81</v>
      </c>
      <c r="B3" s="135">
        <v>0</v>
      </c>
      <c r="C3" s="134"/>
      <c r="D3" s="134"/>
    </row>
    <row r="4" spans="1:4" ht="30" customHeight="1" thickBot="1" x14ac:dyDescent="0.2">
      <c r="A4" s="150" t="s">
        <v>83</v>
      </c>
      <c r="B4" s="135"/>
    </row>
    <row r="5" spans="1:4" ht="30" customHeight="1" thickBot="1" x14ac:dyDescent="0.2">
      <c r="A5" s="150" t="s">
        <v>91</v>
      </c>
      <c r="B5" s="135"/>
    </row>
    <row r="6" spans="1:4" ht="30" customHeight="1" thickBot="1" x14ac:dyDescent="0.2">
      <c r="A6" s="150" t="s">
        <v>37</v>
      </c>
      <c r="B6" s="135" t="s">
        <v>172</v>
      </c>
    </row>
    <row r="7" spans="1:4" ht="30" customHeight="1" thickBot="1" x14ac:dyDescent="0.2">
      <c r="A7" s="150" t="s">
        <v>84</v>
      </c>
      <c r="B7" s="136"/>
    </row>
    <row r="8" spans="1:4" ht="30" customHeight="1" thickBot="1" x14ac:dyDescent="0.2">
      <c r="A8" s="150" t="s">
        <v>92</v>
      </c>
      <c r="B8" s="136"/>
    </row>
    <row r="9" spans="1:4" ht="30" customHeight="1" thickBot="1" x14ac:dyDescent="0.2">
      <c r="A9" s="150" t="s">
        <v>85</v>
      </c>
      <c r="B9" s="135"/>
    </row>
    <row r="10" spans="1:4" ht="30" customHeight="1" thickBot="1" x14ac:dyDescent="0.2">
      <c r="A10" s="150" t="s">
        <v>7</v>
      </c>
      <c r="B10" s="135"/>
    </row>
    <row r="11" spans="1:4" ht="30" customHeight="1" thickBot="1" x14ac:dyDescent="0.2">
      <c r="A11" s="150" t="s">
        <v>8</v>
      </c>
      <c r="B11" s="135"/>
    </row>
    <row r="12" spans="1:4" ht="30" customHeight="1" thickBot="1" x14ac:dyDescent="0.2">
      <c r="A12" s="150" t="s">
        <v>86</v>
      </c>
      <c r="B12" s="137"/>
    </row>
    <row r="13" spans="1:4" ht="30" customHeight="1" thickBot="1" x14ac:dyDescent="0.2">
      <c r="A13" s="150" t="s">
        <v>87</v>
      </c>
      <c r="B13" s="137"/>
    </row>
    <row r="14" spans="1:4" ht="30" customHeight="1" thickBot="1" x14ac:dyDescent="0.2">
      <c r="A14" s="150" t="s">
        <v>88</v>
      </c>
      <c r="B14" s="137"/>
    </row>
    <row r="15" spans="1:4" ht="30" customHeight="1" thickBot="1" x14ac:dyDescent="0.2">
      <c r="A15" s="150" t="s">
        <v>89</v>
      </c>
      <c r="B15" s="137"/>
    </row>
    <row r="20" spans="5:9" x14ac:dyDescent="0.15">
      <c r="E20" s="131" t="s">
        <v>75</v>
      </c>
      <c r="F20" s="131" t="s">
        <v>76</v>
      </c>
      <c r="G20" s="131" t="s">
        <v>77</v>
      </c>
      <c r="H20" s="131" t="s">
        <v>78</v>
      </c>
      <c r="I20" s="131" t="s">
        <v>79</v>
      </c>
    </row>
    <row r="21" spans="5:9" x14ac:dyDescent="0.15">
      <c r="E21" s="130">
        <v>0</v>
      </c>
      <c r="F21" s="132" t="s">
        <v>161</v>
      </c>
      <c r="G21" s="133" t="s">
        <v>162</v>
      </c>
      <c r="H21" s="133" t="s">
        <v>163</v>
      </c>
      <c r="I21" s="130" t="s">
        <v>73</v>
      </c>
    </row>
    <row r="22" spans="5:9" x14ac:dyDescent="0.15">
      <c r="E22" s="130">
        <v>1</v>
      </c>
      <c r="F22" s="132" t="s">
        <v>164</v>
      </c>
      <c r="G22" s="133" t="s">
        <v>165</v>
      </c>
      <c r="H22" s="153" t="s">
        <v>166</v>
      </c>
      <c r="I22" s="130" t="s">
        <v>18</v>
      </c>
    </row>
    <row r="23" spans="5:9" x14ac:dyDescent="0.15">
      <c r="E23" s="130">
        <v>2</v>
      </c>
      <c r="F23" s="132" t="s">
        <v>167</v>
      </c>
      <c r="G23" s="133" t="s">
        <v>168</v>
      </c>
      <c r="H23" s="133" t="s">
        <v>169</v>
      </c>
      <c r="I23" s="130" t="s">
        <v>74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K67"/>
  <sheetViews>
    <sheetView showGridLines="0" view="pageBreakPreview" zoomScaleNormal="85" zoomScaleSheetLayoutView="100" workbookViewId="0">
      <selection activeCell="AP3" sqref="AP3:AZ3"/>
    </sheetView>
  </sheetViews>
  <sheetFormatPr defaultColWidth="1.625" defaultRowHeight="13.5" x14ac:dyDescent="0.15"/>
  <cols>
    <col min="1" max="1" width="2.125" style="1" customWidth="1"/>
    <col min="2" max="16384" width="1.625" style="1"/>
  </cols>
  <sheetData>
    <row r="1" spans="1:52" x14ac:dyDescent="0.15">
      <c r="A1" s="199"/>
      <c r="B1" s="199"/>
      <c r="C1" s="199"/>
      <c r="D1" s="199"/>
    </row>
    <row r="2" spans="1:52" ht="25.5" customHeight="1" thickBot="1" x14ac:dyDescent="0.2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09" t="s">
        <v>35</v>
      </c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2" ht="14.25" customHeight="1" thickTop="1" x14ac:dyDescent="0.15">
      <c r="A3" s="4"/>
      <c r="B3" s="203" t="s">
        <v>17</v>
      </c>
      <c r="C3" s="203"/>
      <c r="D3" s="203"/>
      <c r="E3" s="204">
        <f>tmp!B8</f>
        <v>0</v>
      </c>
      <c r="F3" s="205"/>
      <c r="G3" s="205"/>
      <c r="H3" s="205"/>
      <c r="I3" s="205"/>
      <c r="J3" s="205"/>
      <c r="K3" s="205"/>
      <c r="AN3" s="227"/>
      <c r="AO3" s="227"/>
      <c r="AP3" s="220">
        <f>tmp!B7</f>
        <v>0</v>
      </c>
      <c r="AQ3" s="221"/>
      <c r="AR3" s="221"/>
      <c r="AS3" s="221"/>
      <c r="AT3" s="221"/>
      <c r="AU3" s="221"/>
      <c r="AV3" s="221"/>
      <c r="AW3" s="221"/>
      <c r="AX3" s="221"/>
      <c r="AY3" s="221"/>
      <c r="AZ3" s="221"/>
    </row>
    <row r="4" spans="1:52" x14ac:dyDescent="0.15">
      <c r="A4" s="200"/>
      <c r="B4" s="200"/>
      <c r="C4" s="200"/>
      <c r="D4" s="200"/>
    </row>
    <row r="5" spans="1:52" x14ac:dyDescent="0.15">
      <c r="A5" s="231"/>
      <c r="B5" s="231"/>
      <c r="C5" s="231"/>
      <c r="D5" s="231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</row>
    <row r="6" spans="1:52" x14ac:dyDescent="0.15">
      <c r="A6" s="207"/>
      <c r="B6" s="207"/>
      <c r="C6" s="207"/>
      <c r="D6" s="207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5"/>
      <c r="X6" s="5"/>
      <c r="Y6" s="5"/>
      <c r="Z6" s="5"/>
      <c r="AA6" s="5"/>
      <c r="AB6" s="5"/>
      <c r="AC6" s="5"/>
      <c r="AD6" s="5"/>
      <c r="AE6" s="5"/>
    </row>
    <row r="7" spans="1:52" ht="21.75" customHeight="1" x14ac:dyDescent="0.15">
      <c r="A7" s="229">
        <f>IF(開発・制作工数見積!D7="",tmp!B4,開発・制作工数見積!D7)</f>
        <v>0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22" t="s">
        <v>0</v>
      </c>
      <c r="X7" s="223"/>
      <c r="Y7" s="223"/>
      <c r="Z7" s="223"/>
      <c r="AA7" s="223"/>
      <c r="AB7" s="223"/>
      <c r="AC7" s="223"/>
      <c r="AD7" s="223"/>
      <c r="AE7" s="223"/>
    </row>
    <row r="8" spans="1:52" ht="14.25" x14ac:dyDescent="0.15">
      <c r="A8" s="6"/>
      <c r="B8" s="7" t="s">
        <v>1</v>
      </c>
      <c r="C8" s="8"/>
      <c r="D8" s="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  <c r="AF8" s="10"/>
      <c r="AG8" s="10"/>
      <c r="AH8" s="12"/>
      <c r="AI8" s="3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5"/>
      <c r="AX8" s="5"/>
      <c r="AY8" s="5"/>
      <c r="AZ8" s="5"/>
    </row>
    <row r="9" spans="1:52" x14ac:dyDescent="0.15">
      <c r="A9" s="13"/>
      <c r="B9" s="7" t="s">
        <v>2</v>
      </c>
      <c r="C9" s="13"/>
      <c r="D9" s="13"/>
      <c r="AG9" s="228" t="str">
        <f>VLOOKUP(tmp!$B$1,tmp!$E$21:$I$24,2,FALSE)</f>
        <v>〒108-0073</v>
      </c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  <c r="AU9" s="228"/>
      <c r="AV9" s="228"/>
      <c r="AW9" s="228"/>
      <c r="AX9" s="228"/>
      <c r="AY9" s="228"/>
      <c r="AZ9" s="228"/>
    </row>
    <row r="10" spans="1:52" x14ac:dyDescent="0.15">
      <c r="A10" s="200"/>
      <c r="B10" s="200"/>
      <c r="C10" s="200"/>
      <c r="D10" s="200"/>
      <c r="AG10" s="225" t="str">
        <f>VLOOKUP(tmp!$B$1,tmp!$E$21:$I$24,3,FALSE)</f>
        <v xml:space="preserve">東京都港区三田3-11-36 三田日東ダイビル2F </v>
      </c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</row>
    <row r="11" spans="1:52" ht="21" x14ac:dyDescent="0.15">
      <c r="A11" s="201" t="s">
        <v>3</v>
      </c>
      <c r="B11" s="182"/>
      <c r="C11" s="182"/>
      <c r="D11" s="182"/>
      <c r="E11" s="182"/>
      <c r="F11" s="182"/>
      <c r="G11" s="182"/>
      <c r="H11" s="182"/>
      <c r="I11" s="182"/>
      <c r="J11" s="232">
        <f>AE61</f>
        <v>2903040</v>
      </c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24" t="s">
        <v>4</v>
      </c>
      <c r="AA11" s="224"/>
      <c r="AB11" s="224"/>
      <c r="AC11" s="224"/>
      <c r="AD11" s="224"/>
      <c r="AE11" s="197"/>
      <c r="AG11" s="226" t="str">
        <f>VLOOKUP(tmp!$B$1,tmp!$E$21:$I$24,4,FALSE)</f>
        <v>TEL (03)5730-1400　FAX (03)5730-1401</v>
      </c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</row>
    <row r="12" spans="1:52" x14ac:dyDescent="0.15">
      <c r="A12" s="202" t="s">
        <v>5</v>
      </c>
      <c r="B12" s="202"/>
      <c r="C12" s="202"/>
      <c r="D12" s="202"/>
      <c r="E12" s="202"/>
      <c r="F12" s="202"/>
      <c r="G12" s="202"/>
      <c r="H12" s="202"/>
      <c r="I12" s="202"/>
      <c r="J12" s="15"/>
      <c r="K12" s="206" t="str">
        <f>開発・制作工数見積!D6</f>
        <v>標的型メール攻撃訓練クラウド</v>
      </c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7"/>
      <c r="AX12" s="17"/>
      <c r="AY12" s="17"/>
      <c r="AZ12" s="17"/>
    </row>
    <row r="13" spans="1:52" x14ac:dyDescent="0.15">
      <c r="A13" s="202" t="s">
        <v>6</v>
      </c>
      <c r="B13" s="202"/>
      <c r="C13" s="202"/>
      <c r="D13" s="202"/>
      <c r="E13" s="202"/>
      <c r="F13" s="202"/>
      <c r="G13" s="202"/>
      <c r="H13" s="202"/>
      <c r="I13" s="202"/>
      <c r="J13" s="18"/>
      <c r="K13" s="215">
        <f>開発・制作工数見積!D20</f>
        <v>0</v>
      </c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17"/>
      <c r="AG13" s="17"/>
      <c r="AH13" s="17"/>
      <c r="AI13" s="17"/>
      <c r="AJ13" s="17"/>
      <c r="AK13" s="237" t="str">
        <f>VLOOKUP(tmp!$B$1,tmp!$E$21:$I$24,5,FALSE)</f>
        <v>坂田</v>
      </c>
      <c r="AL13" s="238"/>
      <c r="AM13" s="238"/>
      <c r="AN13" s="238"/>
      <c r="AO13" s="238"/>
      <c r="AP13" s="238"/>
      <c r="AQ13" s="238"/>
      <c r="AR13" s="239"/>
      <c r="AS13" s="246">
        <f>tmp!B9</f>
        <v>0</v>
      </c>
      <c r="AT13" s="247"/>
      <c r="AU13" s="247"/>
      <c r="AV13" s="247"/>
      <c r="AW13" s="247"/>
      <c r="AX13" s="247"/>
      <c r="AY13" s="247"/>
      <c r="AZ13" s="247"/>
    </row>
    <row r="14" spans="1:52" x14ac:dyDescent="0.15">
      <c r="A14" s="202" t="s">
        <v>7</v>
      </c>
      <c r="B14" s="202"/>
      <c r="C14" s="202"/>
      <c r="D14" s="202"/>
      <c r="E14" s="202"/>
      <c r="F14" s="202"/>
      <c r="G14" s="202"/>
      <c r="H14" s="202"/>
      <c r="I14" s="202"/>
      <c r="J14" s="20"/>
      <c r="K14" s="216">
        <f>tmp!B10</f>
        <v>0</v>
      </c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7"/>
      <c r="AG14" s="7"/>
      <c r="AH14" s="7"/>
      <c r="AI14" s="7"/>
      <c r="AJ14" s="7"/>
      <c r="AK14" s="240"/>
      <c r="AL14" s="241"/>
      <c r="AM14" s="241"/>
      <c r="AN14" s="241"/>
      <c r="AO14" s="241"/>
      <c r="AP14" s="241"/>
      <c r="AQ14" s="241"/>
      <c r="AR14" s="242"/>
      <c r="AS14" s="247"/>
      <c r="AT14" s="247"/>
      <c r="AU14" s="247"/>
      <c r="AV14" s="247"/>
      <c r="AW14" s="247"/>
      <c r="AX14" s="247"/>
      <c r="AY14" s="247"/>
      <c r="AZ14" s="247"/>
    </row>
    <row r="15" spans="1:52" x14ac:dyDescent="0.15">
      <c r="A15" s="202" t="s">
        <v>8</v>
      </c>
      <c r="B15" s="202"/>
      <c r="C15" s="202"/>
      <c r="D15" s="202"/>
      <c r="E15" s="202"/>
      <c r="F15" s="202"/>
      <c r="G15" s="202"/>
      <c r="H15" s="202"/>
      <c r="I15" s="202"/>
      <c r="J15" s="19"/>
      <c r="K15" s="217">
        <f>tmp!B11</f>
        <v>0</v>
      </c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16"/>
      <c r="AG15" s="16"/>
      <c r="AH15" s="16"/>
      <c r="AI15" s="16"/>
      <c r="AJ15" s="16"/>
      <c r="AK15" s="243"/>
      <c r="AL15" s="244"/>
      <c r="AM15" s="244"/>
      <c r="AN15" s="244"/>
      <c r="AO15" s="244"/>
      <c r="AP15" s="244"/>
      <c r="AQ15" s="244"/>
      <c r="AR15" s="245"/>
      <c r="AS15" s="247"/>
      <c r="AT15" s="247"/>
      <c r="AU15" s="247"/>
      <c r="AV15" s="247"/>
      <c r="AW15" s="247"/>
      <c r="AX15" s="247"/>
      <c r="AY15" s="247"/>
      <c r="AZ15" s="247"/>
    </row>
    <row r="16" spans="1:52" x14ac:dyDescent="0.15">
      <c r="A16" s="233"/>
      <c r="B16" s="233"/>
      <c r="C16" s="233"/>
      <c r="D16" s="233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1:52" x14ac:dyDescent="0.15">
      <c r="A17" s="210" t="s">
        <v>10</v>
      </c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2"/>
      <c r="O17" s="213" t="s">
        <v>15</v>
      </c>
      <c r="P17" s="214"/>
      <c r="Q17" s="214"/>
      <c r="R17" s="214"/>
      <c r="S17" s="234" t="s">
        <v>14</v>
      </c>
      <c r="T17" s="235"/>
      <c r="U17" s="235"/>
      <c r="V17" s="236"/>
      <c r="W17" s="210" t="s">
        <v>16</v>
      </c>
      <c r="X17" s="211"/>
      <c r="Y17" s="211"/>
      <c r="Z17" s="211"/>
      <c r="AA17" s="211"/>
      <c r="AB17" s="211"/>
      <c r="AC17" s="211"/>
      <c r="AD17" s="212"/>
      <c r="AE17" s="216" t="s">
        <v>9</v>
      </c>
      <c r="AF17" s="211"/>
      <c r="AG17" s="211"/>
      <c r="AH17" s="211"/>
      <c r="AI17" s="211"/>
      <c r="AJ17" s="211"/>
      <c r="AK17" s="211"/>
      <c r="AL17" s="211"/>
      <c r="AM17" s="211"/>
      <c r="AN17" s="212"/>
      <c r="AO17" s="210" t="s">
        <v>11</v>
      </c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2"/>
    </row>
    <row r="18" spans="1:52" x14ac:dyDescent="0.15">
      <c r="A18" s="2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53"/>
      <c r="P18" s="53"/>
      <c r="Q18" s="53"/>
      <c r="R18" s="54"/>
      <c r="S18" s="49"/>
      <c r="T18" s="50"/>
      <c r="U18" s="50"/>
      <c r="V18" s="51"/>
      <c r="W18" s="45"/>
      <c r="X18" s="5"/>
      <c r="Y18" s="5"/>
      <c r="Z18" s="5"/>
      <c r="AA18" s="5"/>
      <c r="AB18" s="5"/>
      <c r="AC18" s="5"/>
      <c r="AD18" s="22"/>
      <c r="AE18" s="48"/>
      <c r="AF18" s="48"/>
      <c r="AG18" s="48"/>
      <c r="AH18" s="48"/>
      <c r="AI18" s="48"/>
      <c r="AJ18" s="48"/>
      <c r="AK18" s="48"/>
      <c r="AL18" s="48"/>
      <c r="AM18" s="48"/>
      <c r="AN18" s="23"/>
      <c r="AO18" s="43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44"/>
    </row>
    <row r="19" spans="1:52" x14ac:dyDescent="0.15">
      <c r="A19" s="21"/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9"/>
      <c r="O19" s="172"/>
      <c r="P19" s="173"/>
      <c r="Q19" s="173"/>
      <c r="R19" s="174"/>
      <c r="S19" s="169"/>
      <c r="T19" s="170"/>
      <c r="U19" s="170"/>
      <c r="V19" s="171"/>
      <c r="W19" s="160"/>
      <c r="X19" s="161"/>
      <c r="Y19" s="161"/>
      <c r="Z19" s="161"/>
      <c r="AA19" s="161"/>
      <c r="AB19" s="161"/>
      <c r="AC19" s="161"/>
      <c r="AD19" s="22"/>
      <c r="AE19" s="161" t="str">
        <f>IF(O19="","",W19*O19)</f>
        <v/>
      </c>
      <c r="AF19" s="161"/>
      <c r="AG19" s="161"/>
      <c r="AH19" s="161"/>
      <c r="AI19" s="161"/>
      <c r="AJ19" s="161"/>
      <c r="AK19" s="161"/>
      <c r="AL19" s="161"/>
      <c r="AM19" s="161"/>
      <c r="AN19" s="23"/>
      <c r="AO19" s="250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51"/>
    </row>
    <row r="20" spans="1:52" x14ac:dyDescent="0.15">
      <c r="A20" s="21"/>
      <c r="B20" s="218" t="s">
        <v>19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9"/>
      <c r="O20" s="155">
        <f>開発・制作工数見積!D11</f>
        <v>4</v>
      </c>
      <c r="P20" s="156"/>
      <c r="Q20" s="156"/>
      <c r="R20" s="157"/>
      <c r="S20" s="162" t="s">
        <v>20</v>
      </c>
      <c r="T20" s="163"/>
      <c r="U20" s="163"/>
      <c r="V20" s="164"/>
      <c r="W20" s="158">
        <v>48000</v>
      </c>
      <c r="X20" s="159"/>
      <c r="Y20" s="159"/>
      <c r="Z20" s="159"/>
      <c r="AA20" s="159"/>
      <c r="AB20" s="159"/>
      <c r="AC20" s="159"/>
      <c r="AD20" s="22"/>
      <c r="AE20" s="158">
        <f>IF(O20="","",W20*O20)</f>
        <v>192000</v>
      </c>
      <c r="AF20" s="159"/>
      <c r="AG20" s="159"/>
      <c r="AH20" s="159"/>
      <c r="AI20" s="159"/>
      <c r="AJ20" s="159"/>
      <c r="AK20" s="159"/>
      <c r="AL20" s="159"/>
      <c r="AM20" s="159"/>
      <c r="AN20" s="23"/>
      <c r="AO20" s="43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44"/>
    </row>
    <row r="21" spans="1:52" x14ac:dyDescent="0.15">
      <c r="A21" s="21"/>
      <c r="B21" s="218" t="s">
        <v>21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9"/>
      <c r="O21" s="155">
        <f>開発・制作工数見積!D12</f>
        <v>9.5</v>
      </c>
      <c r="P21" s="156"/>
      <c r="Q21" s="156"/>
      <c r="R21" s="157"/>
      <c r="S21" s="162" t="s">
        <v>20</v>
      </c>
      <c r="T21" s="163"/>
      <c r="U21" s="163"/>
      <c r="V21" s="164"/>
      <c r="W21" s="158">
        <v>48000</v>
      </c>
      <c r="X21" s="159"/>
      <c r="Y21" s="159"/>
      <c r="Z21" s="159"/>
      <c r="AA21" s="159"/>
      <c r="AB21" s="159"/>
      <c r="AC21" s="159"/>
      <c r="AD21" s="22"/>
      <c r="AE21" s="158">
        <f t="shared" ref="AE21:AE57" si="0">IF(O21="","",W21*O21)</f>
        <v>456000</v>
      </c>
      <c r="AF21" s="159"/>
      <c r="AG21" s="159"/>
      <c r="AH21" s="159"/>
      <c r="AI21" s="159"/>
      <c r="AJ21" s="159"/>
      <c r="AK21" s="159"/>
      <c r="AL21" s="159"/>
      <c r="AM21" s="159"/>
      <c r="AN21" s="23"/>
      <c r="AO21" s="43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44"/>
    </row>
    <row r="22" spans="1:52" x14ac:dyDescent="0.15">
      <c r="A22" s="21"/>
      <c r="B22" s="218" t="s">
        <v>22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9"/>
      <c r="O22" s="155">
        <f>開発・制作工数見積!D13</f>
        <v>35</v>
      </c>
      <c r="P22" s="156"/>
      <c r="Q22" s="156"/>
      <c r="R22" s="157"/>
      <c r="S22" s="162" t="s">
        <v>20</v>
      </c>
      <c r="T22" s="163"/>
      <c r="U22" s="163"/>
      <c r="V22" s="164"/>
      <c r="W22" s="158">
        <v>40000</v>
      </c>
      <c r="X22" s="159"/>
      <c r="Y22" s="159"/>
      <c r="Z22" s="159"/>
      <c r="AA22" s="159"/>
      <c r="AB22" s="159"/>
      <c r="AC22" s="159"/>
      <c r="AD22" s="26"/>
      <c r="AE22" s="158">
        <f t="shared" si="0"/>
        <v>1400000</v>
      </c>
      <c r="AF22" s="159"/>
      <c r="AG22" s="159"/>
      <c r="AH22" s="159"/>
      <c r="AI22" s="159"/>
      <c r="AJ22" s="159"/>
      <c r="AK22" s="159"/>
      <c r="AL22" s="159"/>
      <c r="AM22" s="159"/>
      <c r="AN22" s="27"/>
      <c r="AO22" s="43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44"/>
    </row>
    <row r="23" spans="1:52" x14ac:dyDescent="0.15">
      <c r="A23" s="21"/>
      <c r="B23" s="218" t="s">
        <v>23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9"/>
      <c r="O23" s="155">
        <f>開発・制作工数見積!D14</f>
        <v>5</v>
      </c>
      <c r="P23" s="156"/>
      <c r="Q23" s="156"/>
      <c r="R23" s="157"/>
      <c r="S23" s="162" t="s">
        <v>20</v>
      </c>
      <c r="T23" s="163"/>
      <c r="U23" s="163"/>
      <c r="V23" s="164"/>
      <c r="W23" s="158">
        <v>48000</v>
      </c>
      <c r="X23" s="159"/>
      <c r="Y23" s="159"/>
      <c r="Z23" s="159"/>
      <c r="AA23" s="159"/>
      <c r="AB23" s="159"/>
      <c r="AC23" s="159"/>
      <c r="AD23" s="26"/>
      <c r="AE23" s="158">
        <f t="shared" si="0"/>
        <v>240000</v>
      </c>
      <c r="AF23" s="159"/>
      <c r="AG23" s="159"/>
      <c r="AH23" s="159"/>
      <c r="AI23" s="159"/>
      <c r="AJ23" s="159"/>
      <c r="AK23" s="159"/>
      <c r="AL23" s="159"/>
      <c r="AM23" s="159"/>
      <c r="AN23" s="27"/>
      <c r="AO23" s="43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44"/>
    </row>
    <row r="24" spans="1:52" x14ac:dyDescent="0.15">
      <c r="A24" s="21"/>
      <c r="B24" s="218" t="s">
        <v>24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9"/>
      <c r="O24" s="155">
        <f>開発・制作工数見積!D15</f>
        <v>0</v>
      </c>
      <c r="P24" s="156"/>
      <c r="Q24" s="156"/>
      <c r="R24" s="157"/>
      <c r="S24" s="162" t="s">
        <v>20</v>
      </c>
      <c r="T24" s="163"/>
      <c r="U24" s="163"/>
      <c r="V24" s="164"/>
      <c r="W24" s="158">
        <v>48000</v>
      </c>
      <c r="X24" s="159"/>
      <c r="Y24" s="159"/>
      <c r="Z24" s="159"/>
      <c r="AA24" s="159"/>
      <c r="AB24" s="159"/>
      <c r="AC24" s="159"/>
      <c r="AD24" s="26"/>
      <c r="AE24" s="158">
        <f t="shared" si="0"/>
        <v>0</v>
      </c>
      <c r="AF24" s="159"/>
      <c r="AG24" s="159"/>
      <c r="AH24" s="159"/>
      <c r="AI24" s="159"/>
      <c r="AJ24" s="159"/>
      <c r="AK24" s="159"/>
      <c r="AL24" s="159"/>
      <c r="AM24" s="159"/>
      <c r="AN24" s="27"/>
      <c r="AO24" s="43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44"/>
    </row>
    <row r="25" spans="1:52" x14ac:dyDescent="0.15">
      <c r="A25" s="21"/>
      <c r="B25" s="218" t="s">
        <v>25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9"/>
      <c r="O25" s="155">
        <f>開発・制作工数見積!D16</f>
        <v>5</v>
      </c>
      <c r="P25" s="156"/>
      <c r="Q25" s="156"/>
      <c r="R25" s="157"/>
      <c r="S25" s="162" t="s">
        <v>20</v>
      </c>
      <c r="T25" s="163"/>
      <c r="U25" s="163"/>
      <c r="V25" s="164"/>
      <c r="W25" s="158">
        <v>40000</v>
      </c>
      <c r="X25" s="159"/>
      <c r="Y25" s="159"/>
      <c r="Z25" s="159"/>
      <c r="AA25" s="159"/>
      <c r="AB25" s="159"/>
      <c r="AC25" s="159"/>
      <c r="AD25" s="26"/>
      <c r="AE25" s="158">
        <f t="shared" si="0"/>
        <v>200000</v>
      </c>
      <c r="AF25" s="159"/>
      <c r="AG25" s="159"/>
      <c r="AH25" s="159"/>
      <c r="AI25" s="159"/>
      <c r="AJ25" s="159"/>
      <c r="AK25" s="159"/>
      <c r="AL25" s="159"/>
      <c r="AM25" s="159"/>
      <c r="AN25" s="27"/>
      <c r="AO25" s="43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44"/>
    </row>
    <row r="26" spans="1:52" x14ac:dyDescent="0.15">
      <c r="A26" s="21"/>
      <c r="B26" s="218" t="s">
        <v>26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9"/>
      <c r="O26" s="155">
        <f>開発・制作工数見積!D17</f>
        <v>0</v>
      </c>
      <c r="P26" s="156"/>
      <c r="Q26" s="156"/>
      <c r="R26" s="157"/>
      <c r="S26" s="162" t="s">
        <v>20</v>
      </c>
      <c r="T26" s="163"/>
      <c r="U26" s="163"/>
      <c r="V26" s="164"/>
      <c r="W26" s="158">
        <v>40000</v>
      </c>
      <c r="X26" s="159"/>
      <c r="Y26" s="159"/>
      <c r="Z26" s="159"/>
      <c r="AA26" s="159"/>
      <c r="AB26" s="159"/>
      <c r="AC26" s="159"/>
      <c r="AD26" s="26"/>
      <c r="AE26" s="158">
        <f t="shared" si="0"/>
        <v>0</v>
      </c>
      <c r="AF26" s="159"/>
      <c r="AG26" s="159"/>
      <c r="AH26" s="159"/>
      <c r="AI26" s="159"/>
      <c r="AJ26" s="159"/>
      <c r="AK26" s="159"/>
      <c r="AL26" s="159"/>
      <c r="AM26" s="159"/>
      <c r="AN26" s="27"/>
      <c r="AO26" s="43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44"/>
    </row>
    <row r="27" spans="1:52" x14ac:dyDescent="0.15">
      <c r="A27" s="28"/>
      <c r="B27" s="218" t="s">
        <v>27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9"/>
      <c r="O27" s="155">
        <f>開発・制作工数見積!D18</f>
        <v>5</v>
      </c>
      <c r="P27" s="156"/>
      <c r="Q27" s="156"/>
      <c r="R27" s="157"/>
      <c r="S27" s="162" t="s">
        <v>20</v>
      </c>
      <c r="T27" s="163"/>
      <c r="U27" s="163"/>
      <c r="V27" s="164"/>
      <c r="W27" s="158">
        <v>40000</v>
      </c>
      <c r="X27" s="159"/>
      <c r="Y27" s="159"/>
      <c r="Z27" s="159"/>
      <c r="AA27" s="159"/>
      <c r="AB27" s="159"/>
      <c r="AC27" s="159"/>
      <c r="AD27" s="29"/>
      <c r="AE27" s="158">
        <f t="shared" si="0"/>
        <v>200000</v>
      </c>
      <c r="AF27" s="159"/>
      <c r="AG27" s="159"/>
      <c r="AH27" s="159"/>
      <c r="AI27" s="159"/>
      <c r="AJ27" s="159"/>
      <c r="AK27" s="159"/>
      <c r="AL27" s="159"/>
      <c r="AM27" s="159"/>
      <c r="AN27" s="30"/>
      <c r="AO27" s="43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44"/>
    </row>
    <row r="28" spans="1:52" x14ac:dyDescent="0.15">
      <c r="A28" s="21"/>
      <c r="B28" s="252"/>
      <c r="C28" s="252"/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3"/>
      <c r="O28" s="172"/>
      <c r="P28" s="173"/>
      <c r="Q28" s="173"/>
      <c r="R28" s="174"/>
      <c r="S28" s="169"/>
      <c r="T28" s="170"/>
      <c r="U28" s="170"/>
      <c r="V28" s="171"/>
      <c r="W28" s="160"/>
      <c r="X28" s="161"/>
      <c r="Y28" s="161"/>
      <c r="Z28" s="161"/>
      <c r="AA28" s="161"/>
      <c r="AB28" s="161"/>
      <c r="AC28" s="161"/>
      <c r="AD28" s="26"/>
      <c r="AE28" s="158" t="str">
        <f t="shared" si="0"/>
        <v/>
      </c>
      <c r="AF28" s="159"/>
      <c r="AG28" s="159"/>
      <c r="AH28" s="159"/>
      <c r="AI28" s="159"/>
      <c r="AJ28" s="159"/>
      <c r="AK28" s="159"/>
      <c r="AL28" s="159"/>
      <c r="AM28" s="159"/>
      <c r="AN28" s="27"/>
      <c r="AO28" s="43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44"/>
    </row>
    <row r="29" spans="1:52" x14ac:dyDescent="0.15">
      <c r="A29" s="31"/>
      <c r="B29" s="218" t="str">
        <f>IF(tmp!B3=0,"","御社向け特別御値引")</f>
        <v/>
      </c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9"/>
      <c r="O29" s="155" t="str">
        <f>IF(tmp!B3=0,"",1)</f>
        <v/>
      </c>
      <c r="P29" s="156"/>
      <c r="Q29" s="156"/>
      <c r="R29" s="157"/>
      <c r="S29" s="162" t="str">
        <f>IF(tmp!B3=0,"","式")</f>
        <v/>
      </c>
      <c r="T29" s="163"/>
      <c r="U29" s="163"/>
      <c r="V29" s="164"/>
      <c r="W29" s="158" t="str">
        <f>IF(tmp!B3=0,"",ROUNDDOWN(SUM(AE20:AM28)*-(tmp!B3),-3))</f>
        <v/>
      </c>
      <c r="X29" s="159"/>
      <c r="Y29" s="159"/>
      <c r="Z29" s="159"/>
      <c r="AA29" s="159"/>
      <c r="AB29" s="159"/>
      <c r="AC29" s="159"/>
      <c r="AD29" s="29"/>
      <c r="AE29" s="158" t="str">
        <f t="shared" ref="AE29:AE30" si="1">IF(O29="","",W29*O29)</f>
        <v/>
      </c>
      <c r="AF29" s="159"/>
      <c r="AG29" s="159"/>
      <c r="AH29" s="159"/>
      <c r="AI29" s="159"/>
      <c r="AJ29" s="159"/>
      <c r="AK29" s="159"/>
      <c r="AL29" s="159"/>
      <c r="AM29" s="159"/>
      <c r="AN29" s="30"/>
      <c r="AO29" s="43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44"/>
    </row>
    <row r="30" spans="1:52" x14ac:dyDescent="0.15">
      <c r="A30" s="31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9"/>
      <c r="O30" s="172"/>
      <c r="P30" s="173"/>
      <c r="Q30" s="173"/>
      <c r="R30" s="174"/>
      <c r="S30" s="169"/>
      <c r="T30" s="170"/>
      <c r="U30" s="170"/>
      <c r="V30" s="171"/>
      <c r="W30" s="160"/>
      <c r="X30" s="168"/>
      <c r="Y30" s="168"/>
      <c r="Z30" s="168"/>
      <c r="AA30" s="168"/>
      <c r="AB30" s="168"/>
      <c r="AC30" s="168"/>
      <c r="AD30" s="29"/>
      <c r="AE30" s="158" t="str">
        <f t="shared" si="1"/>
        <v/>
      </c>
      <c r="AF30" s="159"/>
      <c r="AG30" s="159"/>
      <c r="AH30" s="159"/>
      <c r="AI30" s="159"/>
      <c r="AJ30" s="159"/>
      <c r="AK30" s="159"/>
      <c r="AL30" s="159"/>
      <c r="AM30" s="159"/>
      <c r="AN30" s="30"/>
      <c r="AO30" s="43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44"/>
    </row>
    <row r="31" spans="1:52" x14ac:dyDescent="0.15">
      <c r="A31" s="21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9"/>
      <c r="O31" s="172"/>
      <c r="P31" s="173"/>
      <c r="Q31" s="173"/>
      <c r="R31" s="174"/>
      <c r="S31" s="169"/>
      <c r="T31" s="170"/>
      <c r="U31" s="170"/>
      <c r="V31" s="171"/>
      <c r="W31" s="160"/>
      <c r="X31" s="168"/>
      <c r="Y31" s="168"/>
      <c r="Z31" s="168"/>
      <c r="AA31" s="168"/>
      <c r="AB31" s="168"/>
      <c r="AC31" s="168"/>
      <c r="AD31" s="26"/>
      <c r="AE31" s="158" t="str">
        <f t="shared" si="0"/>
        <v/>
      </c>
      <c r="AF31" s="159"/>
      <c r="AG31" s="159"/>
      <c r="AH31" s="159"/>
      <c r="AI31" s="159"/>
      <c r="AJ31" s="159"/>
      <c r="AK31" s="159"/>
      <c r="AL31" s="159"/>
      <c r="AM31" s="159"/>
      <c r="AN31" s="25"/>
      <c r="AO31" s="43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44"/>
    </row>
    <row r="32" spans="1:52" x14ac:dyDescent="0.15">
      <c r="A32" s="21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9"/>
      <c r="O32" s="172"/>
      <c r="P32" s="173"/>
      <c r="Q32" s="173"/>
      <c r="R32" s="174"/>
      <c r="S32" s="169"/>
      <c r="T32" s="170"/>
      <c r="U32" s="170"/>
      <c r="V32" s="171"/>
      <c r="W32" s="160"/>
      <c r="X32" s="168"/>
      <c r="Y32" s="168"/>
      <c r="Z32" s="168"/>
      <c r="AA32" s="168"/>
      <c r="AB32" s="168"/>
      <c r="AC32" s="168"/>
      <c r="AD32" s="26"/>
      <c r="AE32" s="158" t="str">
        <f t="shared" si="0"/>
        <v/>
      </c>
      <c r="AF32" s="159"/>
      <c r="AG32" s="159"/>
      <c r="AH32" s="159"/>
      <c r="AI32" s="159"/>
      <c r="AJ32" s="159"/>
      <c r="AK32" s="159"/>
      <c r="AL32" s="159"/>
      <c r="AM32" s="159"/>
      <c r="AN32" s="25"/>
      <c r="AO32" s="43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44"/>
    </row>
    <row r="33" spans="1:52" x14ac:dyDescent="0.15">
      <c r="A33" s="21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9"/>
      <c r="O33" s="172"/>
      <c r="P33" s="173"/>
      <c r="Q33" s="173"/>
      <c r="R33" s="174"/>
      <c r="S33" s="169"/>
      <c r="T33" s="170"/>
      <c r="U33" s="170"/>
      <c r="V33" s="171"/>
      <c r="W33" s="160"/>
      <c r="X33" s="168"/>
      <c r="Y33" s="168"/>
      <c r="Z33" s="168"/>
      <c r="AA33" s="168"/>
      <c r="AB33" s="168"/>
      <c r="AC33" s="168"/>
      <c r="AD33" s="26"/>
      <c r="AE33" s="158" t="str">
        <f t="shared" si="0"/>
        <v/>
      </c>
      <c r="AF33" s="159"/>
      <c r="AG33" s="159"/>
      <c r="AH33" s="159"/>
      <c r="AI33" s="159"/>
      <c r="AJ33" s="159"/>
      <c r="AK33" s="159"/>
      <c r="AL33" s="159"/>
      <c r="AM33" s="159"/>
      <c r="AN33" s="25"/>
      <c r="AO33" s="43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44"/>
    </row>
    <row r="34" spans="1:52" x14ac:dyDescent="0.15">
      <c r="A34" s="21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9"/>
      <c r="O34" s="172"/>
      <c r="P34" s="173"/>
      <c r="Q34" s="173"/>
      <c r="R34" s="174"/>
      <c r="S34" s="169"/>
      <c r="T34" s="170"/>
      <c r="U34" s="170"/>
      <c r="V34" s="171"/>
      <c r="W34" s="160"/>
      <c r="X34" s="168"/>
      <c r="Y34" s="168"/>
      <c r="Z34" s="168"/>
      <c r="AA34" s="168"/>
      <c r="AB34" s="168"/>
      <c r="AC34" s="168"/>
      <c r="AD34" s="26"/>
      <c r="AE34" s="158" t="str">
        <f t="shared" si="0"/>
        <v/>
      </c>
      <c r="AF34" s="159"/>
      <c r="AG34" s="159"/>
      <c r="AH34" s="159"/>
      <c r="AI34" s="159"/>
      <c r="AJ34" s="159"/>
      <c r="AK34" s="159"/>
      <c r="AL34" s="159"/>
      <c r="AM34" s="159"/>
      <c r="AN34" s="27"/>
      <c r="AO34" s="43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44"/>
    </row>
    <row r="35" spans="1:52" x14ac:dyDescent="0.15">
      <c r="A35" s="21"/>
      <c r="B35" s="252"/>
      <c r="C35" s="252"/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3"/>
      <c r="O35" s="172"/>
      <c r="P35" s="173"/>
      <c r="Q35" s="173"/>
      <c r="R35" s="174"/>
      <c r="S35" s="169"/>
      <c r="T35" s="170"/>
      <c r="U35" s="170"/>
      <c r="V35" s="171"/>
      <c r="W35" s="160"/>
      <c r="X35" s="168"/>
      <c r="Y35" s="168"/>
      <c r="Z35" s="168"/>
      <c r="AA35" s="168"/>
      <c r="AB35" s="168"/>
      <c r="AC35" s="168"/>
      <c r="AD35" s="26"/>
      <c r="AE35" s="158" t="str">
        <f t="shared" si="0"/>
        <v/>
      </c>
      <c r="AF35" s="159"/>
      <c r="AG35" s="159"/>
      <c r="AH35" s="159"/>
      <c r="AI35" s="159"/>
      <c r="AJ35" s="159"/>
      <c r="AK35" s="159"/>
      <c r="AL35" s="159"/>
      <c r="AM35" s="159"/>
      <c r="AN35" s="25"/>
      <c r="AO35" s="43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44"/>
    </row>
    <row r="36" spans="1:52" x14ac:dyDescent="0.15">
      <c r="A36" s="21"/>
      <c r="B36" s="252"/>
      <c r="C36" s="252"/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3"/>
      <c r="O36" s="172"/>
      <c r="P36" s="173"/>
      <c r="Q36" s="173"/>
      <c r="R36" s="174"/>
      <c r="S36" s="169"/>
      <c r="T36" s="170"/>
      <c r="U36" s="170"/>
      <c r="V36" s="171"/>
      <c r="W36" s="160"/>
      <c r="X36" s="168"/>
      <c r="Y36" s="168"/>
      <c r="Z36" s="168"/>
      <c r="AA36" s="168"/>
      <c r="AB36" s="168"/>
      <c r="AC36" s="168"/>
      <c r="AD36" s="26"/>
      <c r="AE36" s="158" t="str">
        <f t="shared" si="0"/>
        <v/>
      </c>
      <c r="AF36" s="159"/>
      <c r="AG36" s="159"/>
      <c r="AH36" s="159"/>
      <c r="AI36" s="159"/>
      <c r="AJ36" s="159"/>
      <c r="AK36" s="159"/>
      <c r="AL36" s="159"/>
      <c r="AM36" s="159"/>
      <c r="AN36" s="27"/>
      <c r="AO36" s="43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44"/>
    </row>
    <row r="37" spans="1:52" x14ac:dyDescent="0.15">
      <c r="A37" s="21"/>
      <c r="B37" s="252"/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3"/>
      <c r="O37" s="172"/>
      <c r="P37" s="173"/>
      <c r="Q37" s="173"/>
      <c r="R37" s="174"/>
      <c r="S37" s="169"/>
      <c r="T37" s="170"/>
      <c r="U37" s="170"/>
      <c r="V37" s="171"/>
      <c r="W37" s="160"/>
      <c r="X37" s="168"/>
      <c r="Y37" s="168"/>
      <c r="Z37" s="168"/>
      <c r="AA37" s="168"/>
      <c r="AB37" s="168"/>
      <c r="AC37" s="168"/>
      <c r="AD37" s="26"/>
      <c r="AE37" s="158" t="str">
        <f t="shared" si="0"/>
        <v/>
      </c>
      <c r="AF37" s="159"/>
      <c r="AG37" s="159"/>
      <c r="AH37" s="159"/>
      <c r="AI37" s="159"/>
      <c r="AJ37" s="159"/>
      <c r="AK37" s="159"/>
      <c r="AL37" s="159"/>
      <c r="AM37" s="159"/>
      <c r="AN37" s="25"/>
      <c r="AO37" s="43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44"/>
    </row>
    <row r="38" spans="1:52" x14ac:dyDescent="0.15">
      <c r="A38" s="21"/>
      <c r="B38" s="252"/>
      <c r="C38" s="252"/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3"/>
      <c r="O38" s="172"/>
      <c r="P38" s="173"/>
      <c r="Q38" s="173"/>
      <c r="R38" s="174"/>
      <c r="S38" s="169"/>
      <c r="T38" s="170"/>
      <c r="U38" s="170"/>
      <c r="V38" s="171"/>
      <c r="W38" s="160"/>
      <c r="X38" s="168"/>
      <c r="Y38" s="168"/>
      <c r="Z38" s="168"/>
      <c r="AA38" s="168"/>
      <c r="AB38" s="168"/>
      <c r="AC38" s="168"/>
      <c r="AD38" s="26"/>
      <c r="AE38" s="158" t="str">
        <f t="shared" si="0"/>
        <v/>
      </c>
      <c r="AF38" s="159"/>
      <c r="AG38" s="159"/>
      <c r="AH38" s="159"/>
      <c r="AI38" s="159"/>
      <c r="AJ38" s="159"/>
      <c r="AK38" s="159"/>
      <c r="AL38" s="159"/>
      <c r="AM38" s="159"/>
      <c r="AN38" s="27"/>
      <c r="AO38" s="43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44"/>
    </row>
    <row r="39" spans="1:52" x14ac:dyDescent="0.15">
      <c r="A39" s="21"/>
      <c r="B39" s="252"/>
      <c r="C39" s="252"/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3"/>
      <c r="O39" s="172"/>
      <c r="P39" s="173"/>
      <c r="Q39" s="173"/>
      <c r="R39" s="174"/>
      <c r="S39" s="169"/>
      <c r="T39" s="170"/>
      <c r="U39" s="170"/>
      <c r="V39" s="171"/>
      <c r="W39" s="160"/>
      <c r="X39" s="168"/>
      <c r="Y39" s="168"/>
      <c r="Z39" s="168"/>
      <c r="AA39" s="168"/>
      <c r="AB39" s="168"/>
      <c r="AC39" s="168"/>
      <c r="AD39" s="26"/>
      <c r="AE39" s="158" t="str">
        <f t="shared" si="0"/>
        <v/>
      </c>
      <c r="AF39" s="159"/>
      <c r="AG39" s="159"/>
      <c r="AH39" s="159"/>
      <c r="AI39" s="159"/>
      <c r="AJ39" s="159"/>
      <c r="AK39" s="159"/>
      <c r="AL39" s="159"/>
      <c r="AM39" s="159"/>
      <c r="AN39" s="27"/>
      <c r="AO39" s="43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44"/>
    </row>
    <row r="40" spans="1:52" x14ac:dyDescent="0.15">
      <c r="A40" s="21"/>
      <c r="B40" s="252"/>
      <c r="C40" s="252"/>
      <c r="D40" s="252"/>
      <c r="E40" s="252"/>
      <c r="F40" s="252"/>
      <c r="G40" s="252"/>
      <c r="H40" s="252"/>
      <c r="I40" s="252"/>
      <c r="J40" s="252"/>
      <c r="K40" s="252"/>
      <c r="L40" s="252"/>
      <c r="M40" s="252"/>
      <c r="N40" s="253"/>
      <c r="O40" s="172"/>
      <c r="P40" s="173"/>
      <c r="Q40" s="173"/>
      <c r="R40" s="174"/>
      <c r="S40" s="169"/>
      <c r="T40" s="170"/>
      <c r="U40" s="170"/>
      <c r="V40" s="171"/>
      <c r="W40" s="160"/>
      <c r="X40" s="168"/>
      <c r="Y40" s="168"/>
      <c r="Z40" s="168"/>
      <c r="AA40" s="168"/>
      <c r="AB40" s="168"/>
      <c r="AC40" s="168"/>
      <c r="AD40" s="26"/>
      <c r="AE40" s="158" t="str">
        <f t="shared" si="0"/>
        <v/>
      </c>
      <c r="AF40" s="159"/>
      <c r="AG40" s="159"/>
      <c r="AH40" s="159"/>
      <c r="AI40" s="159"/>
      <c r="AJ40" s="159"/>
      <c r="AK40" s="159"/>
      <c r="AL40" s="159"/>
      <c r="AM40" s="159"/>
      <c r="AN40" s="27"/>
      <c r="AO40" s="43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44"/>
    </row>
    <row r="41" spans="1:52" x14ac:dyDescent="0.15">
      <c r="A41" s="21"/>
      <c r="B41" s="252"/>
      <c r="C41" s="252"/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3"/>
      <c r="O41" s="172"/>
      <c r="P41" s="173"/>
      <c r="Q41" s="173"/>
      <c r="R41" s="174"/>
      <c r="S41" s="169"/>
      <c r="T41" s="170"/>
      <c r="U41" s="170"/>
      <c r="V41" s="171"/>
      <c r="W41" s="160"/>
      <c r="X41" s="168"/>
      <c r="Y41" s="168"/>
      <c r="Z41" s="168"/>
      <c r="AA41" s="168"/>
      <c r="AB41" s="168"/>
      <c r="AC41" s="168"/>
      <c r="AD41" s="26"/>
      <c r="AE41" s="158" t="str">
        <f t="shared" si="0"/>
        <v/>
      </c>
      <c r="AF41" s="159"/>
      <c r="AG41" s="159"/>
      <c r="AH41" s="159"/>
      <c r="AI41" s="159"/>
      <c r="AJ41" s="159"/>
      <c r="AK41" s="159"/>
      <c r="AL41" s="159"/>
      <c r="AM41" s="159"/>
      <c r="AN41" s="27"/>
      <c r="AO41" s="43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44"/>
    </row>
    <row r="42" spans="1:52" x14ac:dyDescent="0.15">
      <c r="A42" s="21"/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3"/>
      <c r="O42" s="172"/>
      <c r="P42" s="173"/>
      <c r="Q42" s="173"/>
      <c r="R42" s="174"/>
      <c r="S42" s="169"/>
      <c r="T42" s="170"/>
      <c r="U42" s="170"/>
      <c r="V42" s="171"/>
      <c r="W42" s="160"/>
      <c r="X42" s="161"/>
      <c r="Y42" s="161"/>
      <c r="Z42" s="161"/>
      <c r="AA42" s="161"/>
      <c r="AB42" s="161"/>
      <c r="AC42" s="161"/>
      <c r="AD42" s="26"/>
      <c r="AE42" s="158" t="str">
        <f t="shared" si="0"/>
        <v/>
      </c>
      <c r="AF42" s="159"/>
      <c r="AG42" s="159"/>
      <c r="AH42" s="159"/>
      <c r="AI42" s="159"/>
      <c r="AJ42" s="159"/>
      <c r="AK42" s="159"/>
      <c r="AL42" s="159"/>
      <c r="AM42" s="159"/>
      <c r="AN42" s="27"/>
      <c r="AO42" s="43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44"/>
    </row>
    <row r="43" spans="1:52" x14ac:dyDescent="0.15">
      <c r="A43" s="21"/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3"/>
      <c r="O43" s="172"/>
      <c r="P43" s="173"/>
      <c r="Q43" s="173"/>
      <c r="R43" s="174"/>
      <c r="S43" s="169"/>
      <c r="T43" s="170"/>
      <c r="U43" s="170"/>
      <c r="V43" s="171"/>
      <c r="W43" s="160"/>
      <c r="X43" s="168"/>
      <c r="Y43" s="168"/>
      <c r="Z43" s="168"/>
      <c r="AA43" s="168"/>
      <c r="AB43" s="168"/>
      <c r="AC43" s="168"/>
      <c r="AD43" s="26"/>
      <c r="AE43" s="161" t="str">
        <f t="shared" si="0"/>
        <v/>
      </c>
      <c r="AF43" s="161"/>
      <c r="AG43" s="161"/>
      <c r="AH43" s="161"/>
      <c r="AI43" s="161"/>
      <c r="AJ43" s="161"/>
      <c r="AK43" s="161"/>
      <c r="AL43" s="161"/>
      <c r="AM43" s="161"/>
      <c r="AN43" s="27"/>
      <c r="AO43" s="43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44"/>
    </row>
    <row r="44" spans="1:52" ht="13.5" customHeight="1" x14ac:dyDescent="0.15">
      <c r="A44" s="21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3"/>
      <c r="O44" s="172"/>
      <c r="P44" s="173"/>
      <c r="Q44" s="173"/>
      <c r="R44" s="174"/>
      <c r="S44" s="169"/>
      <c r="T44" s="170"/>
      <c r="U44" s="170"/>
      <c r="V44" s="171"/>
      <c r="W44" s="160"/>
      <c r="X44" s="161"/>
      <c r="Y44" s="161"/>
      <c r="Z44" s="161"/>
      <c r="AA44" s="161"/>
      <c r="AB44" s="161"/>
      <c r="AC44" s="161"/>
      <c r="AD44" s="26"/>
      <c r="AE44" s="161" t="str">
        <f t="shared" si="0"/>
        <v/>
      </c>
      <c r="AF44" s="161"/>
      <c r="AG44" s="161"/>
      <c r="AH44" s="161"/>
      <c r="AI44" s="161"/>
      <c r="AJ44" s="161"/>
      <c r="AK44" s="161"/>
      <c r="AL44" s="161"/>
      <c r="AM44" s="161"/>
      <c r="AN44" s="27"/>
      <c r="AO44" s="43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44"/>
    </row>
    <row r="45" spans="1:52" x14ac:dyDescent="0.15">
      <c r="A45" s="21"/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3"/>
      <c r="O45" s="172"/>
      <c r="P45" s="173"/>
      <c r="Q45" s="173"/>
      <c r="R45" s="174"/>
      <c r="S45" s="169"/>
      <c r="T45" s="170"/>
      <c r="U45" s="170"/>
      <c r="V45" s="171"/>
      <c r="W45" s="160"/>
      <c r="X45" s="161"/>
      <c r="Y45" s="161"/>
      <c r="Z45" s="161"/>
      <c r="AA45" s="161"/>
      <c r="AB45" s="161"/>
      <c r="AC45" s="161"/>
      <c r="AD45" s="26"/>
      <c r="AE45" s="161" t="str">
        <f t="shared" si="0"/>
        <v/>
      </c>
      <c r="AF45" s="161"/>
      <c r="AG45" s="161"/>
      <c r="AH45" s="161"/>
      <c r="AI45" s="161"/>
      <c r="AJ45" s="161"/>
      <c r="AK45" s="161"/>
      <c r="AL45" s="161"/>
      <c r="AM45" s="161"/>
      <c r="AN45" s="27"/>
      <c r="AO45" s="43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44"/>
    </row>
    <row r="46" spans="1:52" x14ac:dyDescent="0.15">
      <c r="A46" s="21"/>
      <c r="B46" s="252"/>
      <c r="C46" s="252"/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3"/>
      <c r="O46" s="172"/>
      <c r="P46" s="173"/>
      <c r="Q46" s="173"/>
      <c r="R46" s="174"/>
      <c r="S46" s="169"/>
      <c r="T46" s="170"/>
      <c r="U46" s="170"/>
      <c r="V46" s="171"/>
      <c r="W46" s="160"/>
      <c r="X46" s="168"/>
      <c r="Y46" s="168"/>
      <c r="Z46" s="168"/>
      <c r="AA46" s="168"/>
      <c r="AB46" s="168"/>
      <c r="AC46" s="168"/>
      <c r="AD46" s="26"/>
      <c r="AE46" s="161" t="str">
        <f t="shared" si="0"/>
        <v/>
      </c>
      <c r="AF46" s="161"/>
      <c r="AG46" s="161"/>
      <c r="AH46" s="161"/>
      <c r="AI46" s="161"/>
      <c r="AJ46" s="161"/>
      <c r="AK46" s="161"/>
      <c r="AL46" s="161"/>
      <c r="AM46" s="161"/>
      <c r="AN46" s="27"/>
      <c r="AO46" s="43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44"/>
    </row>
    <row r="47" spans="1:52" x14ac:dyDescent="0.15">
      <c r="A47" s="28"/>
      <c r="B47" s="252"/>
      <c r="C47" s="252"/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3"/>
      <c r="O47" s="172"/>
      <c r="P47" s="173"/>
      <c r="Q47" s="173"/>
      <c r="R47" s="174"/>
      <c r="S47" s="169"/>
      <c r="T47" s="170"/>
      <c r="U47" s="170"/>
      <c r="V47" s="171"/>
      <c r="W47" s="160"/>
      <c r="X47" s="168"/>
      <c r="Y47" s="168"/>
      <c r="Z47" s="168"/>
      <c r="AA47" s="168"/>
      <c r="AB47" s="168"/>
      <c r="AC47" s="168"/>
      <c r="AD47" s="32"/>
      <c r="AE47" s="161" t="str">
        <f t="shared" si="0"/>
        <v/>
      </c>
      <c r="AF47" s="161"/>
      <c r="AG47" s="161"/>
      <c r="AH47" s="161"/>
      <c r="AI47" s="161"/>
      <c r="AJ47" s="161"/>
      <c r="AK47" s="161"/>
      <c r="AL47" s="161"/>
      <c r="AM47" s="161"/>
      <c r="AN47" s="33"/>
      <c r="AO47" s="43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44"/>
    </row>
    <row r="48" spans="1:52" x14ac:dyDescent="0.15">
      <c r="A48" s="31"/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3"/>
      <c r="O48" s="172"/>
      <c r="P48" s="173"/>
      <c r="Q48" s="173"/>
      <c r="R48" s="174"/>
      <c r="S48" s="169"/>
      <c r="T48" s="170"/>
      <c r="U48" s="170"/>
      <c r="V48" s="171"/>
      <c r="W48" s="160"/>
      <c r="X48" s="168"/>
      <c r="Y48" s="168"/>
      <c r="Z48" s="168"/>
      <c r="AA48" s="168"/>
      <c r="AB48" s="168"/>
      <c r="AC48" s="168"/>
      <c r="AD48" s="32"/>
      <c r="AE48" s="161" t="str">
        <f t="shared" si="0"/>
        <v/>
      </c>
      <c r="AF48" s="161"/>
      <c r="AG48" s="161"/>
      <c r="AH48" s="161"/>
      <c r="AI48" s="161"/>
      <c r="AJ48" s="161"/>
      <c r="AK48" s="161"/>
      <c r="AL48" s="161"/>
      <c r="AM48" s="161"/>
      <c r="AN48" s="33"/>
      <c r="AO48" s="43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44"/>
    </row>
    <row r="49" spans="1:63" x14ac:dyDescent="0.15">
      <c r="A49" s="31"/>
      <c r="B49" s="252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3"/>
      <c r="O49" s="172"/>
      <c r="P49" s="173"/>
      <c r="Q49" s="173"/>
      <c r="R49" s="174"/>
      <c r="S49" s="169"/>
      <c r="T49" s="170"/>
      <c r="U49" s="170"/>
      <c r="V49" s="171"/>
      <c r="W49" s="160"/>
      <c r="X49" s="168"/>
      <c r="Y49" s="168"/>
      <c r="Z49" s="168"/>
      <c r="AA49" s="168"/>
      <c r="AB49" s="168"/>
      <c r="AC49" s="168"/>
      <c r="AD49" s="29"/>
      <c r="AE49" s="161" t="str">
        <f t="shared" si="0"/>
        <v/>
      </c>
      <c r="AF49" s="161"/>
      <c r="AG49" s="161"/>
      <c r="AH49" s="161"/>
      <c r="AI49" s="161"/>
      <c r="AJ49" s="161"/>
      <c r="AK49" s="161"/>
      <c r="AL49" s="161"/>
      <c r="AM49" s="161"/>
      <c r="AN49" s="30"/>
      <c r="AO49" s="43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44"/>
    </row>
    <row r="50" spans="1:63" x14ac:dyDescent="0.15">
      <c r="A50" s="31"/>
      <c r="B50" s="252"/>
      <c r="C50" s="252"/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3"/>
      <c r="O50" s="172"/>
      <c r="P50" s="173"/>
      <c r="Q50" s="173"/>
      <c r="R50" s="174"/>
      <c r="S50" s="169"/>
      <c r="T50" s="170"/>
      <c r="U50" s="170"/>
      <c r="V50" s="171"/>
      <c r="W50" s="160"/>
      <c r="X50" s="168"/>
      <c r="Y50" s="168"/>
      <c r="Z50" s="168"/>
      <c r="AA50" s="168"/>
      <c r="AB50" s="168"/>
      <c r="AC50" s="168"/>
      <c r="AD50" s="29"/>
      <c r="AE50" s="161" t="str">
        <f t="shared" si="0"/>
        <v/>
      </c>
      <c r="AF50" s="161"/>
      <c r="AG50" s="161"/>
      <c r="AH50" s="161"/>
      <c r="AI50" s="161"/>
      <c r="AJ50" s="161"/>
      <c r="AK50" s="161"/>
      <c r="AL50" s="161"/>
      <c r="AM50" s="161"/>
      <c r="AN50" s="30"/>
      <c r="AO50" s="43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44"/>
    </row>
    <row r="51" spans="1:63" x14ac:dyDescent="0.15">
      <c r="A51" s="31"/>
      <c r="B51" s="252"/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3"/>
      <c r="O51" s="172"/>
      <c r="P51" s="173"/>
      <c r="Q51" s="173"/>
      <c r="R51" s="174"/>
      <c r="S51" s="169"/>
      <c r="T51" s="170"/>
      <c r="U51" s="170"/>
      <c r="V51" s="171"/>
      <c r="W51" s="160"/>
      <c r="X51" s="168"/>
      <c r="Y51" s="168"/>
      <c r="Z51" s="168"/>
      <c r="AA51" s="168"/>
      <c r="AB51" s="168"/>
      <c r="AC51" s="168"/>
      <c r="AD51" s="29"/>
      <c r="AE51" s="161" t="str">
        <f t="shared" si="0"/>
        <v/>
      </c>
      <c r="AF51" s="161"/>
      <c r="AG51" s="161"/>
      <c r="AH51" s="161"/>
      <c r="AI51" s="161"/>
      <c r="AJ51" s="161"/>
      <c r="AK51" s="161"/>
      <c r="AL51" s="161"/>
      <c r="AM51" s="161"/>
      <c r="AN51" s="30"/>
      <c r="AO51" s="43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44"/>
    </row>
    <row r="52" spans="1:63" x14ac:dyDescent="0.15">
      <c r="A52" s="31"/>
      <c r="B52" s="252"/>
      <c r="C52" s="252"/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3"/>
      <c r="O52" s="172"/>
      <c r="P52" s="173"/>
      <c r="Q52" s="173"/>
      <c r="R52" s="174"/>
      <c r="S52" s="169"/>
      <c r="T52" s="170"/>
      <c r="U52" s="170"/>
      <c r="V52" s="171"/>
      <c r="W52" s="160"/>
      <c r="X52" s="168"/>
      <c r="Y52" s="168"/>
      <c r="Z52" s="168"/>
      <c r="AA52" s="168"/>
      <c r="AB52" s="168"/>
      <c r="AC52" s="168"/>
      <c r="AD52" s="29"/>
      <c r="AE52" s="161" t="str">
        <f t="shared" si="0"/>
        <v/>
      </c>
      <c r="AF52" s="161"/>
      <c r="AG52" s="161"/>
      <c r="AH52" s="161"/>
      <c r="AI52" s="161"/>
      <c r="AJ52" s="161"/>
      <c r="AK52" s="161"/>
      <c r="AL52" s="161"/>
      <c r="AM52" s="161"/>
      <c r="AN52" s="30"/>
      <c r="AO52" s="43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44"/>
    </row>
    <row r="53" spans="1:63" x14ac:dyDescent="0.15">
      <c r="A53" s="34"/>
      <c r="B53" s="252"/>
      <c r="C53" s="252"/>
      <c r="D53" s="252"/>
      <c r="E53" s="252"/>
      <c r="F53" s="252"/>
      <c r="G53" s="252"/>
      <c r="H53" s="252"/>
      <c r="I53" s="252"/>
      <c r="J53" s="252"/>
      <c r="K53" s="252"/>
      <c r="L53" s="252"/>
      <c r="M53" s="252"/>
      <c r="N53" s="253"/>
      <c r="O53" s="172"/>
      <c r="P53" s="173"/>
      <c r="Q53" s="173"/>
      <c r="R53" s="174"/>
      <c r="S53" s="169"/>
      <c r="T53" s="170"/>
      <c r="U53" s="170"/>
      <c r="V53" s="171"/>
      <c r="W53" s="160"/>
      <c r="X53" s="168"/>
      <c r="Y53" s="168"/>
      <c r="Z53" s="168"/>
      <c r="AA53" s="168"/>
      <c r="AB53" s="168"/>
      <c r="AC53" s="168"/>
      <c r="AD53" s="26"/>
      <c r="AE53" s="161" t="str">
        <f t="shared" si="0"/>
        <v/>
      </c>
      <c r="AF53" s="161"/>
      <c r="AG53" s="161"/>
      <c r="AH53" s="161"/>
      <c r="AI53" s="161"/>
      <c r="AJ53" s="161"/>
      <c r="AK53" s="161"/>
      <c r="AL53" s="161"/>
      <c r="AM53" s="161"/>
      <c r="AN53" s="25"/>
      <c r="AO53" s="43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44"/>
    </row>
    <row r="54" spans="1:63" x14ac:dyDescent="0.15">
      <c r="A54" s="34"/>
      <c r="B54" s="252"/>
      <c r="C54" s="252"/>
      <c r="D54" s="252"/>
      <c r="E54" s="252"/>
      <c r="F54" s="252"/>
      <c r="G54" s="252"/>
      <c r="H54" s="252"/>
      <c r="I54" s="252"/>
      <c r="J54" s="252"/>
      <c r="K54" s="252"/>
      <c r="L54" s="252"/>
      <c r="M54" s="252"/>
      <c r="N54" s="253"/>
      <c r="O54" s="173"/>
      <c r="P54" s="183"/>
      <c r="Q54" s="183"/>
      <c r="R54" s="183"/>
      <c r="S54" s="169"/>
      <c r="T54" s="170"/>
      <c r="U54" s="170"/>
      <c r="V54" s="171"/>
      <c r="W54" s="160"/>
      <c r="X54" s="168"/>
      <c r="Y54" s="168"/>
      <c r="Z54" s="168"/>
      <c r="AA54" s="168"/>
      <c r="AB54" s="168"/>
      <c r="AC54" s="168"/>
      <c r="AD54" s="26"/>
      <c r="AE54" s="161" t="str">
        <f t="shared" si="0"/>
        <v/>
      </c>
      <c r="AF54" s="161"/>
      <c r="AG54" s="161"/>
      <c r="AH54" s="161"/>
      <c r="AI54" s="161"/>
      <c r="AJ54" s="161"/>
      <c r="AK54" s="161"/>
      <c r="AL54" s="161"/>
      <c r="AM54" s="161"/>
      <c r="AN54" s="27"/>
      <c r="AO54" s="43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44"/>
    </row>
    <row r="55" spans="1:63" x14ac:dyDescent="0.15">
      <c r="A55" s="34"/>
      <c r="B55" s="252"/>
      <c r="C55" s="252"/>
      <c r="D55" s="252"/>
      <c r="E55" s="252"/>
      <c r="F55" s="252"/>
      <c r="G55" s="252"/>
      <c r="H55" s="252"/>
      <c r="I55" s="252"/>
      <c r="J55" s="252"/>
      <c r="K55" s="252"/>
      <c r="L55" s="252"/>
      <c r="M55" s="252"/>
      <c r="N55" s="253"/>
      <c r="O55" s="173"/>
      <c r="P55" s="183"/>
      <c r="Q55" s="183"/>
      <c r="R55" s="183"/>
      <c r="S55" s="169"/>
      <c r="T55" s="170"/>
      <c r="U55" s="170"/>
      <c r="V55" s="171"/>
      <c r="W55" s="160"/>
      <c r="X55" s="168"/>
      <c r="Y55" s="168"/>
      <c r="Z55" s="168"/>
      <c r="AA55" s="168"/>
      <c r="AB55" s="168"/>
      <c r="AC55" s="168"/>
      <c r="AD55" s="26"/>
      <c r="AE55" s="161" t="str">
        <f t="shared" si="0"/>
        <v/>
      </c>
      <c r="AF55" s="161"/>
      <c r="AG55" s="161"/>
      <c r="AH55" s="161"/>
      <c r="AI55" s="161"/>
      <c r="AJ55" s="161"/>
      <c r="AK55" s="161"/>
      <c r="AL55" s="161"/>
      <c r="AM55" s="161"/>
      <c r="AN55" s="25"/>
      <c r="AO55" s="43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44"/>
    </row>
    <row r="56" spans="1:63" x14ac:dyDescent="0.15">
      <c r="A56" s="34"/>
      <c r="B56" s="252"/>
      <c r="C56" s="252"/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3"/>
      <c r="O56" s="173"/>
      <c r="P56" s="183"/>
      <c r="Q56" s="183"/>
      <c r="R56" s="183"/>
      <c r="S56" s="169"/>
      <c r="T56" s="170"/>
      <c r="U56" s="170"/>
      <c r="V56" s="171"/>
      <c r="W56" s="160"/>
      <c r="X56" s="168"/>
      <c r="Y56" s="168"/>
      <c r="Z56" s="168"/>
      <c r="AA56" s="168"/>
      <c r="AB56" s="168"/>
      <c r="AC56" s="168"/>
      <c r="AD56" s="26"/>
      <c r="AE56" s="161" t="str">
        <f t="shared" si="0"/>
        <v/>
      </c>
      <c r="AF56" s="161"/>
      <c r="AG56" s="161"/>
      <c r="AH56" s="161"/>
      <c r="AI56" s="161"/>
      <c r="AJ56" s="161"/>
      <c r="AK56" s="161"/>
      <c r="AL56" s="161"/>
      <c r="AM56" s="161"/>
      <c r="AN56" s="25"/>
      <c r="AO56" s="43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44"/>
    </row>
    <row r="57" spans="1:63" x14ac:dyDescent="0.15">
      <c r="A57" s="35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90"/>
      <c r="O57" s="178"/>
      <c r="P57" s="179"/>
      <c r="Q57" s="179"/>
      <c r="R57" s="179"/>
      <c r="S57" s="196"/>
      <c r="T57" s="197"/>
      <c r="U57" s="197"/>
      <c r="V57" s="198"/>
      <c r="W57" s="181"/>
      <c r="X57" s="182"/>
      <c r="Y57" s="182"/>
      <c r="Z57" s="182"/>
      <c r="AA57" s="182"/>
      <c r="AB57" s="182"/>
      <c r="AC57" s="182"/>
      <c r="AD57" s="36"/>
      <c r="AE57" s="180" t="str">
        <f t="shared" si="0"/>
        <v/>
      </c>
      <c r="AF57" s="180"/>
      <c r="AG57" s="180"/>
      <c r="AH57" s="180"/>
      <c r="AI57" s="180"/>
      <c r="AJ57" s="180"/>
      <c r="AK57" s="180"/>
      <c r="AL57" s="180"/>
      <c r="AM57" s="180"/>
      <c r="AN57" s="37"/>
      <c r="AO57" s="165"/>
      <c r="AP57" s="166"/>
      <c r="AQ57" s="166"/>
      <c r="AR57" s="166"/>
      <c r="AS57" s="166"/>
      <c r="AT57" s="166"/>
      <c r="AU57" s="166"/>
      <c r="AV57" s="166"/>
      <c r="AW57" s="166"/>
      <c r="AX57" s="166"/>
      <c r="AY57" s="166"/>
      <c r="AZ57" s="167"/>
    </row>
    <row r="58" spans="1:63" x14ac:dyDescent="0.15">
      <c r="A58" s="2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186" t="s">
        <v>12</v>
      </c>
      <c r="T58" s="186"/>
      <c r="U58" s="186"/>
      <c r="V58" s="186"/>
      <c r="W58" s="186"/>
      <c r="X58" s="186"/>
      <c r="Y58" s="186"/>
      <c r="Z58" s="186"/>
      <c r="AA58" s="39"/>
      <c r="AB58" s="39"/>
      <c r="AC58" s="39"/>
      <c r="AD58" s="39"/>
      <c r="AE58" s="184">
        <f>SUM(AE18:AM57)</f>
        <v>2688000</v>
      </c>
      <c r="AF58" s="184"/>
      <c r="AG58" s="184"/>
      <c r="AH58" s="184"/>
      <c r="AI58" s="184"/>
      <c r="AJ58" s="184"/>
      <c r="AK58" s="184"/>
      <c r="AL58" s="184"/>
      <c r="AM58" s="184"/>
      <c r="AN58" s="184"/>
      <c r="AO58" s="27"/>
      <c r="AP58" s="27"/>
      <c r="AQ58" s="187"/>
      <c r="AR58" s="187"/>
      <c r="AS58" s="187"/>
      <c r="AT58" s="187"/>
      <c r="AU58" s="187"/>
      <c r="AV58" s="187"/>
      <c r="AW58" s="187"/>
      <c r="AX58" s="187"/>
      <c r="AY58" s="187"/>
      <c r="AZ58" s="25"/>
    </row>
    <row r="59" spans="1:63" x14ac:dyDescent="0.15">
      <c r="A59" s="2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186" t="str">
        <f>IF(AE59="","","値引")</f>
        <v/>
      </c>
      <c r="T59" s="186"/>
      <c r="U59" s="186"/>
      <c r="V59" s="186"/>
      <c r="W59" s="186"/>
      <c r="X59" s="186"/>
      <c r="Y59" s="186"/>
      <c r="Z59" s="186"/>
      <c r="AA59" s="39"/>
      <c r="AB59" s="39"/>
      <c r="AC59" s="39"/>
      <c r="AD59" s="39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4"/>
      <c r="AP59" s="40"/>
      <c r="AQ59" s="187"/>
      <c r="AR59" s="187"/>
      <c r="AS59" s="187"/>
      <c r="AT59" s="187"/>
      <c r="AU59" s="187"/>
      <c r="AV59" s="187"/>
      <c r="AW59" s="187"/>
      <c r="AX59" s="187"/>
      <c r="AY59" s="187"/>
      <c r="AZ59" s="25"/>
    </row>
    <row r="60" spans="1:63" x14ac:dyDescent="0.15">
      <c r="A60" s="2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186" t="s">
        <v>13</v>
      </c>
      <c r="T60" s="186"/>
      <c r="U60" s="186"/>
      <c r="V60" s="186"/>
      <c r="W60" s="186"/>
      <c r="X60" s="186"/>
      <c r="Y60" s="186"/>
      <c r="Z60" s="186"/>
      <c r="AA60" s="39"/>
      <c r="AB60" s="39"/>
      <c r="AC60" s="39"/>
      <c r="AD60" s="39"/>
      <c r="AE60" s="185">
        <f>ROUND((AE58-AE59)*0.08,0)</f>
        <v>215040</v>
      </c>
      <c r="AF60" s="185"/>
      <c r="AG60" s="185"/>
      <c r="AH60" s="185"/>
      <c r="AI60" s="185"/>
      <c r="AJ60" s="185"/>
      <c r="AK60" s="185"/>
      <c r="AL60" s="185"/>
      <c r="AM60" s="185"/>
      <c r="AN60" s="185"/>
      <c r="AO60" s="40"/>
      <c r="AP60" s="40"/>
      <c r="AQ60" s="187"/>
      <c r="AR60" s="187"/>
      <c r="AS60" s="187"/>
      <c r="AT60" s="187"/>
      <c r="AU60" s="187"/>
      <c r="AV60" s="187"/>
      <c r="AW60" s="187"/>
      <c r="AX60" s="187"/>
      <c r="AY60" s="187"/>
      <c r="AZ60" s="25"/>
    </row>
    <row r="61" spans="1:63" x14ac:dyDescent="0.15">
      <c r="A61" s="41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192" t="s">
        <v>3</v>
      </c>
      <c r="T61" s="192"/>
      <c r="U61" s="192"/>
      <c r="V61" s="192"/>
      <c r="W61" s="192"/>
      <c r="X61" s="192"/>
      <c r="Y61" s="192"/>
      <c r="Z61" s="192"/>
      <c r="AA61" s="42"/>
      <c r="AB61" s="42"/>
      <c r="AC61" s="42"/>
      <c r="AD61" s="42"/>
      <c r="AE61" s="191">
        <f>AE58+AE60-AE59</f>
        <v>2903040</v>
      </c>
      <c r="AF61" s="191"/>
      <c r="AG61" s="191"/>
      <c r="AH61" s="191"/>
      <c r="AI61" s="191"/>
      <c r="AJ61" s="191"/>
      <c r="AK61" s="191"/>
      <c r="AL61" s="191"/>
      <c r="AM61" s="191"/>
      <c r="AN61" s="191"/>
      <c r="AO61" s="38"/>
      <c r="AP61" s="38"/>
      <c r="AQ61" s="188"/>
      <c r="AR61" s="188"/>
      <c r="AS61" s="188"/>
      <c r="AT61" s="188"/>
      <c r="AU61" s="188"/>
      <c r="AV61" s="188"/>
      <c r="AW61" s="188"/>
      <c r="AX61" s="188"/>
      <c r="AY61" s="188"/>
      <c r="AZ61" s="37"/>
    </row>
    <row r="62" spans="1:63" s="5" customFormat="1" x14ac:dyDescent="0.15">
      <c r="A62" s="175" t="s">
        <v>90</v>
      </c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7"/>
      <c r="BK62" s="1"/>
    </row>
    <row r="63" spans="1:63" s="5" customFormat="1" x14ac:dyDescent="0.15">
      <c r="A63" s="175" t="str">
        <f>IF(tmp!B12="","","決済条件："&amp;tmp!B12)</f>
        <v/>
      </c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7"/>
    </row>
    <row r="64" spans="1:63" s="5" customFormat="1" x14ac:dyDescent="0.15">
      <c r="A64" s="175" t="str">
        <f>IF(tmp!B13="","",tmp!B13)</f>
        <v/>
      </c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7"/>
    </row>
    <row r="65" spans="1:52" x14ac:dyDescent="0.15">
      <c r="A65" s="175" t="str">
        <f>IF(tmp!B14="","",tmp!B14)</f>
        <v/>
      </c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7"/>
    </row>
    <row r="66" spans="1:52" x14ac:dyDescent="0.15">
      <c r="A66" s="193" t="str">
        <f>IF(tmp!B15="","",tmp!B15)</f>
        <v/>
      </c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5"/>
    </row>
    <row r="67" spans="1:52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</sheetData>
  <mergeCells count="286">
    <mergeCell ref="AP35:AY35"/>
    <mergeCell ref="AP36:AY36"/>
    <mergeCell ref="AP37:AY37"/>
    <mergeCell ref="AP38:AY38"/>
    <mergeCell ref="AE40:AM40"/>
    <mergeCell ref="W42:AC42"/>
    <mergeCell ref="AE39:AM39"/>
    <mergeCell ref="AE38:AM38"/>
    <mergeCell ref="AE34:AM34"/>
    <mergeCell ref="W39:AC39"/>
    <mergeCell ref="AE37:AM37"/>
    <mergeCell ref="W41:AC41"/>
    <mergeCell ref="AE41:AM41"/>
    <mergeCell ref="AE42:AM42"/>
    <mergeCell ref="W34:AC34"/>
    <mergeCell ref="W37:AC37"/>
    <mergeCell ref="W38:AC38"/>
    <mergeCell ref="AE35:AM35"/>
    <mergeCell ref="S53:V53"/>
    <mergeCell ref="S49:V49"/>
    <mergeCell ref="S50:V50"/>
    <mergeCell ref="S48:V48"/>
    <mergeCell ref="S51:V51"/>
    <mergeCell ref="S52:V52"/>
    <mergeCell ref="S44:V44"/>
    <mergeCell ref="AE43:AM43"/>
    <mergeCell ref="AE44:AM44"/>
    <mergeCell ref="AE45:AM45"/>
    <mergeCell ref="AE53:AM53"/>
    <mergeCell ref="W47:AC47"/>
    <mergeCell ref="W48:AC48"/>
    <mergeCell ref="AE47:AM47"/>
    <mergeCell ref="O47:R47"/>
    <mergeCell ref="O48:R48"/>
    <mergeCell ref="S47:V47"/>
    <mergeCell ref="S41:V41"/>
    <mergeCell ref="O36:R36"/>
    <mergeCell ref="S40:V40"/>
    <mergeCell ref="S31:V31"/>
    <mergeCell ref="B26:N26"/>
    <mergeCell ref="B25:N25"/>
    <mergeCell ref="B31:N31"/>
    <mergeCell ref="B32:N32"/>
    <mergeCell ref="S33:V33"/>
    <mergeCell ref="S39:V39"/>
    <mergeCell ref="O39:R39"/>
    <mergeCell ref="B37:N37"/>
    <mergeCell ref="S43:V43"/>
    <mergeCell ref="S42:V42"/>
    <mergeCell ref="S45:V45"/>
    <mergeCell ref="S46:V46"/>
    <mergeCell ref="O40:R40"/>
    <mergeCell ref="O43:R43"/>
    <mergeCell ref="O44:R44"/>
    <mergeCell ref="O45:R45"/>
    <mergeCell ref="O42:R42"/>
    <mergeCell ref="O41:R41"/>
    <mergeCell ref="B39:N39"/>
    <mergeCell ref="S21:V21"/>
    <mergeCell ref="S22:V22"/>
    <mergeCell ref="S23:V23"/>
    <mergeCell ref="S27:V27"/>
    <mergeCell ref="S26:V26"/>
    <mergeCell ref="B24:N24"/>
    <mergeCell ref="B22:N22"/>
    <mergeCell ref="O24:R24"/>
    <mergeCell ref="S24:V24"/>
    <mergeCell ref="B28:N28"/>
    <mergeCell ref="B34:N34"/>
    <mergeCell ref="B38:N38"/>
    <mergeCell ref="O38:R38"/>
    <mergeCell ref="S38:V38"/>
    <mergeCell ref="B36:N36"/>
    <mergeCell ref="B35:N35"/>
    <mergeCell ref="S36:V36"/>
    <mergeCell ref="O37:R37"/>
    <mergeCell ref="S37:V37"/>
    <mergeCell ref="O28:R28"/>
    <mergeCell ref="S28:V28"/>
    <mergeCell ref="O34:R34"/>
    <mergeCell ref="B53:N53"/>
    <mergeCell ref="B54:N54"/>
    <mergeCell ref="B56:N56"/>
    <mergeCell ref="B46:N46"/>
    <mergeCell ref="B40:N40"/>
    <mergeCell ref="B43:N43"/>
    <mergeCell ref="B44:N44"/>
    <mergeCell ref="B45:N45"/>
    <mergeCell ref="B42:N42"/>
    <mergeCell ref="B41:N41"/>
    <mergeCell ref="B55:N55"/>
    <mergeCell ref="B52:N52"/>
    <mergeCell ref="B47:N47"/>
    <mergeCell ref="B48:N48"/>
    <mergeCell ref="B49:N49"/>
    <mergeCell ref="B50:N50"/>
    <mergeCell ref="B51:N51"/>
    <mergeCell ref="AO17:AZ17"/>
    <mergeCell ref="A13:I13"/>
    <mergeCell ref="A14:I14"/>
    <mergeCell ref="A16:D16"/>
    <mergeCell ref="A15:I15"/>
    <mergeCell ref="S17:V17"/>
    <mergeCell ref="AK13:AR15"/>
    <mergeCell ref="AS13:AZ15"/>
    <mergeCell ref="B23:N23"/>
    <mergeCell ref="B21:N21"/>
    <mergeCell ref="B19:N19"/>
    <mergeCell ref="B20:N20"/>
    <mergeCell ref="O20:R20"/>
    <mergeCell ref="S20:V20"/>
    <mergeCell ref="W20:AC20"/>
    <mergeCell ref="AO19:AZ19"/>
    <mergeCell ref="O19:R19"/>
    <mergeCell ref="S19:V19"/>
    <mergeCell ref="W19:AC19"/>
    <mergeCell ref="AE19:AM19"/>
    <mergeCell ref="W23:AC23"/>
    <mergeCell ref="AE20:AM20"/>
    <mergeCell ref="AP22:AY22"/>
    <mergeCell ref="AE17:AN17"/>
    <mergeCell ref="AP3:AZ3"/>
    <mergeCell ref="W7:AE7"/>
    <mergeCell ref="Z11:AE11"/>
    <mergeCell ref="AG10:AZ10"/>
    <mergeCell ref="AG11:AZ11"/>
    <mergeCell ref="AN3:AO3"/>
    <mergeCell ref="AG9:AZ9"/>
    <mergeCell ref="A7:V7"/>
    <mergeCell ref="A5:V5"/>
    <mergeCell ref="J11:Y11"/>
    <mergeCell ref="A17:N17"/>
    <mergeCell ref="O17:R17"/>
    <mergeCell ref="W17:AD17"/>
    <mergeCell ref="K13:AE13"/>
    <mergeCell ref="K14:AE14"/>
    <mergeCell ref="K15:AE15"/>
    <mergeCell ref="B33:N33"/>
    <mergeCell ref="O53:R53"/>
    <mergeCell ref="AE27:AM27"/>
    <mergeCell ref="AE29:AM29"/>
    <mergeCell ref="AE30:AM30"/>
    <mergeCell ref="O27:R27"/>
    <mergeCell ref="W29:AC29"/>
    <mergeCell ref="S32:V32"/>
    <mergeCell ref="S29:V29"/>
    <mergeCell ref="W30:AC30"/>
    <mergeCell ref="B27:N27"/>
    <mergeCell ref="B29:N29"/>
    <mergeCell ref="B30:N30"/>
    <mergeCell ref="AE31:AM31"/>
    <mergeCell ref="AE32:AM32"/>
    <mergeCell ref="O30:R30"/>
    <mergeCell ref="O29:R29"/>
    <mergeCell ref="O50:R50"/>
    <mergeCell ref="A1:D1"/>
    <mergeCell ref="A4:D4"/>
    <mergeCell ref="A11:I11"/>
    <mergeCell ref="A12:I12"/>
    <mergeCell ref="B3:D3"/>
    <mergeCell ref="E3:K3"/>
    <mergeCell ref="A10:D10"/>
    <mergeCell ref="K12:AE12"/>
    <mergeCell ref="A6:V6"/>
    <mergeCell ref="Q2:AH2"/>
    <mergeCell ref="A65:AZ65"/>
    <mergeCell ref="A66:AZ66"/>
    <mergeCell ref="AE46:AM46"/>
    <mergeCell ref="W44:AC44"/>
    <mergeCell ref="W45:AC45"/>
    <mergeCell ref="W46:AC46"/>
    <mergeCell ref="W54:AC54"/>
    <mergeCell ref="W55:AC55"/>
    <mergeCell ref="S57:V57"/>
    <mergeCell ref="S55:V55"/>
    <mergeCell ref="S56:V56"/>
    <mergeCell ref="W56:AC56"/>
    <mergeCell ref="S54:V54"/>
    <mergeCell ref="O46:R46"/>
    <mergeCell ref="O54:R54"/>
    <mergeCell ref="O55:R55"/>
    <mergeCell ref="O49:R49"/>
    <mergeCell ref="AE54:AM54"/>
    <mergeCell ref="AE55:AM55"/>
    <mergeCell ref="AE49:AM49"/>
    <mergeCell ref="AE50:AM50"/>
    <mergeCell ref="AE51:AM51"/>
    <mergeCell ref="AE52:AM52"/>
    <mergeCell ref="W51:AC51"/>
    <mergeCell ref="O51:R51"/>
    <mergeCell ref="O52:R52"/>
    <mergeCell ref="AE56:AM56"/>
    <mergeCell ref="A64:AZ64"/>
    <mergeCell ref="A63:AZ63"/>
    <mergeCell ref="A62:AZ62"/>
    <mergeCell ref="O57:R57"/>
    <mergeCell ref="AE57:AM57"/>
    <mergeCell ref="W57:AC57"/>
    <mergeCell ref="O56:R56"/>
    <mergeCell ref="AE58:AN58"/>
    <mergeCell ref="AE59:AN59"/>
    <mergeCell ref="S59:Z59"/>
    <mergeCell ref="S60:Z60"/>
    <mergeCell ref="AQ58:AY58"/>
    <mergeCell ref="AQ59:AY59"/>
    <mergeCell ref="AQ60:AY60"/>
    <mergeCell ref="AQ61:AY61"/>
    <mergeCell ref="B57:N57"/>
    <mergeCell ref="AE60:AN60"/>
    <mergeCell ref="AE61:AN61"/>
    <mergeCell ref="S61:Z61"/>
    <mergeCell ref="S58:Z58"/>
    <mergeCell ref="AP51:AY51"/>
    <mergeCell ref="S34:V34"/>
    <mergeCell ref="S30:V30"/>
    <mergeCell ref="O32:R32"/>
    <mergeCell ref="O33:R33"/>
    <mergeCell ref="O31:R31"/>
    <mergeCell ref="O35:R35"/>
    <mergeCell ref="S35:V35"/>
    <mergeCell ref="AE33:AM33"/>
    <mergeCell ref="W33:AC33"/>
    <mergeCell ref="W32:AC32"/>
    <mergeCell ref="AP33:AY33"/>
    <mergeCell ref="AO57:AZ57"/>
    <mergeCell ref="W24:AC24"/>
    <mergeCell ref="AP24:AY24"/>
    <mergeCell ref="AE24:AM24"/>
    <mergeCell ref="W25:AC25"/>
    <mergeCell ref="AE25:AM25"/>
    <mergeCell ref="W35:AC35"/>
    <mergeCell ref="W27:AC27"/>
    <mergeCell ref="AE48:AM48"/>
    <mergeCell ref="W40:AC40"/>
    <mergeCell ref="W43:AC43"/>
    <mergeCell ref="W52:AC52"/>
    <mergeCell ref="W53:AC53"/>
    <mergeCell ref="W49:AC49"/>
    <mergeCell ref="W50:AC50"/>
    <mergeCell ref="AE36:AM36"/>
    <mergeCell ref="W31:AC31"/>
    <mergeCell ref="W36:AC36"/>
    <mergeCell ref="AP49:AY49"/>
    <mergeCell ref="AP50:AY50"/>
    <mergeCell ref="AP45:AY45"/>
    <mergeCell ref="AP52:AY52"/>
    <mergeCell ref="AP34:AY34"/>
    <mergeCell ref="O21:R21"/>
    <mergeCell ref="O22:R22"/>
    <mergeCell ref="O23:R23"/>
    <mergeCell ref="AE21:AM21"/>
    <mergeCell ref="AE22:AM22"/>
    <mergeCell ref="AE23:AM23"/>
    <mergeCell ref="W21:AC21"/>
    <mergeCell ref="W22:AC22"/>
    <mergeCell ref="W28:AC28"/>
    <mergeCell ref="AE26:AM26"/>
    <mergeCell ref="AE28:AM28"/>
    <mergeCell ref="O26:R26"/>
    <mergeCell ref="O25:R25"/>
    <mergeCell ref="S25:V25"/>
    <mergeCell ref="W26:AC26"/>
    <mergeCell ref="AP53:AY53"/>
    <mergeCell ref="AP54:AY54"/>
    <mergeCell ref="AP55:AY55"/>
    <mergeCell ref="AP56:AY56"/>
    <mergeCell ref="AP20:AY20"/>
    <mergeCell ref="AP21:AY21"/>
    <mergeCell ref="AP23:AY23"/>
    <mergeCell ref="AP25:AY25"/>
    <mergeCell ref="AP27:AY27"/>
    <mergeCell ref="AP28:AY28"/>
    <mergeCell ref="AP29:AY29"/>
    <mergeCell ref="AP30:AY30"/>
    <mergeCell ref="AP31:AY31"/>
    <mergeCell ref="AP26:AY26"/>
    <mergeCell ref="AP39:AY39"/>
    <mergeCell ref="AP40:AY40"/>
    <mergeCell ref="AP41:AY41"/>
    <mergeCell ref="AP42:AY42"/>
    <mergeCell ref="AP43:AY43"/>
    <mergeCell ref="AP44:AY44"/>
    <mergeCell ref="AP46:AY46"/>
    <mergeCell ref="AP47:AY47"/>
    <mergeCell ref="AP48:AY48"/>
    <mergeCell ref="AP32:AY32"/>
  </mergeCells>
  <phoneticPr fontId="2"/>
  <printOptions horizontalCentered="1"/>
  <pageMargins left="0.78740157480314965" right="0.78740157480314965" top="0.78740157480314965" bottom="0.78740157480314965" header="0.78740157480314965" footer="0.78740157480314965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showGridLines="0" view="pageBreakPreview" zoomScale="85" zoomScaleNormal="70" zoomScaleSheetLayoutView="85" workbookViewId="0">
      <selection activeCell="D23" sqref="D23:Q23"/>
    </sheetView>
  </sheetViews>
  <sheetFormatPr defaultColWidth="13" defaultRowHeight="13.5" x14ac:dyDescent="0.15"/>
  <cols>
    <col min="1" max="1" width="0.625" style="100" customWidth="1"/>
    <col min="2" max="2" width="10.625" style="103" customWidth="1"/>
    <col min="3" max="3" width="18.125" style="103" customWidth="1"/>
    <col min="4" max="4" width="5.625" style="104" customWidth="1"/>
    <col min="5" max="5" width="6.625" style="104" customWidth="1"/>
    <col min="6" max="17" width="3.625" style="104" customWidth="1"/>
    <col min="18" max="23" width="3.625" style="100" customWidth="1"/>
    <col min="24" max="16384" width="13" style="100"/>
  </cols>
  <sheetData>
    <row r="1" spans="2:18" s="93" customFormat="1" ht="12.75" customHeight="1" x14ac:dyDescent="0.15">
      <c r="D1" s="94"/>
      <c r="E1" s="94"/>
      <c r="F1" s="94"/>
      <c r="G1" s="94"/>
      <c r="H1" s="94"/>
      <c r="I1" s="94"/>
      <c r="J1" s="254" t="s">
        <v>36</v>
      </c>
      <c r="K1" s="254"/>
      <c r="L1" s="254"/>
      <c r="M1" s="254"/>
      <c r="N1" s="254"/>
      <c r="O1" s="255">
        <f>見積書!E3</f>
        <v>0</v>
      </c>
      <c r="P1" s="255"/>
      <c r="Q1" s="255"/>
    </row>
    <row r="2" spans="2:18" s="93" customFormat="1" ht="12.75" customHeight="1" x14ac:dyDescent="0.15">
      <c r="D2" s="94"/>
      <c r="E2" s="94"/>
      <c r="F2" s="94"/>
      <c r="G2" s="94"/>
      <c r="H2" s="94"/>
      <c r="I2" s="94"/>
      <c r="J2" s="94"/>
      <c r="K2" s="94"/>
      <c r="L2" s="256">
        <f>見積書!AP3</f>
        <v>0</v>
      </c>
      <c r="M2" s="256"/>
      <c r="N2" s="256"/>
      <c r="O2" s="256"/>
      <c r="P2" s="256"/>
      <c r="Q2" s="256"/>
    </row>
    <row r="3" spans="2:18" s="95" customFormat="1" ht="12.75" customHeight="1" x14ac:dyDescent="0.15"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</row>
    <row r="4" spans="2:18" s="98" customFormat="1" ht="39" customHeight="1" x14ac:dyDescent="0.15">
      <c r="B4" s="128"/>
      <c r="C4" s="128"/>
      <c r="D4" s="129" t="s">
        <v>82</v>
      </c>
      <c r="E4" s="128"/>
      <c r="F4" s="128"/>
      <c r="G4" s="128"/>
      <c r="H4" s="128"/>
      <c r="I4" s="128"/>
      <c r="J4" s="128"/>
      <c r="K4" s="128"/>
      <c r="L4" s="273" t="s">
        <v>72</v>
      </c>
      <c r="M4" s="274"/>
      <c r="N4" s="275"/>
      <c r="O4" s="276"/>
      <c r="P4" s="277"/>
      <c r="Q4" s="128"/>
      <c r="R4" s="97"/>
    </row>
    <row r="6" spans="2:18" ht="20.100000000000001" customHeight="1" x14ac:dyDescent="0.15">
      <c r="B6" s="257" t="s">
        <v>37</v>
      </c>
      <c r="C6" s="257"/>
      <c r="D6" s="258" t="str">
        <f>IF(tmp!B6="","",tmp!B6)</f>
        <v>標的型メール攻撃訓練クラウド</v>
      </c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99"/>
    </row>
    <row r="7" spans="2:18" ht="20.100000000000001" customHeight="1" x14ac:dyDescent="0.15">
      <c r="B7" s="257" t="s">
        <v>38</v>
      </c>
      <c r="C7" s="257"/>
      <c r="D7" s="258" t="str">
        <f>IF(tmp!B5="","",tmp!B5)</f>
        <v/>
      </c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99"/>
    </row>
    <row r="8" spans="2:18" ht="20.100000000000001" customHeight="1" x14ac:dyDescent="0.15">
      <c r="B8" s="257" t="s">
        <v>39</v>
      </c>
      <c r="C8" s="257"/>
      <c r="D8" s="258" t="str">
        <f>IF(tmp!B4="","",tmp!B4)</f>
        <v/>
      </c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99"/>
    </row>
    <row r="9" spans="2:18" ht="20.100000000000001" customHeight="1" x14ac:dyDescent="0.15">
      <c r="B9" s="257" t="s">
        <v>40</v>
      </c>
      <c r="C9" s="257"/>
      <c r="D9" s="263"/>
      <c r="E9" s="264"/>
      <c r="F9" s="262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</row>
    <row r="10" spans="2:18" ht="20.100000000000001" customHeight="1" x14ac:dyDescent="0.15">
      <c r="B10" s="257" t="s">
        <v>41</v>
      </c>
      <c r="C10" s="101" t="s">
        <v>42</v>
      </c>
      <c r="D10" s="269">
        <f>SUM(D11:E18)</f>
        <v>63.5</v>
      </c>
      <c r="E10" s="270"/>
      <c r="F10" s="271">
        <f>D10/20</f>
        <v>3.1749999999999998</v>
      </c>
      <c r="G10" s="272"/>
      <c r="H10" s="272"/>
      <c r="I10" s="272"/>
      <c r="J10" s="272"/>
      <c r="K10" s="272"/>
      <c r="L10" s="272"/>
      <c r="M10" s="272"/>
      <c r="N10" s="272"/>
      <c r="O10" s="272"/>
      <c r="P10" s="272"/>
      <c r="Q10" s="272"/>
    </row>
    <row r="11" spans="2:18" ht="20.100000000000001" customHeight="1" x14ac:dyDescent="0.15">
      <c r="B11" s="257"/>
      <c r="C11" s="102" t="s">
        <v>43</v>
      </c>
      <c r="D11" s="263">
        <f>詳細!F3</f>
        <v>4</v>
      </c>
      <c r="E11" s="264"/>
      <c r="F11" s="262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</row>
    <row r="12" spans="2:18" ht="20.100000000000001" customHeight="1" x14ac:dyDescent="0.15">
      <c r="B12" s="257"/>
      <c r="C12" s="102" t="s">
        <v>44</v>
      </c>
      <c r="D12" s="263">
        <f>詳細!F7</f>
        <v>9.5</v>
      </c>
      <c r="E12" s="264"/>
      <c r="F12" s="262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</row>
    <row r="13" spans="2:18" ht="20.100000000000001" customHeight="1" x14ac:dyDescent="0.15">
      <c r="B13" s="257"/>
      <c r="C13" s="102" t="s">
        <v>45</v>
      </c>
      <c r="D13" s="263">
        <f>詳細!F17</f>
        <v>35</v>
      </c>
      <c r="E13" s="264"/>
      <c r="F13" s="262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</row>
    <row r="14" spans="2:18" ht="20.100000000000001" customHeight="1" x14ac:dyDescent="0.15">
      <c r="B14" s="257"/>
      <c r="C14" s="102" t="s">
        <v>46</v>
      </c>
      <c r="D14" s="263">
        <f>詳細!F48</f>
        <v>5</v>
      </c>
      <c r="E14" s="264"/>
      <c r="F14" s="262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</row>
    <row r="15" spans="2:18" ht="20.100000000000001" customHeight="1" x14ac:dyDescent="0.15">
      <c r="B15" s="257"/>
      <c r="C15" s="102" t="s">
        <v>47</v>
      </c>
      <c r="D15" s="260">
        <f>詳細!F51</f>
        <v>0</v>
      </c>
      <c r="E15" s="261"/>
      <c r="F15" s="262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</row>
    <row r="16" spans="2:18" ht="20.100000000000001" customHeight="1" x14ac:dyDescent="0.15">
      <c r="B16" s="257"/>
      <c r="C16" s="102" t="s">
        <v>48</v>
      </c>
      <c r="D16" s="263">
        <f>詳細!F53</f>
        <v>5</v>
      </c>
      <c r="E16" s="264"/>
      <c r="F16" s="262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</row>
    <row r="17" spans="2:17" ht="20.100000000000001" customHeight="1" x14ac:dyDescent="0.15">
      <c r="B17" s="257"/>
      <c r="C17" s="102" t="s">
        <v>49</v>
      </c>
      <c r="D17" s="263">
        <f>詳細!F56</f>
        <v>0</v>
      </c>
      <c r="E17" s="264"/>
      <c r="F17" s="268" t="s">
        <v>50</v>
      </c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</row>
    <row r="18" spans="2:17" ht="20.100000000000001" customHeight="1" x14ac:dyDescent="0.15">
      <c r="B18" s="257"/>
      <c r="C18" s="102" t="s">
        <v>51</v>
      </c>
      <c r="D18" s="263">
        <f>詳細!F58</f>
        <v>5</v>
      </c>
      <c r="E18" s="264"/>
      <c r="F18" s="262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</row>
    <row r="19" spans="2:17" ht="20.100000000000001" customHeight="1" x14ac:dyDescent="0.15">
      <c r="B19" s="257" t="s">
        <v>52</v>
      </c>
      <c r="C19" s="257"/>
      <c r="D19" s="258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</row>
    <row r="20" spans="2:17" ht="20.100000000000001" customHeight="1" x14ac:dyDescent="0.15">
      <c r="B20" s="257" t="s">
        <v>31</v>
      </c>
      <c r="C20" s="257"/>
      <c r="D20" s="267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</row>
    <row r="21" spans="2:17" ht="20.100000000000001" customHeight="1" x14ac:dyDescent="0.15">
      <c r="B21" s="279" t="s">
        <v>54</v>
      </c>
      <c r="C21" s="280"/>
      <c r="D21" s="281" t="s">
        <v>53</v>
      </c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3"/>
    </row>
    <row r="22" spans="2:17" ht="20.100000000000001" customHeight="1" x14ac:dyDescent="0.15">
      <c r="B22" s="257" t="s">
        <v>55</v>
      </c>
      <c r="C22" s="257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</row>
    <row r="23" spans="2:17" ht="80.25" customHeight="1" x14ac:dyDescent="0.15">
      <c r="B23" s="257" t="s">
        <v>56</v>
      </c>
      <c r="C23" s="257"/>
      <c r="D23" s="265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</row>
    <row r="24" spans="2:17" ht="68.25" customHeight="1" x14ac:dyDescent="0.15">
      <c r="B24" s="257" t="s">
        <v>57</v>
      </c>
      <c r="C24" s="257"/>
      <c r="D24" s="265" t="s">
        <v>173</v>
      </c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</row>
    <row r="25" spans="2:17" ht="54" customHeight="1" x14ac:dyDescent="0.15">
      <c r="B25" s="257" t="s">
        <v>58</v>
      </c>
      <c r="C25" s="257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</row>
    <row r="26" spans="2:17" ht="60" customHeight="1" x14ac:dyDescent="0.15">
      <c r="B26" s="278" t="s">
        <v>59</v>
      </c>
      <c r="C26" s="257"/>
      <c r="D26" s="265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</row>
    <row r="27" spans="2:17" ht="61.5" customHeight="1" x14ac:dyDescent="0.15">
      <c r="B27" s="257" t="s">
        <v>60</v>
      </c>
      <c r="C27" s="257"/>
      <c r="D27" s="265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</row>
    <row r="28" spans="2:17" ht="64.5" customHeight="1" x14ac:dyDescent="0.15">
      <c r="B28" s="257" t="s">
        <v>61</v>
      </c>
      <c r="C28" s="257"/>
      <c r="D28" s="265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</row>
  </sheetData>
  <mergeCells count="53">
    <mergeCell ref="B27:C27"/>
    <mergeCell ref="D27:Q27"/>
    <mergeCell ref="B28:C28"/>
    <mergeCell ref="D28:Q28"/>
    <mergeCell ref="L4:M4"/>
    <mergeCell ref="N4:P4"/>
    <mergeCell ref="B24:C24"/>
    <mergeCell ref="D24:Q24"/>
    <mergeCell ref="B25:C25"/>
    <mergeCell ref="D25:Q25"/>
    <mergeCell ref="B26:C26"/>
    <mergeCell ref="D26:Q26"/>
    <mergeCell ref="B21:C21"/>
    <mergeCell ref="D21:Q21"/>
    <mergeCell ref="B22:C22"/>
    <mergeCell ref="D22:Q22"/>
    <mergeCell ref="F16:Q16"/>
    <mergeCell ref="B23:C23"/>
    <mergeCell ref="D23:Q23"/>
    <mergeCell ref="D18:E18"/>
    <mergeCell ref="F18:Q18"/>
    <mergeCell ref="B19:C19"/>
    <mergeCell ref="D19:Q19"/>
    <mergeCell ref="B20:C20"/>
    <mergeCell ref="D20:Q20"/>
    <mergeCell ref="D17:E17"/>
    <mergeCell ref="F17:Q17"/>
    <mergeCell ref="B10:B18"/>
    <mergeCell ref="D10:E10"/>
    <mergeCell ref="F10:Q10"/>
    <mergeCell ref="D11:E11"/>
    <mergeCell ref="F11:Q11"/>
    <mergeCell ref="D15:E15"/>
    <mergeCell ref="F15:Q15"/>
    <mergeCell ref="D16:E16"/>
    <mergeCell ref="B7:C7"/>
    <mergeCell ref="D7:Q7"/>
    <mergeCell ref="B8:C8"/>
    <mergeCell ref="D8:Q8"/>
    <mergeCell ref="B9:C9"/>
    <mergeCell ref="D9:E9"/>
    <mergeCell ref="F9:Q9"/>
    <mergeCell ref="D12:E12"/>
    <mergeCell ref="F12:Q12"/>
    <mergeCell ref="D13:E13"/>
    <mergeCell ref="F13:Q13"/>
    <mergeCell ref="D14:E14"/>
    <mergeCell ref="F14:Q14"/>
    <mergeCell ref="J1:N1"/>
    <mergeCell ref="O1:Q1"/>
    <mergeCell ref="L2:Q2"/>
    <mergeCell ref="B6:C6"/>
    <mergeCell ref="D6:Q6"/>
  </mergeCells>
  <phoneticPr fontId="2"/>
  <printOptions horizontalCentered="1"/>
  <pageMargins left="0.78740157480314965" right="0.78740157480314965" top="0.78740157480314965" bottom="0.70866141732283472" header="0.51181102362204722" footer="0.51181102362204722"/>
  <pageSetup paperSize="9" scale="9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showGridLines="0" tabSelected="1" view="pageBreakPreview" zoomScale="85" zoomScaleNormal="80" zoomScaleSheetLayoutView="85" workbookViewId="0">
      <pane ySplit="2" topLeftCell="A3" activePane="bottomLeft" state="frozen"/>
      <selection activeCell="F75" sqref="F75"/>
      <selection pane="bottomLeft" activeCell="B2" sqref="B2"/>
    </sheetView>
  </sheetViews>
  <sheetFormatPr defaultColWidth="5.625" defaultRowHeight="24.75" x14ac:dyDescent="0.15"/>
  <cols>
    <col min="1" max="1" width="0.875" style="105" customWidth="1"/>
    <col min="2" max="2" width="5.625" style="108" customWidth="1"/>
    <col min="3" max="3" width="39.75" style="108" customWidth="1"/>
    <col min="4" max="4" width="96" style="108" customWidth="1"/>
    <col min="5" max="5" width="35.5" style="108" customWidth="1"/>
    <col min="6" max="6" width="13.125" style="127" customWidth="1"/>
    <col min="7" max="7" width="59.75" style="108" customWidth="1"/>
    <col min="8" max="16384" width="5.625" style="108"/>
  </cols>
  <sheetData>
    <row r="1" spans="1:6" ht="21.75" customHeight="1" x14ac:dyDescent="0.15">
      <c r="B1" s="106" t="s">
        <v>62</v>
      </c>
      <c r="C1" s="106"/>
      <c r="D1" s="106" t="s">
        <v>244</v>
      </c>
      <c r="E1" s="106"/>
      <c r="F1" s="107"/>
    </row>
    <row r="2" spans="1:6" s="112" customFormat="1" ht="23.25" customHeight="1" x14ac:dyDescent="0.15">
      <c r="A2" s="109"/>
      <c r="B2" s="110" t="s">
        <v>63</v>
      </c>
      <c r="C2" s="110" t="s">
        <v>64</v>
      </c>
      <c r="D2" s="110" t="s">
        <v>65</v>
      </c>
      <c r="E2" s="110" t="s">
        <v>66</v>
      </c>
      <c r="F2" s="111" t="s">
        <v>67</v>
      </c>
    </row>
    <row r="3" spans="1:6" x14ac:dyDescent="0.15">
      <c r="B3" s="113">
        <v>1</v>
      </c>
      <c r="C3" s="113" t="s">
        <v>68</v>
      </c>
      <c r="D3" s="113"/>
      <c r="E3" s="113"/>
      <c r="F3" s="114">
        <f>SUM(F4:F6)</f>
        <v>4</v>
      </c>
    </row>
    <row r="4" spans="1:6" ht="37.5" x14ac:dyDescent="0.15">
      <c r="B4" s="115"/>
      <c r="C4" s="115" t="s">
        <v>154</v>
      </c>
      <c r="D4" s="117" t="s">
        <v>156</v>
      </c>
      <c r="E4" s="117" t="s">
        <v>170</v>
      </c>
      <c r="F4" s="116">
        <v>2</v>
      </c>
    </row>
    <row r="5" spans="1:6" ht="37.5" x14ac:dyDescent="0.15">
      <c r="B5" s="115"/>
      <c r="C5" s="115" t="s">
        <v>155</v>
      </c>
      <c r="D5" s="117" t="s">
        <v>199</v>
      </c>
      <c r="E5" s="117" t="s">
        <v>200</v>
      </c>
      <c r="F5" s="116">
        <v>2</v>
      </c>
    </row>
    <row r="6" spans="1:6" x14ac:dyDescent="0.15">
      <c r="B6" s="115"/>
      <c r="C6" s="115"/>
      <c r="D6" s="115"/>
      <c r="E6" s="115"/>
      <c r="F6" s="116"/>
    </row>
    <row r="7" spans="1:6" x14ac:dyDescent="0.15">
      <c r="B7" s="113">
        <v>2</v>
      </c>
      <c r="C7" s="113" t="s">
        <v>69</v>
      </c>
      <c r="D7" s="113"/>
      <c r="E7" s="113"/>
      <c r="F7" s="114">
        <f>SUM(F8:F16)</f>
        <v>9.5</v>
      </c>
    </row>
    <row r="8" spans="1:6" x14ac:dyDescent="0.15">
      <c r="B8" s="115"/>
      <c r="C8" s="115" t="s">
        <v>158</v>
      </c>
      <c r="D8" s="115" t="s">
        <v>198</v>
      </c>
      <c r="E8" s="115" t="s">
        <v>242</v>
      </c>
      <c r="F8" s="116"/>
    </row>
    <row r="9" spans="1:6" x14ac:dyDescent="0.15">
      <c r="B9" s="115"/>
      <c r="C9" s="115" t="s">
        <v>214</v>
      </c>
      <c r="D9" s="117" t="s">
        <v>225</v>
      </c>
      <c r="E9" s="151"/>
      <c r="F9" s="116">
        <v>0.5</v>
      </c>
    </row>
    <row r="10" spans="1:6" ht="56.25" x14ac:dyDescent="0.15">
      <c r="B10" s="115"/>
      <c r="C10" s="115" t="s">
        <v>215</v>
      </c>
      <c r="D10" s="117" t="s">
        <v>221</v>
      </c>
      <c r="E10" s="151"/>
      <c r="F10" s="116">
        <v>0.5</v>
      </c>
    </row>
    <row r="11" spans="1:6" ht="75" x14ac:dyDescent="0.15">
      <c r="B11" s="115"/>
      <c r="C11" s="115" t="s">
        <v>216</v>
      </c>
      <c r="D11" s="117" t="s">
        <v>222</v>
      </c>
      <c r="E11" s="151"/>
      <c r="F11" s="116">
        <v>1.5</v>
      </c>
    </row>
    <row r="12" spans="1:6" x14ac:dyDescent="0.15">
      <c r="B12" s="115"/>
      <c r="C12" s="115" t="s">
        <v>217</v>
      </c>
      <c r="D12" s="117" t="s">
        <v>228</v>
      </c>
      <c r="E12" s="151"/>
      <c r="F12" s="116">
        <v>0</v>
      </c>
    </row>
    <row r="13" spans="1:6" ht="37.5" x14ac:dyDescent="0.15">
      <c r="B13" s="115"/>
      <c r="C13" s="115" t="s">
        <v>218</v>
      </c>
      <c r="D13" s="117" t="s">
        <v>223</v>
      </c>
      <c r="E13" s="151"/>
      <c r="F13" s="116">
        <v>1</v>
      </c>
    </row>
    <row r="14" spans="1:6" ht="37.5" x14ac:dyDescent="0.15">
      <c r="B14" s="115"/>
      <c r="C14" s="115" t="s">
        <v>220</v>
      </c>
      <c r="D14" s="117" t="s">
        <v>224</v>
      </c>
      <c r="E14" s="151"/>
      <c r="F14" s="116">
        <v>1</v>
      </c>
    </row>
    <row r="15" spans="1:6" ht="37.5" x14ac:dyDescent="0.15">
      <c r="B15" s="115"/>
      <c r="C15" s="115" t="s">
        <v>159</v>
      </c>
      <c r="D15" s="115" t="s">
        <v>160</v>
      </c>
      <c r="E15" s="117" t="s">
        <v>243</v>
      </c>
      <c r="F15" s="116">
        <v>5</v>
      </c>
    </row>
    <row r="16" spans="1:6" x14ac:dyDescent="0.15">
      <c r="B16" s="115"/>
      <c r="C16" s="115"/>
      <c r="D16" s="115"/>
      <c r="E16" s="115"/>
      <c r="F16" s="116"/>
    </row>
    <row r="17" spans="1:6" x14ac:dyDescent="0.15">
      <c r="B17" s="113">
        <v>3</v>
      </c>
      <c r="C17" s="113" t="s">
        <v>70</v>
      </c>
      <c r="D17" s="113"/>
      <c r="E17" s="113"/>
      <c r="F17" s="114">
        <f>SUM(F18:F47)</f>
        <v>35</v>
      </c>
    </row>
    <row r="18" spans="1:6" s="122" customFormat="1" x14ac:dyDescent="0.15">
      <c r="A18" s="119"/>
      <c r="B18" s="117"/>
      <c r="C18" s="120" t="s">
        <v>174</v>
      </c>
      <c r="D18" s="117"/>
      <c r="E18" s="117"/>
      <c r="F18" s="121"/>
    </row>
    <row r="19" spans="1:6" s="122" customFormat="1" x14ac:dyDescent="0.15">
      <c r="A19" s="119"/>
      <c r="B19" s="117"/>
      <c r="C19" s="120" t="s">
        <v>175</v>
      </c>
      <c r="D19" s="117" t="s">
        <v>203</v>
      </c>
      <c r="E19" s="117"/>
      <c r="F19" s="121">
        <v>1</v>
      </c>
    </row>
    <row r="20" spans="1:6" s="122" customFormat="1" x14ac:dyDescent="0.15">
      <c r="A20" s="119"/>
      <c r="B20" s="117"/>
      <c r="C20" s="120" t="s">
        <v>176</v>
      </c>
      <c r="D20" s="117" t="s">
        <v>204</v>
      </c>
      <c r="E20" s="117"/>
      <c r="F20" s="121">
        <v>1</v>
      </c>
    </row>
    <row r="21" spans="1:6" s="122" customFormat="1" x14ac:dyDescent="0.15">
      <c r="A21" s="119"/>
      <c r="B21" s="117"/>
      <c r="C21" s="120" t="s">
        <v>177</v>
      </c>
      <c r="D21" s="117" t="s">
        <v>206</v>
      </c>
      <c r="E21" s="117"/>
      <c r="F21" s="121">
        <v>1</v>
      </c>
    </row>
    <row r="22" spans="1:6" s="122" customFormat="1" x14ac:dyDescent="0.15">
      <c r="A22" s="119"/>
      <c r="B22" s="117"/>
      <c r="C22" s="120" t="s">
        <v>178</v>
      </c>
      <c r="D22" s="117" t="s">
        <v>205</v>
      </c>
      <c r="E22" s="117"/>
      <c r="F22" s="121">
        <v>2</v>
      </c>
    </row>
    <row r="23" spans="1:6" s="122" customFormat="1" x14ac:dyDescent="0.15">
      <c r="A23" s="119"/>
      <c r="B23" s="117"/>
      <c r="C23" s="120" t="s">
        <v>233</v>
      </c>
      <c r="D23" s="117"/>
      <c r="E23" s="117"/>
      <c r="F23" s="121"/>
    </row>
    <row r="24" spans="1:6" s="122" customFormat="1" x14ac:dyDescent="0.15">
      <c r="A24" s="119"/>
      <c r="B24" s="117"/>
      <c r="C24" s="120" t="s">
        <v>202</v>
      </c>
      <c r="D24" s="117" t="s">
        <v>207</v>
      </c>
      <c r="E24" s="117"/>
      <c r="F24" s="121">
        <v>2</v>
      </c>
    </row>
    <row r="25" spans="1:6" s="122" customFormat="1" x14ac:dyDescent="0.15">
      <c r="A25" s="119"/>
      <c r="B25" s="117"/>
      <c r="C25" s="120" t="s">
        <v>192</v>
      </c>
      <c r="D25" s="117" t="s">
        <v>201</v>
      </c>
      <c r="E25" s="117"/>
      <c r="F25" s="121">
        <v>1</v>
      </c>
    </row>
    <row r="26" spans="1:6" s="122" customFormat="1" x14ac:dyDescent="0.15">
      <c r="A26" s="119"/>
      <c r="B26" s="117"/>
      <c r="C26" s="120" t="s">
        <v>193</v>
      </c>
      <c r="D26" s="117" t="s">
        <v>213</v>
      </c>
      <c r="E26" s="117"/>
      <c r="F26" s="121">
        <v>1</v>
      </c>
    </row>
    <row r="27" spans="1:6" s="122" customFormat="1" x14ac:dyDescent="0.15">
      <c r="A27" s="119"/>
      <c r="B27" s="117"/>
      <c r="C27" s="120" t="s">
        <v>194</v>
      </c>
      <c r="D27" s="117" t="s">
        <v>234</v>
      </c>
      <c r="E27" s="117"/>
      <c r="F27" s="121">
        <v>2</v>
      </c>
    </row>
    <row r="28" spans="1:6" s="122" customFormat="1" x14ac:dyDescent="0.15">
      <c r="A28" s="119"/>
      <c r="B28" s="117"/>
      <c r="C28" s="120" t="s">
        <v>195</v>
      </c>
      <c r="D28" s="117" t="s">
        <v>208</v>
      </c>
      <c r="E28" s="117"/>
      <c r="F28" s="121">
        <v>2</v>
      </c>
    </row>
    <row r="29" spans="1:6" s="122" customFormat="1" x14ac:dyDescent="0.15">
      <c r="A29" s="119"/>
      <c r="B29" s="117"/>
      <c r="C29" s="120" t="s">
        <v>196</v>
      </c>
      <c r="D29" s="117" t="s">
        <v>226</v>
      </c>
      <c r="E29" s="117"/>
      <c r="F29" s="121">
        <v>0.5</v>
      </c>
    </row>
    <row r="30" spans="1:6" s="122" customFormat="1" x14ac:dyDescent="0.15">
      <c r="A30" s="119"/>
      <c r="B30" s="117"/>
      <c r="C30" s="120" t="s">
        <v>179</v>
      </c>
      <c r="D30" s="117"/>
      <c r="E30" s="117"/>
      <c r="F30" s="121"/>
    </row>
    <row r="31" spans="1:6" s="122" customFormat="1" x14ac:dyDescent="0.15">
      <c r="A31" s="119"/>
      <c r="B31" s="117"/>
      <c r="C31" s="120" t="s">
        <v>180</v>
      </c>
      <c r="D31" s="117" t="s">
        <v>235</v>
      </c>
      <c r="E31" s="117"/>
      <c r="F31" s="121">
        <v>1</v>
      </c>
    </row>
    <row r="32" spans="1:6" s="122" customFormat="1" x14ac:dyDescent="0.15">
      <c r="A32" s="119"/>
      <c r="B32" s="117"/>
      <c r="C32" s="120" t="s">
        <v>181</v>
      </c>
      <c r="D32" s="117" t="s">
        <v>236</v>
      </c>
      <c r="E32" s="117"/>
      <c r="F32" s="121">
        <v>0.2</v>
      </c>
    </row>
    <row r="33" spans="1:6" s="122" customFormat="1" x14ac:dyDescent="0.15">
      <c r="A33" s="119"/>
      <c r="B33" s="117"/>
      <c r="C33" s="120" t="s">
        <v>182</v>
      </c>
      <c r="D33" s="117" t="s">
        <v>229</v>
      </c>
      <c r="E33" s="117"/>
      <c r="F33" s="121">
        <v>0.3</v>
      </c>
    </row>
    <row r="34" spans="1:6" s="122" customFormat="1" x14ac:dyDescent="0.15">
      <c r="A34" s="119"/>
      <c r="B34" s="117"/>
      <c r="C34" s="120" t="s">
        <v>183</v>
      </c>
      <c r="D34" s="117"/>
      <c r="E34" s="117"/>
      <c r="F34" s="121"/>
    </row>
    <row r="35" spans="1:6" s="122" customFormat="1" x14ac:dyDescent="0.15">
      <c r="A35" s="119"/>
      <c r="B35" s="117"/>
      <c r="C35" s="120" t="s">
        <v>184</v>
      </c>
      <c r="D35" s="117" t="s">
        <v>237</v>
      </c>
      <c r="E35" s="117"/>
      <c r="F35" s="121">
        <v>2</v>
      </c>
    </row>
    <row r="36" spans="1:6" s="122" customFormat="1" x14ac:dyDescent="0.15">
      <c r="A36" s="119"/>
      <c r="B36" s="117"/>
      <c r="C36" s="120" t="s">
        <v>230</v>
      </c>
      <c r="D36" s="117" t="s">
        <v>238</v>
      </c>
      <c r="E36" s="117"/>
      <c r="F36" s="121">
        <v>3</v>
      </c>
    </row>
    <row r="37" spans="1:6" s="122" customFormat="1" x14ac:dyDescent="0.15">
      <c r="A37" s="119"/>
      <c r="B37" s="117"/>
      <c r="C37" s="120" t="s">
        <v>231</v>
      </c>
      <c r="D37" s="117" t="s">
        <v>239</v>
      </c>
      <c r="E37" s="117"/>
      <c r="F37" s="121">
        <v>3</v>
      </c>
    </row>
    <row r="38" spans="1:6" s="122" customFormat="1" ht="37.5" x14ac:dyDescent="0.15">
      <c r="A38" s="119"/>
      <c r="B38" s="117"/>
      <c r="C38" s="120" t="s">
        <v>185</v>
      </c>
      <c r="D38" s="117" t="s">
        <v>232</v>
      </c>
      <c r="E38" s="117"/>
      <c r="F38" s="121">
        <v>4</v>
      </c>
    </row>
    <row r="39" spans="1:6" s="122" customFormat="1" x14ac:dyDescent="0.15">
      <c r="A39" s="119"/>
      <c r="B39" s="117"/>
      <c r="C39" s="120" t="s">
        <v>186</v>
      </c>
      <c r="D39" s="117" t="s">
        <v>227</v>
      </c>
      <c r="E39" s="117"/>
      <c r="F39" s="121">
        <v>0</v>
      </c>
    </row>
    <row r="40" spans="1:6" s="122" customFormat="1" x14ac:dyDescent="0.15">
      <c r="A40" s="119"/>
      <c r="B40" s="117"/>
      <c r="C40" s="120" t="s">
        <v>187</v>
      </c>
      <c r="D40" s="117"/>
      <c r="E40" s="117"/>
      <c r="F40" s="121"/>
    </row>
    <row r="41" spans="1:6" s="122" customFormat="1" x14ac:dyDescent="0.15">
      <c r="A41" s="119"/>
      <c r="B41" s="117"/>
      <c r="C41" s="120" t="s">
        <v>188</v>
      </c>
      <c r="D41" s="117" t="s">
        <v>240</v>
      </c>
      <c r="E41" s="117"/>
      <c r="F41" s="121">
        <v>2</v>
      </c>
    </row>
    <row r="42" spans="1:6" s="122" customFormat="1" x14ac:dyDescent="0.15">
      <c r="A42" s="119"/>
      <c r="B42" s="117"/>
      <c r="C42" s="120" t="s">
        <v>176</v>
      </c>
      <c r="D42" s="117" t="s">
        <v>241</v>
      </c>
      <c r="E42" s="117"/>
      <c r="F42" s="121">
        <v>1</v>
      </c>
    </row>
    <row r="43" spans="1:6" s="122" customFormat="1" x14ac:dyDescent="0.15">
      <c r="A43" s="119"/>
      <c r="B43" s="117"/>
      <c r="C43" s="120" t="s">
        <v>189</v>
      </c>
      <c r="D43" s="117" t="s">
        <v>212</v>
      </c>
      <c r="E43" s="117"/>
      <c r="F43" s="121">
        <v>1</v>
      </c>
    </row>
    <row r="44" spans="1:6" s="122" customFormat="1" x14ac:dyDescent="0.15">
      <c r="A44" s="119"/>
      <c r="B44" s="117"/>
      <c r="C44" s="120" t="s">
        <v>219</v>
      </c>
      <c r="D44" s="117"/>
      <c r="E44" s="117"/>
      <c r="F44" s="121"/>
    </row>
    <row r="45" spans="1:6" s="122" customFormat="1" x14ac:dyDescent="0.15">
      <c r="A45" s="119"/>
      <c r="B45" s="117"/>
      <c r="C45" s="120" t="s">
        <v>190</v>
      </c>
      <c r="D45" s="117" t="s">
        <v>210</v>
      </c>
      <c r="E45" s="117"/>
      <c r="F45" s="121">
        <v>2</v>
      </c>
    </row>
    <row r="46" spans="1:6" s="122" customFormat="1" x14ac:dyDescent="0.15">
      <c r="A46" s="119"/>
      <c r="B46" s="117"/>
      <c r="C46" s="120" t="s">
        <v>191</v>
      </c>
      <c r="D46" s="117" t="s">
        <v>211</v>
      </c>
      <c r="E46" s="117"/>
      <c r="F46" s="121">
        <v>2</v>
      </c>
    </row>
    <row r="47" spans="1:6" x14ac:dyDescent="0.15">
      <c r="B47" s="115"/>
      <c r="C47" s="123"/>
      <c r="D47" s="115"/>
      <c r="E47" s="115"/>
      <c r="F47" s="116"/>
    </row>
    <row r="48" spans="1:6" x14ac:dyDescent="0.15">
      <c r="B48" s="113">
        <v>4</v>
      </c>
      <c r="C48" s="113" t="s">
        <v>46</v>
      </c>
      <c r="D48" s="113"/>
      <c r="E48" s="113"/>
      <c r="F48" s="114">
        <f>SUM(F49:F50)</f>
        <v>5</v>
      </c>
    </row>
    <row r="49" spans="1:7" ht="47.25" customHeight="1" x14ac:dyDescent="0.15">
      <c r="B49" s="115"/>
      <c r="C49" s="115" t="s">
        <v>153</v>
      </c>
      <c r="D49" s="152"/>
      <c r="E49" s="115"/>
      <c r="F49" s="116">
        <v>5</v>
      </c>
    </row>
    <row r="50" spans="1:7" x14ac:dyDescent="0.15">
      <c r="B50" s="115"/>
      <c r="C50" s="115"/>
      <c r="D50" s="115"/>
      <c r="E50" s="115"/>
      <c r="F50" s="116"/>
    </row>
    <row r="51" spans="1:7" x14ac:dyDescent="0.15">
      <c r="B51" s="113">
        <v>5</v>
      </c>
      <c r="C51" s="113" t="s">
        <v>47</v>
      </c>
      <c r="D51" s="113"/>
      <c r="E51" s="113"/>
      <c r="F51" s="114">
        <f>SUM(F52:F52)</f>
        <v>0</v>
      </c>
    </row>
    <row r="52" spans="1:7" x14ac:dyDescent="0.15">
      <c r="B52" s="115"/>
      <c r="C52" s="115"/>
      <c r="D52" s="115"/>
      <c r="E52" s="115"/>
      <c r="F52" s="116"/>
    </row>
    <row r="53" spans="1:7" x14ac:dyDescent="0.15">
      <c r="B53" s="113">
        <v>6</v>
      </c>
      <c r="C53" s="113" t="s">
        <v>157</v>
      </c>
      <c r="D53" s="113"/>
      <c r="E53" s="113"/>
      <c r="F53" s="114">
        <f>SUM(F54:F55)</f>
        <v>5</v>
      </c>
    </row>
    <row r="54" spans="1:7" x14ac:dyDescent="0.15">
      <c r="B54" s="115"/>
      <c r="C54" s="115" t="s">
        <v>209</v>
      </c>
      <c r="D54" s="115"/>
      <c r="E54" s="115"/>
      <c r="F54" s="116">
        <v>5</v>
      </c>
      <c r="G54" s="118"/>
    </row>
    <row r="55" spans="1:7" x14ac:dyDescent="0.15">
      <c r="B55" s="115"/>
      <c r="C55" s="115"/>
      <c r="D55" s="115"/>
      <c r="E55" s="115"/>
      <c r="F55" s="116"/>
      <c r="G55" s="118"/>
    </row>
    <row r="56" spans="1:7" x14ac:dyDescent="0.15">
      <c r="B56" s="113">
        <v>7</v>
      </c>
      <c r="C56" s="113" t="s">
        <v>49</v>
      </c>
      <c r="D56" s="113"/>
      <c r="E56" s="113"/>
      <c r="F56" s="114">
        <f>SUM(F57:F57)</f>
        <v>0</v>
      </c>
    </row>
    <row r="57" spans="1:7" x14ac:dyDescent="0.15">
      <c r="B57" s="115"/>
      <c r="C57" s="115"/>
      <c r="D57" s="115"/>
      <c r="E57" s="115"/>
      <c r="F57" s="116"/>
    </row>
    <row r="58" spans="1:7" ht="18.75" x14ac:dyDescent="0.15">
      <c r="A58" s="108"/>
      <c r="B58" s="113">
        <v>8</v>
      </c>
      <c r="C58" s="113" t="s">
        <v>51</v>
      </c>
      <c r="D58" s="113"/>
      <c r="E58" s="113"/>
      <c r="F58" s="114">
        <f>SUM(F59:F61)</f>
        <v>5</v>
      </c>
    </row>
    <row r="59" spans="1:7" ht="18.75" x14ac:dyDescent="0.15">
      <c r="A59" s="108"/>
      <c r="B59" s="115"/>
      <c r="C59" s="117" t="s">
        <v>171</v>
      </c>
      <c r="D59" s="115" t="s">
        <v>197</v>
      </c>
      <c r="E59" s="115"/>
      <c r="F59" s="116">
        <v>5</v>
      </c>
    </row>
    <row r="60" spans="1:7" ht="18.75" x14ac:dyDescent="0.15">
      <c r="A60" s="108"/>
      <c r="B60" s="115"/>
      <c r="C60" s="115"/>
      <c r="D60" s="115"/>
      <c r="E60" s="115"/>
      <c r="F60" s="116"/>
    </row>
    <row r="61" spans="1:7" ht="18.75" x14ac:dyDescent="0.15">
      <c r="A61" s="108"/>
      <c r="B61" s="115"/>
      <c r="C61" s="115"/>
      <c r="D61" s="115"/>
      <c r="E61" s="115"/>
      <c r="F61" s="116"/>
    </row>
    <row r="62" spans="1:7" ht="18.75" x14ac:dyDescent="0.15">
      <c r="A62" s="108"/>
      <c r="B62" s="124"/>
      <c r="C62" s="124" t="s">
        <v>71</v>
      </c>
      <c r="D62" s="124"/>
      <c r="E62" s="124"/>
      <c r="F62" s="114">
        <f>SUM(F3,F7,F17,F48,F51,F53,F56,F58)</f>
        <v>63.5</v>
      </c>
      <c r="G62" s="125"/>
    </row>
    <row r="63" spans="1:7" ht="18.75" x14ac:dyDescent="0.15">
      <c r="A63" s="108"/>
      <c r="F63" s="126">
        <f>F62/20</f>
        <v>3.1749999999999998</v>
      </c>
    </row>
  </sheetData>
  <phoneticPr fontId="2"/>
  <printOptions horizontalCentered="1"/>
  <pageMargins left="3.937007874015748E-2" right="3.937007874015748E-2" top="0.35433070866141736" bottom="0.35433070866141736" header="0" footer="0"/>
  <pageSetup paperSize="9"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showGridLines="0" workbookViewId="0">
      <selection activeCell="AE51" sqref="AE51:AN51"/>
    </sheetView>
  </sheetViews>
  <sheetFormatPr defaultColWidth="1.625" defaultRowHeight="13.5" x14ac:dyDescent="0.15"/>
  <cols>
    <col min="1" max="1" width="2.125" style="55" customWidth="1"/>
    <col min="2" max="256" width="1.625" style="55"/>
    <col min="257" max="257" width="2.125" style="55" customWidth="1"/>
    <col min="258" max="512" width="1.625" style="55"/>
    <col min="513" max="513" width="2.125" style="55" customWidth="1"/>
    <col min="514" max="768" width="1.625" style="55"/>
    <col min="769" max="769" width="2.125" style="55" customWidth="1"/>
    <col min="770" max="1024" width="1.625" style="55"/>
    <col min="1025" max="1025" width="2.125" style="55" customWidth="1"/>
    <col min="1026" max="1280" width="1.625" style="55"/>
    <col min="1281" max="1281" width="2.125" style="55" customWidth="1"/>
    <col min="1282" max="1536" width="1.625" style="55"/>
    <col min="1537" max="1537" width="2.125" style="55" customWidth="1"/>
    <col min="1538" max="1792" width="1.625" style="55"/>
    <col min="1793" max="1793" width="2.125" style="55" customWidth="1"/>
    <col min="1794" max="2048" width="1.625" style="55"/>
    <col min="2049" max="2049" width="2.125" style="55" customWidth="1"/>
    <col min="2050" max="2304" width="1.625" style="55"/>
    <col min="2305" max="2305" width="2.125" style="55" customWidth="1"/>
    <col min="2306" max="2560" width="1.625" style="55"/>
    <col min="2561" max="2561" width="2.125" style="55" customWidth="1"/>
    <col min="2562" max="2816" width="1.625" style="55"/>
    <col min="2817" max="2817" width="2.125" style="55" customWidth="1"/>
    <col min="2818" max="3072" width="1.625" style="55"/>
    <col min="3073" max="3073" width="2.125" style="55" customWidth="1"/>
    <col min="3074" max="3328" width="1.625" style="55"/>
    <col min="3329" max="3329" width="2.125" style="55" customWidth="1"/>
    <col min="3330" max="3584" width="1.625" style="55"/>
    <col min="3585" max="3585" width="2.125" style="55" customWidth="1"/>
    <col min="3586" max="3840" width="1.625" style="55"/>
    <col min="3841" max="3841" width="2.125" style="55" customWidth="1"/>
    <col min="3842" max="4096" width="1.625" style="55"/>
    <col min="4097" max="4097" width="2.125" style="55" customWidth="1"/>
    <col min="4098" max="4352" width="1.625" style="55"/>
    <col min="4353" max="4353" width="2.125" style="55" customWidth="1"/>
    <col min="4354" max="4608" width="1.625" style="55"/>
    <col min="4609" max="4609" width="2.125" style="55" customWidth="1"/>
    <col min="4610" max="4864" width="1.625" style="55"/>
    <col min="4865" max="4865" width="2.125" style="55" customWidth="1"/>
    <col min="4866" max="5120" width="1.625" style="55"/>
    <col min="5121" max="5121" width="2.125" style="55" customWidth="1"/>
    <col min="5122" max="5376" width="1.625" style="55"/>
    <col min="5377" max="5377" width="2.125" style="55" customWidth="1"/>
    <col min="5378" max="5632" width="1.625" style="55"/>
    <col min="5633" max="5633" width="2.125" style="55" customWidth="1"/>
    <col min="5634" max="5888" width="1.625" style="55"/>
    <col min="5889" max="5889" width="2.125" style="55" customWidth="1"/>
    <col min="5890" max="6144" width="1.625" style="55"/>
    <col min="6145" max="6145" width="2.125" style="55" customWidth="1"/>
    <col min="6146" max="6400" width="1.625" style="55"/>
    <col min="6401" max="6401" width="2.125" style="55" customWidth="1"/>
    <col min="6402" max="6656" width="1.625" style="55"/>
    <col min="6657" max="6657" width="2.125" style="55" customWidth="1"/>
    <col min="6658" max="6912" width="1.625" style="55"/>
    <col min="6913" max="6913" width="2.125" style="55" customWidth="1"/>
    <col min="6914" max="7168" width="1.625" style="55"/>
    <col min="7169" max="7169" width="2.125" style="55" customWidth="1"/>
    <col min="7170" max="7424" width="1.625" style="55"/>
    <col min="7425" max="7425" width="2.125" style="55" customWidth="1"/>
    <col min="7426" max="7680" width="1.625" style="55"/>
    <col min="7681" max="7681" width="2.125" style="55" customWidth="1"/>
    <col min="7682" max="7936" width="1.625" style="55"/>
    <col min="7937" max="7937" width="2.125" style="55" customWidth="1"/>
    <col min="7938" max="8192" width="1.625" style="55"/>
    <col min="8193" max="8193" width="2.125" style="55" customWidth="1"/>
    <col min="8194" max="8448" width="1.625" style="55"/>
    <col min="8449" max="8449" width="2.125" style="55" customWidth="1"/>
    <col min="8450" max="8704" width="1.625" style="55"/>
    <col min="8705" max="8705" width="2.125" style="55" customWidth="1"/>
    <col min="8706" max="8960" width="1.625" style="55"/>
    <col min="8961" max="8961" width="2.125" style="55" customWidth="1"/>
    <col min="8962" max="9216" width="1.625" style="55"/>
    <col min="9217" max="9217" width="2.125" style="55" customWidth="1"/>
    <col min="9218" max="9472" width="1.625" style="55"/>
    <col min="9473" max="9473" width="2.125" style="55" customWidth="1"/>
    <col min="9474" max="9728" width="1.625" style="55"/>
    <col min="9729" max="9729" width="2.125" style="55" customWidth="1"/>
    <col min="9730" max="9984" width="1.625" style="55"/>
    <col min="9985" max="9985" width="2.125" style="55" customWidth="1"/>
    <col min="9986" max="10240" width="1.625" style="55"/>
    <col min="10241" max="10241" width="2.125" style="55" customWidth="1"/>
    <col min="10242" max="10496" width="1.625" style="55"/>
    <col min="10497" max="10497" width="2.125" style="55" customWidth="1"/>
    <col min="10498" max="10752" width="1.625" style="55"/>
    <col min="10753" max="10753" width="2.125" style="55" customWidth="1"/>
    <col min="10754" max="11008" width="1.625" style="55"/>
    <col min="11009" max="11009" width="2.125" style="55" customWidth="1"/>
    <col min="11010" max="11264" width="1.625" style="55"/>
    <col min="11265" max="11265" width="2.125" style="55" customWidth="1"/>
    <col min="11266" max="11520" width="1.625" style="55"/>
    <col min="11521" max="11521" width="2.125" style="55" customWidth="1"/>
    <col min="11522" max="11776" width="1.625" style="55"/>
    <col min="11777" max="11777" width="2.125" style="55" customWidth="1"/>
    <col min="11778" max="12032" width="1.625" style="55"/>
    <col min="12033" max="12033" width="2.125" style="55" customWidth="1"/>
    <col min="12034" max="12288" width="1.625" style="55"/>
    <col min="12289" max="12289" width="2.125" style="55" customWidth="1"/>
    <col min="12290" max="12544" width="1.625" style="55"/>
    <col min="12545" max="12545" width="2.125" style="55" customWidth="1"/>
    <col min="12546" max="12800" width="1.625" style="55"/>
    <col min="12801" max="12801" width="2.125" style="55" customWidth="1"/>
    <col min="12802" max="13056" width="1.625" style="55"/>
    <col min="13057" max="13057" width="2.125" style="55" customWidth="1"/>
    <col min="13058" max="13312" width="1.625" style="55"/>
    <col min="13313" max="13313" width="2.125" style="55" customWidth="1"/>
    <col min="13314" max="13568" width="1.625" style="55"/>
    <col min="13569" max="13569" width="2.125" style="55" customWidth="1"/>
    <col min="13570" max="13824" width="1.625" style="55"/>
    <col min="13825" max="13825" width="2.125" style="55" customWidth="1"/>
    <col min="13826" max="14080" width="1.625" style="55"/>
    <col min="14081" max="14081" width="2.125" style="55" customWidth="1"/>
    <col min="14082" max="14336" width="1.625" style="55"/>
    <col min="14337" max="14337" width="2.125" style="55" customWidth="1"/>
    <col min="14338" max="14592" width="1.625" style="55"/>
    <col min="14593" max="14593" width="2.125" style="55" customWidth="1"/>
    <col min="14594" max="14848" width="1.625" style="55"/>
    <col min="14849" max="14849" width="2.125" style="55" customWidth="1"/>
    <col min="14850" max="15104" width="1.625" style="55"/>
    <col min="15105" max="15105" width="2.125" style="55" customWidth="1"/>
    <col min="15106" max="15360" width="1.625" style="55"/>
    <col min="15361" max="15361" width="2.125" style="55" customWidth="1"/>
    <col min="15362" max="15616" width="1.625" style="55"/>
    <col min="15617" max="15617" width="2.125" style="55" customWidth="1"/>
    <col min="15618" max="15872" width="1.625" style="55"/>
    <col min="15873" max="15873" width="2.125" style="55" customWidth="1"/>
    <col min="15874" max="16128" width="1.625" style="55"/>
    <col min="16129" max="16129" width="2.125" style="55" customWidth="1"/>
    <col min="16130" max="16384" width="1.625" style="55"/>
  </cols>
  <sheetData>
    <row r="1" spans="1:52" x14ac:dyDescent="0.15">
      <c r="A1" s="359"/>
      <c r="B1" s="359"/>
      <c r="C1" s="359"/>
      <c r="D1" s="359"/>
    </row>
    <row r="2" spans="1:52" ht="25.5" customHeight="1" thickBot="1" x14ac:dyDescent="0.2">
      <c r="A2" s="56"/>
      <c r="B2" s="56"/>
      <c r="C2" s="56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360" t="s">
        <v>28</v>
      </c>
      <c r="R2" s="360"/>
      <c r="S2" s="360"/>
      <c r="T2" s="360"/>
      <c r="U2" s="360"/>
      <c r="V2" s="360"/>
      <c r="W2" s="360"/>
      <c r="X2" s="360"/>
      <c r="Y2" s="360"/>
      <c r="Z2" s="360"/>
      <c r="AA2" s="360"/>
      <c r="AB2" s="360"/>
      <c r="AC2" s="360"/>
      <c r="AD2" s="360"/>
      <c r="AE2" s="360"/>
      <c r="AF2" s="360"/>
      <c r="AG2" s="360"/>
      <c r="AH2" s="360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</row>
    <row r="3" spans="1:52" ht="14.25" customHeight="1" thickTop="1" x14ac:dyDescent="0.15">
      <c r="A3" s="58"/>
      <c r="B3" s="361"/>
      <c r="C3" s="361"/>
      <c r="D3" s="361"/>
      <c r="E3" s="362"/>
      <c r="F3" s="362"/>
      <c r="G3" s="362"/>
      <c r="H3" s="362"/>
      <c r="I3" s="362"/>
      <c r="J3" s="362"/>
      <c r="K3" s="362"/>
      <c r="AN3" s="363"/>
      <c r="AO3" s="363"/>
      <c r="AP3" s="364"/>
      <c r="AQ3" s="365"/>
      <c r="AR3" s="365"/>
      <c r="AS3" s="365"/>
      <c r="AT3" s="365"/>
      <c r="AU3" s="365"/>
      <c r="AV3" s="365"/>
      <c r="AW3" s="365"/>
      <c r="AX3" s="365"/>
      <c r="AY3" s="365"/>
      <c r="AZ3" s="365"/>
    </row>
    <row r="4" spans="1:52" x14ac:dyDescent="0.15">
      <c r="A4" s="353"/>
      <c r="B4" s="353"/>
      <c r="C4" s="353"/>
      <c r="D4" s="353"/>
    </row>
    <row r="5" spans="1:52" x14ac:dyDescent="0.15">
      <c r="A5" s="354"/>
      <c r="B5" s="354"/>
      <c r="C5" s="354"/>
      <c r="D5" s="354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</row>
    <row r="6" spans="1:52" x14ac:dyDescent="0.15">
      <c r="A6" s="356"/>
      <c r="B6" s="356"/>
      <c r="C6" s="356"/>
      <c r="D6" s="356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  <c r="W6" s="59"/>
      <c r="X6" s="59"/>
      <c r="Y6" s="59"/>
      <c r="Z6" s="59"/>
      <c r="AA6" s="59"/>
      <c r="AB6" s="59"/>
      <c r="AC6" s="59"/>
      <c r="AD6" s="59"/>
      <c r="AE6" s="59"/>
    </row>
    <row r="7" spans="1:52" ht="21.75" customHeight="1" x14ac:dyDescent="0.15">
      <c r="A7" s="357" t="s">
        <v>29</v>
      </c>
      <c r="B7" s="357"/>
      <c r="C7" s="357"/>
      <c r="D7" s="357"/>
      <c r="E7" s="357"/>
      <c r="F7" s="357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  <c r="Z7" s="357"/>
      <c r="AA7" s="357"/>
      <c r="AB7" s="357"/>
      <c r="AC7" s="357"/>
      <c r="AD7" s="357"/>
      <c r="AE7" s="357"/>
    </row>
    <row r="8" spans="1:52" ht="14.25" x14ac:dyDescent="0.15">
      <c r="A8" s="60"/>
      <c r="B8" s="61" t="s">
        <v>30</v>
      </c>
      <c r="C8" s="62"/>
      <c r="D8" s="63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5"/>
      <c r="AF8" s="64"/>
      <c r="AG8" s="64"/>
      <c r="AH8" s="66"/>
      <c r="AI8" s="57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59"/>
      <c r="AX8" s="59"/>
      <c r="AY8" s="59"/>
      <c r="AZ8" s="59"/>
    </row>
    <row r="9" spans="1:52" x14ac:dyDescent="0.15">
      <c r="A9" s="67"/>
      <c r="B9" s="61"/>
      <c r="C9" s="67"/>
      <c r="D9" s="67"/>
      <c r="AG9" s="358"/>
      <c r="AH9" s="358"/>
      <c r="AI9" s="358"/>
      <c r="AJ9" s="358"/>
      <c r="AK9" s="358"/>
      <c r="AL9" s="358"/>
      <c r="AM9" s="358"/>
      <c r="AN9" s="358"/>
      <c r="AO9" s="358"/>
      <c r="AP9" s="358"/>
      <c r="AQ9" s="358"/>
      <c r="AR9" s="358"/>
      <c r="AS9" s="358"/>
      <c r="AT9" s="358"/>
      <c r="AU9" s="358"/>
      <c r="AV9" s="358"/>
      <c r="AW9" s="358"/>
      <c r="AX9" s="358"/>
      <c r="AY9" s="358"/>
      <c r="AZ9" s="358"/>
    </row>
    <row r="10" spans="1:52" x14ac:dyDescent="0.15">
      <c r="A10" s="353"/>
      <c r="B10" s="353"/>
      <c r="C10" s="353"/>
      <c r="D10" s="353"/>
      <c r="AG10" s="358"/>
      <c r="AH10" s="358"/>
      <c r="AI10" s="358"/>
      <c r="AJ10" s="358"/>
      <c r="AK10" s="358"/>
      <c r="AL10" s="358"/>
      <c r="AM10" s="358"/>
      <c r="AN10" s="358"/>
      <c r="AO10" s="358"/>
      <c r="AP10" s="358"/>
      <c r="AQ10" s="358"/>
      <c r="AR10" s="358"/>
      <c r="AS10" s="358"/>
      <c r="AT10" s="358"/>
      <c r="AU10" s="358"/>
      <c r="AV10" s="358"/>
      <c r="AW10" s="358"/>
      <c r="AX10" s="358"/>
      <c r="AY10" s="358"/>
      <c r="AZ10" s="358"/>
    </row>
    <row r="11" spans="1:52" ht="21" x14ac:dyDescent="0.15">
      <c r="A11" s="347" t="s">
        <v>3</v>
      </c>
      <c r="B11" s="348"/>
      <c r="C11" s="348"/>
      <c r="D11" s="348"/>
      <c r="E11" s="348"/>
      <c r="F11" s="348"/>
      <c r="G11" s="348"/>
      <c r="H11" s="348"/>
      <c r="I11" s="348"/>
      <c r="J11" s="349">
        <f>AE51</f>
        <v>2903040</v>
      </c>
      <c r="K11" s="349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50" t="s">
        <v>4</v>
      </c>
      <c r="AA11" s="350"/>
      <c r="AB11" s="350"/>
      <c r="AC11" s="350"/>
      <c r="AD11" s="350"/>
      <c r="AE11" s="351"/>
      <c r="AG11" s="352"/>
      <c r="AH11" s="352"/>
      <c r="AI11" s="352"/>
      <c r="AJ11" s="352"/>
      <c r="AK11" s="352"/>
      <c r="AL11" s="352"/>
      <c r="AM11" s="352"/>
      <c r="AN11" s="352"/>
      <c r="AO11" s="352"/>
      <c r="AP11" s="352"/>
      <c r="AQ11" s="352"/>
      <c r="AR11" s="352"/>
      <c r="AS11" s="352"/>
      <c r="AT11" s="352"/>
      <c r="AU11" s="352"/>
      <c r="AV11" s="352"/>
      <c r="AW11" s="352"/>
      <c r="AX11" s="352"/>
      <c r="AY11" s="352"/>
      <c r="AZ11" s="352"/>
    </row>
    <row r="12" spans="1:52" x14ac:dyDescent="0.15">
      <c r="A12" s="296" t="s">
        <v>5</v>
      </c>
      <c r="B12" s="296"/>
      <c r="C12" s="296"/>
      <c r="D12" s="296"/>
      <c r="E12" s="296"/>
      <c r="F12" s="296"/>
      <c r="G12" s="296"/>
      <c r="H12" s="296"/>
      <c r="I12" s="296"/>
      <c r="J12" s="68"/>
      <c r="K12" s="342" t="str">
        <f>見積書!K12</f>
        <v>標的型メール攻撃訓練クラウド</v>
      </c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342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70"/>
      <c r="AX12" s="70"/>
      <c r="AY12" s="70"/>
      <c r="AZ12" s="70"/>
    </row>
    <row r="13" spans="1:52" x14ac:dyDescent="0.15">
      <c r="A13" s="341" t="s">
        <v>7</v>
      </c>
      <c r="B13" s="341"/>
      <c r="C13" s="341"/>
      <c r="D13" s="341"/>
      <c r="E13" s="341"/>
      <c r="F13" s="341"/>
      <c r="G13" s="341"/>
      <c r="H13" s="341"/>
      <c r="I13" s="341"/>
      <c r="J13" s="71"/>
      <c r="K13" s="342">
        <f>見積書!K14</f>
        <v>0</v>
      </c>
      <c r="L13" s="342"/>
      <c r="M13" s="342"/>
      <c r="N13" s="342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70"/>
      <c r="AG13" s="70"/>
      <c r="AH13" s="70"/>
      <c r="AI13" s="70"/>
      <c r="AJ13" s="70"/>
      <c r="AK13" s="163"/>
      <c r="AL13" s="163"/>
      <c r="AM13" s="163"/>
      <c r="AN13" s="163"/>
      <c r="AO13" s="163"/>
      <c r="AP13" s="163"/>
      <c r="AQ13" s="163"/>
      <c r="AR13" s="163"/>
      <c r="AS13" s="343"/>
      <c r="AT13" s="344"/>
      <c r="AU13" s="344"/>
      <c r="AV13" s="344"/>
      <c r="AW13" s="344"/>
      <c r="AX13" s="344"/>
      <c r="AY13" s="344"/>
      <c r="AZ13" s="344"/>
    </row>
    <row r="14" spans="1:52" x14ac:dyDescent="0.15">
      <c r="A14" s="341" t="s">
        <v>31</v>
      </c>
      <c r="B14" s="341"/>
      <c r="C14" s="341"/>
      <c r="D14" s="341"/>
      <c r="E14" s="341"/>
      <c r="F14" s="341"/>
      <c r="G14" s="341"/>
      <c r="H14" s="341"/>
      <c r="I14" s="341"/>
      <c r="J14" s="71"/>
      <c r="K14" s="345">
        <f>見積書!K13</f>
        <v>0</v>
      </c>
      <c r="L14" s="340"/>
      <c r="M14" s="340"/>
      <c r="N14" s="340"/>
      <c r="O14" s="340"/>
      <c r="P14" s="340"/>
      <c r="Q14" s="340"/>
      <c r="R14" s="340"/>
      <c r="S14" s="340"/>
      <c r="T14" s="340"/>
      <c r="U14" s="340"/>
      <c r="V14" s="340"/>
      <c r="W14" s="340"/>
      <c r="X14" s="340"/>
      <c r="Y14" s="340"/>
      <c r="Z14" s="340"/>
      <c r="AA14" s="340"/>
      <c r="AB14" s="340"/>
      <c r="AC14" s="340"/>
      <c r="AD14" s="340"/>
      <c r="AE14" s="340"/>
      <c r="AF14" s="61"/>
      <c r="AG14" s="61"/>
      <c r="AH14" s="61"/>
      <c r="AI14" s="61"/>
      <c r="AJ14" s="61"/>
      <c r="AK14" s="163"/>
      <c r="AL14" s="163"/>
      <c r="AM14" s="163"/>
      <c r="AN14" s="163"/>
      <c r="AO14" s="163"/>
      <c r="AP14" s="163"/>
      <c r="AQ14" s="163"/>
      <c r="AR14" s="163"/>
      <c r="AS14" s="344"/>
      <c r="AT14" s="344"/>
      <c r="AU14" s="344"/>
      <c r="AV14" s="344"/>
      <c r="AW14" s="344"/>
      <c r="AX14" s="344"/>
      <c r="AY14" s="344"/>
      <c r="AZ14" s="344"/>
    </row>
    <row r="15" spans="1:52" x14ac:dyDescent="0.15">
      <c r="A15" s="341" t="s">
        <v>32</v>
      </c>
      <c r="B15" s="341"/>
      <c r="C15" s="341"/>
      <c r="D15" s="341"/>
      <c r="E15" s="341"/>
      <c r="F15" s="341"/>
      <c r="G15" s="341"/>
      <c r="H15" s="341"/>
      <c r="I15" s="341"/>
      <c r="J15" s="71"/>
      <c r="K15" s="346">
        <f>tmp!B12</f>
        <v>0</v>
      </c>
      <c r="L15" s="346"/>
      <c r="M15" s="346"/>
      <c r="N15" s="346"/>
      <c r="O15" s="346"/>
      <c r="P15" s="346"/>
      <c r="Q15" s="346"/>
      <c r="R15" s="346"/>
      <c r="S15" s="346"/>
      <c r="T15" s="346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69"/>
      <c r="AG15" s="69"/>
      <c r="AH15" s="69"/>
      <c r="AI15" s="69"/>
      <c r="AJ15" s="69"/>
      <c r="AK15" s="163"/>
      <c r="AL15" s="163"/>
      <c r="AM15" s="163"/>
      <c r="AN15" s="163"/>
      <c r="AO15" s="163"/>
      <c r="AP15" s="163"/>
      <c r="AQ15" s="163"/>
      <c r="AR15" s="163"/>
      <c r="AS15" s="344"/>
      <c r="AT15" s="344"/>
      <c r="AU15" s="344"/>
      <c r="AV15" s="344"/>
      <c r="AW15" s="344"/>
      <c r="AX15" s="344"/>
      <c r="AY15" s="344"/>
      <c r="AZ15" s="344"/>
    </row>
    <row r="16" spans="1:52" x14ac:dyDescent="0.15">
      <c r="A16" s="331"/>
      <c r="B16" s="331"/>
      <c r="C16" s="331"/>
      <c r="D16" s="331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</row>
    <row r="17" spans="1:52" x14ac:dyDescent="0.15">
      <c r="A17" s="332" t="s">
        <v>10</v>
      </c>
      <c r="B17" s="333"/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4"/>
      <c r="O17" s="317" t="s">
        <v>33</v>
      </c>
      <c r="P17" s="318"/>
      <c r="Q17" s="318"/>
      <c r="R17" s="318"/>
      <c r="S17" s="335" t="s">
        <v>14</v>
      </c>
      <c r="T17" s="336"/>
      <c r="U17" s="336"/>
      <c r="V17" s="337"/>
      <c r="W17" s="317" t="s">
        <v>34</v>
      </c>
      <c r="X17" s="338"/>
      <c r="Y17" s="338"/>
      <c r="Z17" s="338"/>
      <c r="AA17" s="338"/>
      <c r="AB17" s="338"/>
      <c r="AC17" s="338"/>
      <c r="AD17" s="339"/>
      <c r="AE17" s="340" t="s">
        <v>9</v>
      </c>
      <c r="AF17" s="318"/>
      <c r="AG17" s="318"/>
      <c r="AH17" s="318"/>
      <c r="AI17" s="318"/>
      <c r="AJ17" s="318"/>
      <c r="AK17" s="318"/>
      <c r="AL17" s="318"/>
      <c r="AM17" s="318"/>
      <c r="AN17" s="319"/>
      <c r="AO17" s="317" t="s">
        <v>11</v>
      </c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9"/>
    </row>
    <row r="18" spans="1:52" x14ac:dyDescent="0.15">
      <c r="A18" s="72"/>
      <c r="B18" s="320" t="str">
        <f>IF(見積書!B18="","",見積書!B18)</f>
        <v/>
      </c>
      <c r="C18" s="320"/>
      <c r="D18" s="320"/>
      <c r="E18" s="320"/>
      <c r="F18" s="320"/>
      <c r="G18" s="320"/>
      <c r="H18" s="320"/>
      <c r="I18" s="320"/>
      <c r="J18" s="320"/>
      <c r="K18" s="320"/>
      <c r="L18" s="320"/>
      <c r="M18" s="320"/>
      <c r="N18" s="321"/>
      <c r="O18" s="322" t="str">
        <f>IF(見積書!O18="","",見積書!O18)</f>
        <v/>
      </c>
      <c r="P18" s="323"/>
      <c r="Q18" s="323"/>
      <c r="R18" s="324"/>
      <c r="S18" s="325" t="str">
        <f>IF(見積書!S18="","",見積書!S18)</f>
        <v/>
      </c>
      <c r="T18" s="326"/>
      <c r="U18" s="326"/>
      <c r="V18" s="327"/>
      <c r="W18" s="328" t="str">
        <f>IF(見積書!W18="","",見積書!W18)</f>
        <v/>
      </c>
      <c r="X18" s="329"/>
      <c r="Y18" s="329"/>
      <c r="Z18" s="329"/>
      <c r="AA18" s="329"/>
      <c r="AB18" s="329"/>
      <c r="AC18" s="329"/>
      <c r="AD18" s="73"/>
      <c r="AE18" s="159" t="str">
        <f>IF(O18="","",W18*O18)</f>
        <v/>
      </c>
      <c r="AF18" s="159"/>
      <c r="AG18" s="159"/>
      <c r="AH18" s="159"/>
      <c r="AI18" s="159"/>
      <c r="AJ18" s="159"/>
      <c r="AK18" s="159"/>
      <c r="AL18" s="159"/>
      <c r="AM18" s="159"/>
      <c r="AN18" s="74"/>
      <c r="AO18" s="75"/>
      <c r="AP18" s="330" t="str">
        <f>IF(見積書!AP18="","",見積書!AP18)</f>
        <v/>
      </c>
      <c r="AQ18" s="330"/>
      <c r="AR18" s="330"/>
      <c r="AS18" s="330"/>
      <c r="AT18" s="330"/>
      <c r="AU18" s="330"/>
      <c r="AV18" s="330"/>
      <c r="AW18" s="330"/>
      <c r="AX18" s="330"/>
      <c r="AY18" s="330"/>
      <c r="AZ18" s="76"/>
    </row>
    <row r="19" spans="1:52" x14ac:dyDescent="0.15">
      <c r="A19" s="77"/>
      <c r="B19" s="218" t="str">
        <f>IF(見積書!B19="","",見積書!B19)</f>
        <v/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311" t="str">
        <f>IF(見積書!O19="","",見積書!O19)</f>
        <v/>
      </c>
      <c r="P19" s="312"/>
      <c r="Q19" s="312"/>
      <c r="R19" s="313"/>
      <c r="S19" s="314" t="str">
        <f>IF(見積書!S19="","",見積書!S19)</f>
        <v/>
      </c>
      <c r="T19" s="315"/>
      <c r="U19" s="315"/>
      <c r="V19" s="316"/>
      <c r="W19" s="159" t="str">
        <f>IF(見積書!W19="","",見積書!W19)</f>
        <v/>
      </c>
      <c r="X19" s="159"/>
      <c r="Y19" s="159"/>
      <c r="Z19" s="159"/>
      <c r="AA19" s="159"/>
      <c r="AB19" s="159"/>
      <c r="AC19" s="159"/>
      <c r="AD19" s="78"/>
      <c r="AE19" s="159" t="str">
        <f>IF(O19="","",W19*O19)</f>
        <v/>
      </c>
      <c r="AF19" s="159"/>
      <c r="AG19" s="159"/>
      <c r="AH19" s="159"/>
      <c r="AI19" s="159"/>
      <c r="AJ19" s="159"/>
      <c r="AK19" s="159"/>
      <c r="AL19" s="159"/>
      <c r="AM19" s="159"/>
      <c r="AN19" s="79"/>
      <c r="AO19" s="8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81"/>
    </row>
    <row r="20" spans="1:52" x14ac:dyDescent="0.15">
      <c r="A20" s="77"/>
      <c r="B20" s="218" t="str">
        <f>IF(見積書!B20="","",見積書!B20)</f>
        <v>■　分析／計画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311">
        <f>IF(見積書!O20="","",見積書!O20)</f>
        <v>4</v>
      </c>
      <c r="P20" s="312"/>
      <c r="Q20" s="312"/>
      <c r="R20" s="313"/>
      <c r="S20" s="314" t="str">
        <f>IF(見積書!S20="","",見積書!S20)</f>
        <v>人日</v>
      </c>
      <c r="T20" s="315"/>
      <c r="U20" s="315"/>
      <c r="V20" s="316"/>
      <c r="W20" s="159">
        <f>IF(見積書!W20="","",見積書!W20)</f>
        <v>48000</v>
      </c>
      <c r="X20" s="159"/>
      <c r="Y20" s="159"/>
      <c r="Z20" s="159"/>
      <c r="AA20" s="159"/>
      <c r="AB20" s="159"/>
      <c r="AC20" s="159"/>
      <c r="AD20" s="78"/>
      <c r="AE20" s="159">
        <f t="shared" ref="AE20:AE46" si="0">IF(O20="","",W20*O20)</f>
        <v>192000</v>
      </c>
      <c r="AF20" s="159"/>
      <c r="AG20" s="159"/>
      <c r="AH20" s="159"/>
      <c r="AI20" s="159"/>
      <c r="AJ20" s="159"/>
      <c r="AK20" s="159"/>
      <c r="AL20" s="159"/>
      <c r="AM20" s="159"/>
      <c r="AN20" s="79"/>
      <c r="AO20" s="80"/>
      <c r="AP20" s="310"/>
      <c r="AQ20" s="310"/>
      <c r="AR20" s="310"/>
      <c r="AS20" s="310"/>
      <c r="AT20" s="310"/>
      <c r="AU20" s="310"/>
      <c r="AV20" s="310"/>
      <c r="AW20" s="310"/>
      <c r="AX20" s="310"/>
      <c r="AY20" s="310"/>
      <c r="AZ20" s="81"/>
    </row>
    <row r="21" spans="1:52" x14ac:dyDescent="0.15">
      <c r="A21" s="77"/>
      <c r="B21" s="218" t="str">
        <f>IF(見積書!B21="","",見積書!B21)</f>
        <v>■　設計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311">
        <f>IF(見積書!O21="","",見積書!O21)</f>
        <v>9.5</v>
      </c>
      <c r="P21" s="312"/>
      <c r="Q21" s="312"/>
      <c r="R21" s="313"/>
      <c r="S21" s="314" t="str">
        <f>IF(見積書!S21="","",見積書!S21)</f>
        <v>人日</v>
      </c>
      <c r="T21" s="315"/>
      <c r="U21" s="315"/>
      <c r="V21" s="316"/>
      <c r="W21" s="159">
        <f>IF(見積書!W21="","",見積書!W21)</f>
        <v>48000</v>
      </c>
      <c r="X21" s="159"/>
      <c r="Y21" s="159"/>
      <c r="Z21" s="159"/>
      <c r="AA21" s="159"/>
      <c r="AB21" s="159"/>
      <c r="AC21" s="159"/>
      <c r="AD21" s="78"/>
      <c r="AE21" s="159">
        <f t="shared" si="0"/>
        <v>456000</v>
      </c>
      <c r="AF21" s="159"/>
      <c r="AG21" s="159"/>
      <c r="AH21" s="159"/>
      <c r="AI21" s="159"/>
      <c r="AJ21" s="159"/>
      <c r="AK21" s="159"/>
      <c r="AL21" s="159"/>
      <c r="AM21" s="159"/>
      <c r="AN21" s="79"/>
      <c r="AO21" s="8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81"/>
    </row>
    <row r="22" spans="1:52" x14ac:dyDescent="0.15">
      <c r="A22" s="77"/>
      <c r="B22" s="218" t="str">
        <f>IF(見積書!B22="","",見積書!B22)</f>
        <v>■　製造/開発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311">
        <f>IF(見積書!O22="","",見積書!O22)</f>
        <v>35</v>
      </c>
      <c r="P22" s="312"/>
      <c r="Q22" s="312"/>
      <c r="R22" s="313"/>
      <c r="S22" s="314" t="str">
        <f>IF(見積書!S22="","",見積書!S22)</f>
        <v>人日</v>
      </c>
      <c r="T22" s="315"/>
      <c r="U22" s="315"/>
      <c r="V22" s="316"/>
      <c r="W22" s="159">
        <f>IF(見積書!W22="","",見積書!W22)</f>
        <v>40000</v>
      </c>
      <c r="X22" s="159"/>
      <c r="Y22" s="159"/>
      <c r="Z22" s="159"/>
      <c r="AA22" s="159"/>
      <c r="AB22" s="159"/>
      <c r="AC22" s="159"/>
      <c r="AD22" s="78"/>
      <c r="AE22" s="159">
        <f t="shared" si="0"/>
        <v>1400000</v>
      </c>
      <c r="AF22" s="159"/>
      <c r="AG22" s="159"/>
      <c r="AH22" s="159"/>
      <c r="AI22" s="159"/>
      <c r="AJ22" s="159"/>
      <c r="AK22" s="159"/>
      <c r="AL22" s="159"/>
      <c r="AM22" s="159"/>
      <c r="AN22" s="79"/>
      <c r="AO22" s="80"/>
      <c r="AP22" s="310"/>
      <c r="AQ22" s="310"/>
      <c r="AR22" s="310"/>
      <c r="AS22" s="310"/>
      <c r="AT22" s="310"/>
      <c r="AU22" s="310"/>
      <c r="AV22" s="310"/>
      <c r="AW22" s="310"/>
      <c r="AX22" s="310"/>
      <c r="AY22" s="310"/>
      <c r="AZ22" s="81"/>
    </row>
    <row r="23" spans="1:52" x14ac:dyDescent="0.15">
      <c r="A23" s="77"/>
      <c r="B23" s="218" t="str">
        <f>IF(見積書!B23="","",見積書!B23)</f>
        <v>■　全体テスト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311">
        <f>IF(見積書!O23="","",見積書!O23)</f>
        <v>5</v>
      </c>
      <c r="P23" s="312"/>
      <c r="Q23" s="312"/>
      <c r="R23" s="313"/>
      <c r="S23" s="314" t="str">
        <f>IF(見積書!S23="","",見積書!S23)</f>
        <v>人日</v>
      </c>
      <c r="T23" s="315"/>
      <c r="U23" s="315"/>
      <c r="V23" s="316"/>
      <c r="W23" s="159">
        <f>IF(見積書!W23="","",見積書!W23)</f>
        <v>48000</v>
      </c>
      <c r="X23" s="159"/>
      <c r="Y23" s="159"/>
      <c r="Z23" s="159"/>
      <c r="AA23" s="159"/>
      <c r="AB23" s="159"/>
      <c r="AC23" s="159"/>
      <c r="AD23" s="78"/>
      <c r="AE23" s="159">
        <f t="shared" si="0"/>
        <v>240000</v>
      </c>
      <c r="AF23" s="159"/>
      <c r="AG23" s="159"/>
      <c r="AH23" s="159"/>
      <c r="AI23" s="159"/>
      <c r="AJ23" s="159"/>
      <c r="AK23" s="159"/>
      <c r="AL23" s="159"/>
      <c r="AM23" s="159"/>
      <c r="AN23" s="79"/>
      <c r="AO23" s="80"/>
      <c r="AP23" s="310"/>
      <c r="AQ23" s="310"/>
      <c r="AR23" s="310"/>
      <c r="AS23" s="310"/>
      <c r="AT23" s="310"/>
      <c r="AU23" s="310"/>
      <c r="AV23" s="310"/>
      <c r="AW23" s="310"/>
      <c r="AX23" s="310"/>
      <c r="AY23" s="310"/>
      <c r="AZ23" s="81"/>
    </row>
    <row r="24" spans="1:52" x14ac:dyDescent="0.15">
      <c r="A24" s="77"/>
      <c r="B24" s="218" t="str">
        <f>IF(見積書!B24="","",見積書!B24)</f>
        <v>■　本番移行/配布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311">
        <f>IF(見積書!O24="","",見積書!O24)</f>
        <v>0</v>
      </c>
      <c r="P24" s="312"/>
      <c r="Q24" s="312"/>
      <c r="R24" s="313"/>
      <c r="S24" s="314" t="str">
        <f>IF(見積書!S24="","",見積書!S24)</f>
        <v>人日</v>
      </c>
      <c r="T24" s="315"/>
      <c r="U24" s="315"/>
      <c r="V24" s="316"/>
      <c r="W24" s="159">
        <f>IF(見積書!W24="","",見積書!W24)</f>
        <v>48000</v>
      </c>
      <c r="X24" s="159"/>
      <c r="Y24" s="159"/>
      <c r="Z24" s="159"/>
      <c r="AA24" s="159"/>
      <c r="AB24" s="159"/>
      <c r="AC24" s="159"/>
      <c r="AD24" s="78"/>
      <c r="AE24" s="159">
        <f t="shared" si="0"/>
        <v>0</v>
      </c>
      <c r="AF24" s="159"/>
      <c r="AG24" s="159"/>
      <c r="AH24" s="159"/>
      <c r="AI24" s="159"/>
      <c r="AJ24" s="159"/>
      <c r="AK24" s="159"/>
      <c r="AL24" s="159"/>
      <c r="AM24" s="159"/>
      <c r="AN24" s="79"/>
      <c r="AO24" s="80"/>
      <c r="AP24" s="310"/>
      <c r="AQ24" s="310"/>
      <c r="AR24" s="310"/>
      <c r="AS24" s="310"/>
      <c r="AT24" s="310"/>
      <c r="AU24" s="310"/>
      <c r="AV24" s="310"/>
      <c r="AW24" s="310"/>
      <c r="AX24" s="310"/>
      <c r="AY24" s="310"/>
      <c r="AZ24" s="81"/>
    </row>
    <row r="25" spans="1:52" x14ac:dyDescent="0.15">
      <c r="A25" s="77"/>
      <c r="B25" s="218" t="str">
        <f>IF(見積書!B25="","",見積書!B25)</f>
        <v>■　リスク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311">
        <f>IF(見積書!O25="","",見積書!O25)</f>
        <v>5</v>
      </c>
      <c r="P25" s="312"/>
      <c r="Q25" s="312"/>
      <c r="R25" s="313"/>
      <c r="S25" s="314" t="str">
        <f>IF(見積書!S25="","",見積書!S25)</f>
        <v>人日</v>
      </c>
      <c r="T25" s="315"/>
      <c r="U25" s="315"/>
      <c r="V25" s="316"/>
      <c r="W25" s="159">
        <f>IF(見積書!W25="","",見積書!W25)</f>
        <v>40000</v>
      </c>
      <c r="X25" s="159"/>
      <c r="Y25" s="159"/>
      <c r="Z25" s="159"/>
      <c r="AA25" s="159"/>
      <c r="AB25" s="159"/>
      <c r="AC25" s="159"/>
      <c r="AD25" s="78"/>
      <c r="AE25" s="159">
        <f t="shared" si="0"/>
        <v>200000</v>
      </c>
      <c r="AF25" s="159"/>
      <c r="AG25" s="159"/>
      <c r="AH25" s="159"/>
      <c r="AI25" s="159"/>
      <c r="AJ25" s="159"/>
      <c r="AK25" s="159"/>
      <c r="AL25" s="159"/>
      <c r="AM25" s="159"/>
      <c r="AN25" s="79"/>
      <c r="AO25" s="8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81"/>
    </row>
    <row r="26" spans="1:52" x14ac:dyDescent="0.15">
      <c r="A26" s="77"/>
      <c r="B26" s="218" t="str">
        <f>IF(見積書!B26="","",見積書!B26)</f>
        <v>■　管理/調整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311">
        <f>IF(見積書!O26="","",見積書!O26)</f>
        <v>0</v>
      </c>
      <c r="P26" s="312"/>
      <c r="Q26" s="312"/>
      <c r="R26" s="313"/>
      <c r="S26" s="314" t="str">
        <f>IF(見積書!S26="","",見積書!S26)</f>
        <v>人日</v>
      </c>
      <c r="T26" s="315"/>
      <c r="U26" s="315"/>
      <c r="V26" s="316"/>
      <c r="W26" s="159">
        <f>IF(見積書!W26="","",見積書!W26)</f>
        <v>40000</v>
      </c>
      <c r="X26" s="159"/>
      <c r="Y26" s="159"/>
      <c r="Z26" s="159"/>
      <c r="AA26" s="159"/>
      <c r="AB26" s="159"/>
      <c r="AC26" s="159"/>
      <c r="AD26" s="78"/>
      <c r="AE26" s="159">
        <f t="shared" si="0"/>
        <v>0</v>
      </c>
      <c r="AF26" s="159"/>
      <c r="AG26" s="159"/>
      <c r="AH26" s="159"/>
      <c r="AI26" s="159"/>
      <c r="AJ26" s="159"/>
      <c r="AK26" s="159"/>
      <c r="AL26" s="159"/>
      <c r="AM26" s="159"/>
      <c r="AN26" s="79"/>
      <c r="AO26" s="8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81"/>
    </row>
    <row r="27" spans="1:52" x14ac:dyDescent="0.15">
      <c r="A27" s="77"/>
      <c r="B27" s="218" t="str">
        <f>IF(見積書!B27="","",見積書!B27)</f>
        <v>■　その他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311">
        <f>IF(見積書!O27="","",見積書!O27)</f>
        <v>5</v>
      </c>
      <c r="P27" s="312"/>
      <c r="Q27" s="312"/>
      <c r="R27" s="313"/>
      <c r="S27" s="314" t="str">
        <f>IF(見積書!S27="","",見積書!S27)</f>
        <v>人日</v>
      </c>
      <c r="T27" s="315"/>
      <c r="U27" s="315"/>
      <c r="V27" s="316"/>
      <c r="W27" s="159">
        <f>IF(見積書!W27="","",見積書!W27)</f>
        <v>40000</v>
      </c>
      <c r="X27" s="159"/>
      <c r="Y27" s="159"/>
      <c r="Z27" s="159"/>
      <c r="AA27" s="159"/>
      <c r="AB27" s="159"/>
      <c r="AC27" s="159"/>
      <c r="AD27" s="78"/>
      <c r="AE27" s="159">
        <f t="shared" si="0"/>
        <v>200000</v>
      </c>
      <c r="AF27" s="159"/>
      <c r="AG27" s="159"/>
      <c r="AH27" s="159"/>
      <c r="AI27" s="159"/>
      <c r="AJ27" s="159"/>
      <c r="AK27" s="159"/>
      <c r="AL27" s="159"/>
      <c r="AM27" s="159"/>
      <c r="AN27" s="79"/>
      <c r="AO27" s="8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81"/>
    </row>
    <row r="28" spans="1:52" x14ac:dyDescent="0.15">
      <c r="A28" s="77"/>
      <c r="B28" s="218" t="str">
        <f>IF(見積書!B28="","",見積書!B28)</f>
        <v/>
      </c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311" t="str">
        <f>IF(見積書!O28="","",見積書!O28)</f>
        <v/>
      </c>
      <c r="P28" s="312"/>
      <c r="Q28" s="312"/>
      <c r="R28" s="313"/>
      <c r="S28" s="314" t="str">
        <f>IF(見積書!S28="","",見積書!S28)</f>
        <v/>
      </c>
      <c r="T28" s="315"/>
      <c r="U28" s="315"/>
      <c r="V28" s="316"/>
      <c r="W28" s="159" t="str">
        <f>IF(見積書!W28="","",見積書!W28)</f>
        <v/>
      </c>
      <c r="X28" s="159"/>
      <c r="Y28" s="159"/>
      <c r="Z28" s="159"/>
      <c r="AA28" s="159"/>
      <c r="AB28" s="159"/>
      <c r="AC28" s="159"/>
      <c r="AD28" s="78"/>
      <c r="AE28" s="159" t="str">
        <f t="shared" si="0"/>
        <v/>
      </c>
      <c r="AF28" s="159"/>
      <c r="AG28" s="159"/>
      <c r="AH28" s="159"/>
      <c r="AI28" s="159"/>
      <c r="AJ28" s="159"/>
      <c r="AK28" s="159"/>
      <c r="AL28" s="159"/>
      <c r="AM28" s="159"/>
      <c r="AN28" s="79"/>
      <c r="AO28" s="8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81"/>
    </row>
    <row r="29" spans="1:52" x14ac:dyDescent="0.15">
      <c r="A29" s="77"/>
      <c r="B29" s="218" t="str">
        <f>IF(見積書!B29="","",見積書!B29)</f>
        <v/>
      </c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311" t="str">
        <f>IF(見積書!O29="","",見積書!O29)</f>
        <v/>
      </c>
      <c r="P29" s="312"/>
      <c r="Q29" s="312"/>
      <c r="R29" s="313"/>
      <c r="S29" s="314" t="str">
        <f>IF(見積書!S29="","",見積書!S29)</f>
        <v/>
      </c>
      <c r="T29" s="315"/>
      <c r="U29" s="315"/>
      <c r="V29" s="316"/>
      <c r="W29" s="159" t="str">
        <f>IF(見積書!W29="","",見積書!W29)</f>
        <v/>
      </c>
      <c r="X29" s="159"/>
      <c r="Y29" s="159"/>
      <c r="Z29" s="159"/>
      <c r="AA29" s="159"/>
      <c r="AB29" s="159"/>
      <c r="AC29" s="159"/>
      <c r="AD29" s="78"/>
      <c r="AE29" s="159" t="str">
        <f t="shared" si="0"/>
        <v/>
      </c>
      <c r="AF29" s="159"/>
      <c r="AG29" s="159"/>
      <c r="AH29" s="159"/>
      <c r="AI29" s="159"/>
      <c r="AJ29" s="159"/>
      <c r="AK29" s="159"/>
      <c r="AL29" s="159"/>
      <c r="AM29" s="159"/>
      <c r="AN29" s="79"/>
      <c r="AO29" s="8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81"/>
    </row>
    <row r="30" spans="1:52" x14ac:dyDescent="0.15">
      <c r="A30" s="77"/>
      <c r="B30" s="218" t="str">
        <f>IF(見積書!B30="","",見積書!B30)</f>
        <v/>
      </c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311" t="str">
        <f>IF(見積書!O30="","",見積書!O30)</f>
        <v/>
      </c>
      <c r="P30" s="312"/>
      <c r="Q30" s="312"/>
      <c r="R30" s="313"/>
      <c r="S30" s="314" t="str">
        <f>IF(見積書!S30="","",見積書!S30)</f>
        <v/>
      </c>
      <c r="T30" s="315"/>
      <c r="U30" s="315"/>
      <c r="V30" s="316"/>
      <c r="W30" s="159" t="str">
        <f>IF(見積書!W30="","",見積書!W30)</f>
        <v/>
      </c>
      <c r="X30" s="159"/>
      <c r="Y30" s="159"/>
      <c r="Z30" s="159"/>
      <c r="AA30" s="159"/>
      <c r="AB30" s="159"/>
      <c r="AC30" s="159"/>
      <c r="AD30" s="78"/>
      <c r="AE30" s="159" t="str">
        <f t="shared" si="0"/>
        <v/>
      </c>
      <c r="AF30" s="159"/>
      <c r="AG30" s="159"/>
      <c r="AH30" s="159"/>
      <c r="AI30" s="159"/>
      <c r="AJ30" s="159"/>
      <c r="AK30" s="159"/>
      <c r="AL30" s="159"/>
      <c r="AM30" s="159"/>
      <c r="AN30" s="79"/>
      <c r="AO30" s="8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81"/>
    </row>
    <row r="31" spans="1:52" x14ac:dyDescent="0.15">
      <c r="A31" s="77"/>
      <c r="B31" s="218" t="str">
        <f>IF(見積書!B31="","",見積書!B31)</f>
        <v/>
      </c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311" t="str">
        <f>IF(見積書!O31="","",見積書!O31)</f>
        <v/>
      </c>
      <c r="P31" s="312"/>
      <c r="Q31" s="312"/>
      <c r="R31" s="313"/>
      <c r="S31" s="314" t="str">
        <f>IF(見積書!S31="","",見積書!S31)</f>
        <v/>
      </c>
      <c r="T31" s="315"/>
      <c r="U31" s="315"/>
      <c r="V31" s="316"/>
      <c r="W31" s="159" t="str">
        <f>IF(見積書!W31="","",見積書!W31)</f>
        <v/>
      </c>
      <c r="X31" s="159"/>
      <c r="Y31" s="159"/>
      <c r="Z31" s="159"/>
      <c r="AA31" s="159"/>
      <c r="AB31" s="159"/>
      <c r="AC31" s="159"/>
      <c r="AD31" s="78"/>
      <c r="AE31" s="159" t="str">
        <f t="shared" si="0"/>
        <v/>
      </c>
      <c r="AF31" s="159"/>
      <c r="AG31" s="159"/>
      <c r="AH31" s="159"/>
      <c r="AI31" s="159"/>
      <c r="AJ31" s="159"/>
      <c r="AK31" s="159"/>
      <c r="AL31" s="159"/>
      <c r="AM31" s="159"/>
      <c r="AN31" s="79"/>
      <c r="AO31" s="80"/>
      <c r="AP31" s="310"/>
      <c r="AQ31" s="310"/>
      <c r="AR31" s="310"/>
      <c r="AS31" s="310"/>
      <c r="AT31" s="310"/>
      <c r="AU31" s="310"/>
      <c r="AV31" s="310"/>
      <c r="AW31" s="310"/>
      <c r="AX31" s="310"/>
      <c r="AY31" s="310"/>
      <c r="AZ31" s="81"/>
    </row>
    <row r="32" spans="1:52" x14ac:dyDescent="0.15">
      <c r="A32" s="77"/>
      <c r="B32" s="218" t="str">
        <f>IF(見積書!B32="","",見積書!B32)</f>
        <v/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311" t="str">
        <f>IF(見積書!O32="","",見積書!O32)</f>
        <v/>
      </c>
      <c r="P32" s="312"/>
      <c r="Q32" s="312"/>
      <c r="R32" s="313"/>
      <c r="S32" s="314" t="str">
        <f>IF(見積書!S32="","",見積書!S32)</f>
        <v/>
      </c>
      <c r="T32" s="315"/>
      <c r="U32" s="315"/>
      <c r="V32" s="316"/>
      <c r="W32" s="159" t="str">
        <f>IF(見積書!W32="","",見積書!W32)</f>
        <v/>
      </c>
      <c r="X32" s="159"/>
      <c r="Y32" s="159"/>
      <c r="Z32" s="159"/>
      <c r="AA32" s="159"/>
      <c r="AB32" s="159"/>
      <c r="AC32" s="159"/>
      <c r="AD32" s="78"/>
      <c r="AE32" s="159" t="str">
        <f t="shared" si="0"/>
        <v/>
      </c>
      <c r="AF32" s="159"/>
      <c r="AG32" s="159"/>
      <c r="AH32" s="159"/>
      <c r="AI32" s="159"/>
      <c r="AJ32" s="159"/>
      <c r="AK32" s="159"/>
      <c r="AL32" s="159"/>
      <c r="AM32" s="159"/>
      <c r="AN32" s="79"/>
      <c r="AO32" s="80"/>
      <c r="AP32" s="310"/>
      <c r="AQ32" s="310"/>
      <c r="AR32" s="310"/>
      <c r="AS32" s="310"/>
      <c r="AT32" s="310"/>
      <c r="AU32" s="310"/>
      <c r="AV32" s="310"/>
      <c r="AW32" s="310"/>
      <c r="AX32" s="310"/>
      <c r="AY32" s="310"/>
      <c r="AZ32" s="81"/>
    </row>
    <row r="33" spans="1:52" x14ac:dyDescent="0.15">
      <c r="A33" s="77"/>
      <c r="B33" s="218" t="str">
        <f>IF(見積書!B33="","",見積書!B33)</f>
        <v/>
      </c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311" t="str">
        <f>IF(見積書!O33="","",見積書!O33)</f>
        <v/>
      </c>
      <c r="P33" s="312"/>
      <c r="Q33" s="312"/>
      <c r="R33" s="313"/>
      <c r="S33" s="314" t="str">
        <f>IF(見積書!S33="","",見積書!S33)</f>
        <v/>
      </c>
      <c r="T33" s="315"/>
      <c r="U33" s="315"/>
      <c r="V33" s="316"/>
      <c r="W33" s="159" t="str">
        <f>IF(見積書!W33="","",見積書!W33)</f>
        <v/>
      </c>
      <c r="X33" s="159"/>
      <c r="Y33" s="159"/>
      <c r="Z33" s="159"/>
      <c r="AA33" s="159"/>
      <c r="AB33" s="159"/>
      <c r="AC33" s="159"/>
      <c r="AD33" s="78"/>
      <c r="AE33" s="159" t="str">
        <f t="shared" si="0"/>
        <v/>
      </c>
      <c r="AF33" s="159"/>
      <c r="AG33" s="159"/>
      <c r="AH33" s="159"/>
      <c r="AI33" s="159"/>
      <c r="AJ33" s="159"/>
      <c r="AK33" s="159"/>
      <c r="AL33" s="159"/>
      <c r="AM33" s="159"/>
      <c r="AN33" s="79"/>
      <c r="AO33" s="80"/>
      <c r="AP33" s="310"/>
      <c r="AQ33" s="310"/>
      <c r="AR33" s="310"/>
      <c r="AS33" s="310"/>
      <c r="AT33" s="310"/>
      <c r="AU33" s="310"/>
      <c r="AV33" s="310"/>
      <c r="AW33" s="310"/>
      <c r="AX33" s="310"/>
      <c r="AY33" s="310"/>
      <c r="AZ33" s="81"/>
    </row>
    <row r="34" spans="1:52" x14ac:dyDescent="0.15">
      <c r="A34" s="77"/>
      <c r="B34" s="218" t="str">
        <f>IF(見積書!A34="","",見積書!A34)</f>
        <v/>
      </c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311" t="str">
        <f>IF(見積書!O34="","",見積書!O34)</f>
        <v/>
      </c>
      <c r="P34" s="312"/>
      <c r="Q34" s="312"/>
      <c r="R34" s="313"/>
      <c r="S34" s="314" t="str">
        <f>IF(見積書!S34="","",見積書!S34)</f>
        <v/>
      </c>
      <c r="T34" s="315"/>
      <c r="U34" s="315"/>
      <c r="V34" s="316"/>
      <c r="W34" s="159" t="str">
        <f>IF(見積書!W34="","",見積書!W34)</f>
        <v/>
      </c>
      <c r="X34" s="159"/>
      <c r="Y34" s="159"/>
      <c r="Z34" s="159"/>
      <c r="AA34" s="159"/>
      <c r="AB34" s="159"/>
      <c r="AC34" s="159"/>
      <c r="AD34" s="78"/>
      <c r="AE34" s="159" t="str">
        <f t="shared" si="0"/>
        <v/>
      </c>
      <c r="AF34" s="159"/>
      <c r="AG34" s="159"/>
      <c r="AH34" s="159"/>
      <c r="AI34" s="159"/>
      <c r="AJ34" s="159"/>
      <c r="AK34" s="159"/>
      <c r="AL34" s="159"/>
      <c r="AM34" s="159"/>
      <c r="AN34" s="79"/>
      <c r="AO34" s="80"/>
      <c r="AP34" s="310"/>
      <c r="AQ34" s="310"/>
      <c r="AR34" s="310"/>
      <c r="AS34" s="310"/>
      <c r="AT34" s="310"/>
      <c r="AU34" s="310"/>
      <c r="AV34" s="310"/>
      <c r="AW34" s="310"/>
      <c r="AX34" s="310"/>
      <c r="AY34" s="310"/>
      <c r="AZ34" s="81"/>
    </row>
    <row r="35" spans="1:52" x14ac:dyDescent="0.15">
      <c r="A35" s="77"/>
      <c r="B35" s="218" t="str">
        <f>IF(見積書!B35="","",見積書!B35)</f>
        <v/>
      </c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311" t="str">
        <f>IF(見積書!O35="","",見積書!O35)</f>
        <v/>
      </c>
      <c r="P35" s="312"/>
      <c r="Q35" s="312"/>
      <c r="R35" s="313"/>
      <c r="S35" s="314" t="str">
        <f>IF(見積書!S35="","",見積書!S35)</f>
        <v/>
      </c>
      <c r="T35" s="315"/>
      <c r="U35" s="315"/>
      <c r="V35" s="316"/>
      <c r="W35" s="159" t="str">
        <f>IF(見積書!W35="","",見積書!W35)</f>
        <v/>
      </c>
      <c r="X35" s="159"/>
      <c r="Y35" s="159"/>
      <c r="Z35" s="159"/>
      <c r="AA35" s="159"/>
      <c r="AB35" s="159"/>
      <c r="AC35" s="159"/>
      <c r="AD35" s="78"/>
      <c r="AE35" s="159" t="str">
        <f t="shared" si="0"/>
        <v/>
      </c>
      <c r="AF35" s="159"/>
      <c r="AG35" s="159"/>
      <c r="AH35" s="159"/>
      <c r="AI35" s="159"/>
      <c r="AJ35" s="159"/>
      <c r="AK35" s="159"/>
      <c r="AL35" s="159"/>
      <c r="AM35" s="159"/>
      <c r="AN35" s="79"/>
      <c r="AO35" s="80"/>
      <c r="AP35" s="310"/>
      <c r="AQ35" s="310"/>
      <c r="AR35" s="310"/>
      <c r="AS35" s="310"/>
      <c r="AT35" s="310"/>
      <c r="AU35" s="310"/>
      <c r="AV35" s="310"/>
      <c r="AW35" s="310"/>
      <c r="AX35" s="310"/>
      <c r="AY35" s="310"/>
      <c r="AZ35" s="81"/>
    </row>
    <row r="36" spans="1:52" x14ac:dyDescent="0.15">
      <c r="A36" s="77"/>
      <c r="B36" s="218" t="str">
        <f>IF(見積書!B36="","",見積書!B36)</f>
        <v/>
      </c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311" t="str">
        <f>IF(見積書!O36="","",見積書!O36)</f>
        <v/>
      </c>
      <c r="P36" s="312"/>
      <c r="Q36" s="312"/>
      <c r="R36" s="313"/>
      <c r="S36" s="314" t="str">
        <f>IF(見積書!S36="","",見積書!S36)</f>
        <v/>
      </c>
      <c r="T36" s="315"/>
      <c r="U36" s="315"/>
      <c r="V36" s="316"/>
      <c r="W36" s="159" t="str">
        <f>IF(見積書!W36="","",見積書!W36)</f>
        <v/>
      </c>
      <c r="X36" s="159"/>
      <c r="Y36" s="159"/>
      <c r="Z36" s="159"/>
      <c r="AA36" s="159"/>
      <c r="AB36" s="159"/>
      <c r="AC36" s="159"/>
      <c r="AD36" s="78"/>
      <c r="AE36" s="159" t="str">
        <f t="shared" si="0"/>
        <v/>
      </c>
      <c r="AF36" s="159"/>
      <c r="AG36" s="159"/>
      <c r="AH36" s="159"/>
      <c r="AI36" s="159"/>
      <c r="AJ36" s="159"/>
      <c r="AK36" s="159"/>
      <c r="AL36" s="159"/>
      <c r="AM36" s="159"/>
      <c r="AN36" s="79"/>
      <c r="AO36" s="80"/>
      <c r="AP36" s="310"/>
      <c r="AQ36" s="310"/>
      <c r="AR36" s="310"/>
      <c r="AS36" s="310"/>
      <c r="AT36" s="310"/>
      <c r="AU36" s="310"/>
      <c r="AV36" s="310"/>
      <c r="AW36" s="310"/>
      <c r="AX36" s="310"/>
      <c r="AY36" s="310"/>
      <c r="AZ36" s="81"/>
    </row>
    <row r="37" spans="1:52" x14ac:dyDescent="0.15">
      <c r="A37" s="77"/>
      <c r="B37" s="218" t="str">
        <f>IF(見積書!B37="","",見積書!B37)</f>
        <v/>
      </c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311" t="str">
        <f>IF(見積書!O37="","",見積書!O37)</f>
        <v/>
      </c>
      <c r="P37" s="312"/>
      <c r="Q37" s="312"/>
      <c r="R37" s="313"/>
      <c r="S37" s="314" t="str">
        <f>IF(見積書!S37="","",見積書!S37)</f>
        <v/>
      </c>
      <c r="T37" s="315"/>
      <c r="U37" s="315"/>
      <c r="V37" s="316"/>
      <c r="W37" s="159" t="str">
        <f>IF(見積書!W37="","",見積書!W37)</f>
        <v/>
      </c>
      <c r="X37" s="159"/>
      <c r="Y37" s="159"/>
      <c r="Z37" s="159"/>
      <c r="AA37" s="159"/>
      <c r="AB37" s="159"/>
      <c r="AC37" s="159"/>
      <c r="AD37" s="78"/>
      <c r="AE37" s="159" t="str">
        <f t="shared" si="0"/>
        <v/>
      </c>
      <c r="AF37" s="159"/>
      <c r="AG37" s="159"/>
      <c r="AH37" s="159"/>
      <c r="AI37" s="159"/>
      <c r="AJ37" s="159"/>
      <c r="AK37" s="159"/>
      <c r="AL37" s="159"/>
      <c r="AM37" s="159"/>
      <c r="AN37" s="79"/>
      <c r="AO37" s="80"/>
      <c r="AP37" s="310"/>
      <c r="AQ37" s="310"/>
      <c r="AR37" s="310"/>
      <c r="AS37" s="310"/>
      <c r="AT37" s="310"/>
      <c r="AU37" s="310"/>
      <c r="AV37" s="310"/>
      <c r="AW37" s="310"/>
      <c r="AX37" s="310"/>
      <c r="AY37" s="310"/>
      <c r="AZ37" s="81"/>
    </row>
    <row r="38" spans="1:52" x14ac:dyDescent="0.15">
      <c r="A38" s="77"/>
      <c r="B38" s="218" t="str">
        <f>IF(見積書!B38="","",見積書!B38)</f>
        <v/>
      </c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311" t="str">
        <f>IF(見積書!O38="","",見積書!O38)</f>
        <v/>
      </c>
      <c r="P38" s="312"/>
      <c r="Q38" s="312"/>
      <c r="R38" s="313"/>
      <c r="S38" s="314" t="str">
        <f>IF(見積書!S38="","",見積書!S38)</f>
        <v/>
      </c>
      <c r="T38" s="315"/>
      <c r="U38" s="315"/>
      <c r="V38" s="316"/>
      <c r="W38" s="159" t="str">
        <f>IF(見積書!W38="","",見積書!W38)</f>
        <v/>
      </c>
      <c r="X38" s="159"/>
      <c r="Y38" s="159"/>
      <c r="Z38" s="159"/>
      <c r="AA38" s="159"/>
      <c r="AB38" s="159"/>
      <c r="AC38" s="159"/>
      <c r="AD38" s="78"/>
      <c r="AE38" s="159" t="str">
        <f t="shared" si="0"/>
        <v/>
      </c>
      <c r="AF38" s="159"/>
      <c r="AG38" s="159"/>
      <c r="AH38" s="159"/>
      <c r="AI38" s="159"/>
      <c r="AJ38" s="159"/>
      <c r="AK38" s="159"/>
      <c r="AL38" s="159"/>
      <c r="AM38" s="159"/>
      <c r="AN38" s="79"/>
      <c r="AO38" s="80"/>
      <c r="AP38" s="310"/>
      <c r="AQ38" s="310"/>
      <c r="AR38" s="310"/>
      <c r="AS38" s="310"/>
      <c r="AT38" s="310"/>
      <c r="AU38" s="310"/>
      <c r="AV38" s="310"/>
      <c r="AW38" s="310"/>
      <c r="AX38" s="310"/>
      <c r="AY38" s="310"/>
      <c r="AZ38" s="81"/>
    </row>
    <row r="39" spans="1:52" x14ac:dyDescent="0.15">
      <c r="A39" s="77"/>
      <c r="B39" s="218" t="str">
        <f>IF(見積書!B39="","",見積書!B39)</f>
        <v/>
      </c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311" t="str">
        <f>IF(見積書!O39="","",見積書!O39)</f>
        <v/>
      </c>
      <c r="P39" s="312"/>
      <c r="Q39" s="312"/>
      <c r="R39" s="313"/>
      <c r="S39" s="314" t="str">
        <f>IF(見積書!S39="","",見積書!S39)</f>
        <v/>
      </c>
      <c r="T39" s="315"/>
      <c r="U39" s="315"/>
      <c r="V39" s="316"/>
      <c r="W39" s="159" t="str">
        <f>IF(見積書!W39="","",見積書!W39)</f>
        <v/>
      </c>
      <c r="X39" s="159"/>
      <c r="Y39" s="159"/>
      <c r="Z39" s="159"/>
      <c r="AA39" s="159"/>
      <c r="AB39" s="159"/>
      <c r="AC39" s="159"/>
      <c r="AD39" s="78"/>
      <c r="AE39" s="159" t="str">
        <f t="shared" si="0"/>
        <v/>
      </c>
      <c r="AF39" s="159"/>
      <c r="AG39" s="159"/>
      <c r="AH39" s="159"/>
      <c r="AI39" s="159"/>
      <c r="AJ39" s="159"/>
      <c r="AK39" s="159"/>
      <c r="AL39" s="159"/>
      <c r="AM39" s="159"/>
      <c r="AN39" s="79"/>
      <c r="AO39" s="8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81"/>
    </row>
    <row r="40" spans="1:52" x14ac:dyDescent="0.15">
      <c r="A40" s="77"/>
      <c r="B40" s="218" t="str">
        <f>IF(見積書!B40="","",見積書!B40)</f>
        <v/>
      </c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311" t="str">
        <f>IF(見積書!O40="","",見積書!O40)</f>
        <v/>
      </c>
      <c r="P40" s="312"/>
      <c r="Q40" s="312"/>
      <c r="R40" s="313"/>
      <c r="S40" s="314" t="str">
        <f>IF(見積書!S40="","",見積書!S40)</f>
        <v/>
      </c>
      <c r="T40" s="315"/>
      <c r="U40" s="315"/>
      <c r="V40" s="316"/>
      <c r="W40" s="159" t="str">
        <f>IF(見積書!W40="","",見積書!W40)</f>
        <v/>
      </c>
      <c r="X40" s="159"/>
      <c r="Y40" s="159"/>
      <c r="Z40" s="159"/>
      <c r="AA40" s="159"/>
      <c r="AB40" s="159"/>
      <c r="AC40" s="159"/>
      <c r="AD40" s="78"/>
      <c r="AE40" s="159" t="str">
        <f t="shared" si="0"/>
        <v/>
      </c>
      <c r="AF40" s="159"/>
      <c r="AG40" s="159"/>
      <c r="AH40" s="159"/>
      <c r="AI40" s="159"/>
      <c r="AJ40" s="159"/>
      <c r="AK40" s="159"/>
      <c r="AL40" s="159"/>
      <c r="AM40" s="159"/>
      <c r="AN40" s="79"/>
      <c r="AO40" s="80"/>
      <c r="AP40" s="310"/>
      <c r="AQ40" s="310"/>
      <c r="AR40" s="310"/>
      <c r="AS40" s="310"/>
      <c r="AT40" s="310"/>
      <c r="AU40" s="310"/>
      <c r="AV40" s="310"/>
      <c r="AW40" s="310"/>
      <c r="AX40" s="310"/>
      <c r="AY40" s="310"/>
      <c r="AZ40" s="81"/>
    </row>
    <row r="41" spans="1:52" x14ac:dyDescent="0.15">
      <c r="A41" s="77"/>
      <c r="B41" s="218" t="str">
        <f>IF(見積書!B41="","",見積書!B41)</f>
        <v/>
      </c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311" t="str">
        <f>IF(見積書!O41="","",見積書!O41)</f>
        <v/>
      </c>
      <c r="P41" s="312"/>
      <c r="Q41" s="312"/>
      <c r="R41" s="313"/>
      <c r="S41" s="314" t="str">
        <f>IF(見積書!S41="","",見積書!S41)</f>
        <v/>
      </c>
      <c r="T41" s="315"/>
      <c r="U41" s="315"/>
      <c r="V41" s="316"/>
      <c r="W41" s="159" t="str">
        <f>IF(見積書!W41="","",見積書!W41)</f>
        <v/>
      </c>
      <c r="X41" s="159"/>
      <c r="Y41" s="159"/>
      <c r="Z41" s="159"/>
      <c r="AA41" s="159"/>
      <c r="AB41" s="159"/>
      <c r="AC41" s="159"/>
      <c r="AD41" s="78"/>
      <c r="AE41" s="159" t="str">
        <f t="shared" si="0"/>
        <v/>
      </c>
      <c r="AF41" s="159"/>
      <c r="AG41" s="159"/>
      <c r="AH41" s="159"/>
      <c r="AI41" s="159"/>
      <c r="AJ41" s="159"/>
      <c r="AK41" s="159"/>
      <c r="AL41" s="159"/>
      <c r="AM41" s="159"/>
      <c r="AN41" s="79"/>
      <c r="AO41" s="80"/>
      <c r="AP41" s="310"/>
      <c r="AQ41" s="310"/>
      <c r="AR41" s="310"/>
      <c r="AS41" s="310"/>
      <c r="AT41" s="310"/>
      <c r="AU41" s="310"/>
      <c r="AV41" s="310"/>
      <c r="AW41" s="310"/>
      <c r="AX41" s="310"/>
      <c r="AY41" s="310"/>
      <c r="AZ41" s="81"/>
    </row>
    <row r="42" spans="1:52" x14ac:dyDescent="0.15">
      <c r="A42" s="77"/>
      <c r="B42" s="218" t="str">
        <f>IF(見積書!B42="","",見積書!B42)</f>
        <v/>
      </c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311" t="str">
        <f>IF(見積書!O42="","",見積書!O42)</f>
        <v/>
      </c>
      <c r="P42" s="312"/>
      <c r="Q42" s="312"/>
      <c r="R42" s="313"/>
      <c r="S42" s="314" t="str">
        <f>IF(見積書!S42="","",見積書!S42)</f>
        <v/>
      </c>
      <c r="T42" s="315"/>
      <c r="U42" s="315"/>
      <c r="V42" s="316"/>
      <c r="W42" s="159" t="str">
        <f>IF(見積書!W42="","",見積書!W42)</f>
        <v/>
      </c>
      <c r="X42" s="159"/>
      <c r="Y42" s="159"/>
      <c r="Z42" s="159"/>
      <c r="AA42" s="159"/>
      <c r="AB42" s="159"/>
      <c r="AC42" s="159"/>
      <c r="AD42" s="78"/>
      <c r="AE42" s="159" t="str">
        <f t="shared" si="0"/>
        <v/>
      </c>
      <c r="AF42" s="159"/>
      <c r="AG42" s="159"/>
      <c r="AH42" s="159"/>
      <c r="AI42" s="159"/>
      <c r="AJ42" s="159"/>
      <c r="AK42" s="159"/>
      <c r="AL42" s="159"/>
      <c r="AM42" s="159"/>
      <c r="AN42" s="79"/>
      <c r="AO42" s="80"/>
      <c r="AP42" s="310"/>
      <c r="AQ42" s="310"/>
      <c r="AR42" s="310"/>
      <c r="AS42" s="310"/>
      <c r="AT42" s="310"/>
      <c r="AU42" s="310"/>
      <c r="AV42" s="310"/>
      <c r="AW42" s="310"/>
      <c r="AX42" s="310"/>
      <c r="AY42" s="310"/>
      <c r="AZ42" s="81"/>
    </row>
    <row r="43" spans="1:52" x14ac:dyDescent="0.15">
      <c r="A43" s="77"/>
      <c r="B43" s="218" t="str">
        <f>IF(見積書!B43="","",見積書!B43)</f>
        <v/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311" t="str">
        <f>IF(見積書!O43="","",見積書!O43)</f>
        <v/>
      </c>
      <c r="P43" s="312"/>
      <c r="Q43" s="312"/>
      <c r="R43" s="313"/>
      <c r="S43" s="314" t="str">
        <f>IF(見積書!S43="","",見積書!S43)</f>
        <v/>
      </c>
      <c r="T43" s="315"/>
      <c r="U43" s="315"/>
      <c r="V43" s="316"/>
      <c r="W43" s="159" t="str">
        <f>IF(見積書!W43="","",見積書!W43)</f>
        <v/>
      </c>
      <c r="X43" s="159"/>
      <c r="Y43" s="159"/>
      <c r="Z43" s="159"/>
      <c r="AA43" s="159"/>
      <c r="AB43" s="159"/>
      <c r="AC43" s="159"/>
      <c r="AD43" s="78"/>
      <c r="AE43" s="159" t="str">
        <f t="shared" si="0"/>
        <v/>
      </c>
      <c r="AF43" s="159"/>
      <c r="AG43" s="159"/>
      <c r="AH43" s="159"/>
      <c r="AI43" s="159"/>
      <c r="AJ43" s="159"/>
      <c r="AK43" s="159"/>
      <c r="AL43" s="159"/>
      <c r="AM43" s="159"/>
      <c r="AN43" s="79"/>
      <c r="AO43" s="80"/>
      <c r="AP43" s="310"/>
      <c r="AQ43" s="310"/>
      <c r="AR43" s="310"/>
      <c r="AS43" s="310"/>
      <c r="AT43" s="310"/>
      <c r="AU43" s="310"/>
      <c r="AV43" s="310"/>
      <c r="AW43" s="310"/>
      <c r="AX43" s="310"/>
      <c r="AY43" s="310"/>
      <c r="AZ43" s="81"/>
    </row>
    <row r="44" spans="1:52" x14ac:dyDescent="0.15">
      <c r="A44" s="77"/>
      <c r="B44" s="218" t="str">
        <f>IF(見積書!B44="","",見積書!B44)</f>
        <v/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311" t="str">
        <f>IF(見積書!O44="","",見積書!O44)</f>
        <v/>
      </c>
      <c r="P44" s="312"/>
      <c r="Q44" s="312"/>
      <c r="R44" s="313"/>
      <c r="S44" s="314" t="str">
        <f>IF(見積書!S44="","",見積書!S44)</f>
        <v/>
      </c>
      <c r="T44" s="315"/>
      <c r="U44" s="315"/>
      <c r="V44" s="316"/>
      <c r="W44" s="159" t="str">
        <f>IF(見積書!W44="","",見積書!W44)</f>
        <v/>
      </c>
      <c r="X44" s="159"/>
      <c r="Y44" s="159"/>
      <c r="Z44" s="159"/>
      <c r="AA44" s="159"/>
      <c r="AB44" s="159"/>
      <c r="AC44" s="159"/>
      <c r="AD44" s="78"/>
      <c r="AE44" s="159" t="str">
        <f t="shared" si="0"/>
        <v/>
      </c>
      <c r="AF44" s="159"/>
      <c r="AG44" s="159"/>
      <c r="AH44" s="159"/>
      <c r="AI44" s="159"/>
      <c r="AJ44" s="159"/>
      <c r="AK44" s="159"/>
      <c r="AL44" s="159"/>
      <c r="AM44" s="159"/>
      <c r="AN44" s="79"/>
      <c r="AO44" s="80"/>
      <c r="AP44" s="310"/>
      <c r="AQ44" s="310"/>
      <c r="AR44" s="310"/>
      <c r="AS44" s="310"/>
      <c r="AT44" s="310"/>
      <c r="AU44" s="310"/>
      <c r="AV44" s="310"/>
      <c r="AW44" s="310"/>
      <c r="AX44" s="310"/>
      <c r="AY44" s="310"/>
      <c r="AZ44" s="81"/>
    </row>
    <row r="45" spans="1:52" x14ac:dyDescent="0.15">
      <c r="A45" s="77"/>
      <c r="B45" s="218" t="str">
        <f>IF(見積書!B45="","",見積書!B45)</f>
        <v/>
      </c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311" t="str">
        <f>IF(見積書!O45="","",見積書!O45)</f>
        <v/>
      </c>
      <c r="P45" s="312"/>
      <c r="Q45" s="312"/>
      <c r="R45" s="313"/>
      <c r="S45" s="314" t="str">
        <f>IF(見積書!S45="","",見積書!S45)</f>
        <v/>
      </c>
      <c r="T45" s="315"/>
      <c r="U45" s="315"/>
      <c r="V45" s="316"/>
      <c r="W45" s="159" t="str">
        <f>IF(見積書!W45="","",見積書!W45)</f>
        <v/>
      </c>
      <c r="X45" s="159"/>
      <c r="Y45" s="159"/>
      <c r="Z45" s="159"/>
      <c r="AA45" s="159"/>
      <c r="AB45" s="159"/>
      <c r="AC45" s="159"/>
      <c r="AD45" s="78"/>
      <c r="AE45" s="159" t="str">
        <f t="shared" si="0"/>
        <v/>
      </c>
      <c r="AF45" s="159"/>
      <c r="AG45" s="159"/>
      <c r="AH45" s="159"/>
      <c r="AI45" s="159"/>
      <c r="AJ45" s="159"/>
      <c r="AK45" s="159"/>
      <c r="AL45" s="159"/>
      <c r="AM45" s="159"/>
      <c r="AN45" s="79"/>
      <c r="AO45" s="80"/>
      <c r="AP45" s="310"/>
      <c r="AQ45" s="310"/>
      <c r="AR45" s="310"/>
      <c r="AS45" s="310"/>
      <c r="AT45" s="310"/>
      <c r="AU45" s="310"/>
      <c r="AV45" s="310"/>
      <c r="AW45" s="310"/>
      <c r="AX45" s="310"/>
      <c r="AY45" s="310"/>
      <c r="AZ45" s="81"/>
    </row>
    <row r="46" spans="1:52" x14ac:dyDescent="0.15">
      <c r="A46" s="77"/>
      <c r="B46" s="218" t="str">
        <f>IF(見積書!B46="","",見積書!B46)</f>
        <v/>
      </c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311" t="str">
        <f>IF(見積書!O46="","",見積書!O46)</f>
        <v/>
      </c>
      <c r="P46" s="312"/>
      <c r="Q46" s="312"/>
      <c r="R46" s="313"/>
      <c r="S46" s="314" t="str">
        <f>IF(見積書!S46="","",見積書!S46)</f>
        <v/>
      </c>
      <c r="T46" s="315"/>
      <c r="U46" s="315"/>
      <c r="V46" s="316"/>
      <c r="W46" s="159" t="str">
        <f>IF(見積書!W46="","",見積書!W46)</f>
        <v/>
      </c>
      <c r="X46" s="159"/>
      <c r="Y46" s="159"/>
      <c r="Z46" s="159"/>
      <c r="AA46" s="159"/>
      <c r="AB46" s="159"/>
      <c r="AC46" s="159"/>
      <c r="AD46" s="78"/>
      <c r="AE46" s="159" t="str">
        <f t="shared" si="0"/>
        <v/>
      </c>
      <c r="AF46" s="159"/>
      <c r="AG46" s="159"/>
      <c r="AH46" s="159"/>
      <c r="AI46" s="159"/>
      <c r="AJ46" s="159"/>
      <c r="AK46" s="159"/>
      <c r="AL46" s="159"/>
      <c r="AM46" s="159"/>
      <c r="AN46" s="79"/>
      <c r="AO46" s="80"/>
      <c r="AP46" s="310"/>
      <c r="AQ46" s="310"/>
      <c r="AR46" s="310"/>
      <c r="AS46" s="310"/>
      <c r="AT46" s="310"/>
      <c r="AU46" s="310"/>
      <c r="AV46" s="310"/>
      <c r="AW46" s="310"/>
      <c r="AX46" s="310"/>
      <c r="AY46" s="310"/>
      <c r="AZ46" s="81"/>
    </row>
    <row r="47" spans="1:52" x14ac:dyDescent="0.15">
      <c r="A47" s="82"/>
      <c r="B47" s="301" t="str">
        <f>IF(見積書!B47="","",見積書!B47)</f>
        <v/>
      </c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2" t="str">
        <f>IF(見積書!O47="","",見積書!O47)</f>
        <v/>
      </c>
      <c r="P47" s="303"/>
      <c r="Q47" s="303"/>
      <c r="R47" s="304"/>
      <c r="S47" s="305" t="str">
        <f>IF(見積書!S47="","",見積書!S47)</f>
        <v/>
      </c>
      <c r="T47" s="306"/>
      <c r="U47" s="306"/>
      <c r="V47" s="307"/>
      <c r="W47" s="308" t="str">
        <f>IF(見積書!W47="","",見積書!W47)</f>
        <v/>
      </c>
      <c r="X47" s="308"/>
      <c r="Y47" s="308"/>
      <c r="Z47" s="308"/>
      <c r="AA47" s="308"/>
      <c r="AB47" s="308"/>
      <c r="AC47" s="308"/>
      <c r="AD47" s="83"/>
      <c r="AE47" s="159" t="str">
        <f>IF(O47="","",W47*O47)</f>
        <v/>
      </c>
      <c r="AF47" s="159"/>
      <c r="AG47" s="159"/>
      <c r="AH47" s="159"/>
      <c r="AI47" s="159"/>
      <c r="AJ47" s="159"/>
      <c r="AK47" s="159"/>
      <c r="AL47" s="159"/>
      <c r="AM47" s="159"/>
      <c r="AN47" s="84"/>
      <c r="AO47" s="80"/>
      <c r="AP47" s="309"/>
      <c r="AQ47" s="310"/>
      <c r="AR47" s="310"/>
      <c r="AS47" s="310"/>
      <c r="AT47" s="310"/>
      <c r="AU47" s="310"/>
      <c r="AV47" s="310"/>
      <c r="AW47" s="310"/>
      <c r="AX47" s="310"/>
      <c r="AY47" s="310"/>
      <c r="AZ47" s="81"/>
    </row>
    <row r="48" spans="1:52" ht="13.5" customHeight="1" x14ac:dyDescent="0.15">
      <c r="A48" s="80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293" t="s">
        <v>12</v>
      </c>
      <c r="T48" s="293"/>
      <c r="U48" s="293"/>
      <c r="V48" s="293"/>
      <c r="W48" s="293"/>
      <c r="X48" s="293"/>
      <c r="Y48" s="293"/>
      <c r="Z48" s="293"/>
      <c r="AA48" s="85"/>
      <c r="AB48" s="85"/>
      <c r="AC48" s="85"/>
      <c r="AD48" s="85"/>
      <c r="AE48" s="299">
        <f>SUM(AE18:AM47)</f>
        <v>2688000</v>
      </c>
      <c r="AF48" s="299"/>
      <c r="AG48" s="299"/>
      <c r="AH48" s="299"/>
      <c r="AI48" s="299"/>
      <c r="AJ48" s="299"/>
      <c r="AK48" s="299"/>
      <c r="AL48" s="299"/>
      <c r="AM48" s="299"/>
      <c r="AN48" s="299"/>
      <c r="AO48" s="86"/>
      <c r="AP48" s="86"/>
      <c r="AQ48" s="300"/>
      <c r="AR48" s="300"/>
      <c r="AS48" s="300"/>
      <c r="AT48" s="300"/>
      <c r="AU48" s="300"/>
      <c r="AV48" s="300"/>
      <c r="AW48" s="300"/>
      <c r="AX48" s="300"/>
      <c r="AY48" s="300"/>
      <c r="AZ48" s="76"/>
    </row>
    <row r="49" spans="1:52" x14ac:dyDescent="0.15">
      <c r="A49" s="80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293" t="str">
        <f>IF(AE49="","","値引")</f>
        <v/>
      </c>
      <c r="T49" s="293"/>
      <c r="U49" s="293"/>
      <c r="V49" s="293"/>
      <c r="W49" s="293"/>
      <c r="X49" s="293"/>
      <c r="Y49" s="293"/>
      <c r="Z49" s="293"/>
      <c r="AA49" s="85"/>
      <c r="AB49" s="85"/>
      <c r="AC49" s="85"/>
      <c r="AD49" s="85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87"/>
      <c r="AP49" s="88"/>
      <c r="AQ49" s="295"/>
      <c r="AR49" s="295"/>
      <c r="AS49" s="295"/>
      <c r="AT49" s="295"/>
      <c r="AU49" s="295"/>
      <c r="AV49" s="295"/>
      <c r="AW49" s="295"/>
      <c r="AX49" s="295"/>
      <c r="AY49" s="295"/>
      <c r="AZ49" s="81"/>
    </row>
    <row r="50" spans="1:52" ht="13.5" customHeight="1" x14ac:dyDescent="0.15">
      <c r="A50" s="80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293" t="s">
        <v>13</v>
      </c>
      <c r="T50" s="293"/>
      <c r="U50" s="293"/>
      <c r="V50" s="293"/>
      <c r="W50" s="293"/>
      <c r="X50" s="293"/>
      <c r="Y50" s="293"/>
      <c r="Z50" s="293"/>
      <c r="AA50" s="85"/>
      <c r="AB50" s="85"/>
      <c r="AC50" s="85"/>
      <c r="AD50" s="85"/>
      <c r="AE50" s="294">
        <f>ROUND((AE48-AE49)*0.08,0)</f>
        <v>215040</v>
      </c>
      <c r="AF50" s="294"/>
      <c r="AG50" s="294"/>
      <c r="AH50" s="294"/>
      <c r="AI50" s="294"/>
      <c r="AJ50" s="294"/>
      <c r="AK50" s="294"/>
      <c r="AL50" s="294"/>
      <c r="AM50" s="294"/>
      <c r="AN50" s="294"/>
      <c r="AO50" s="88"/>
      <c r="AP50" s="88"/>
      <c r="AQ50" s="295"/>
      <c r="AR50" s="295"/>
      <c r="AS50" s="295"/>
      <c r="AT50" s="295"/>
      <c r="AU50" s="295"/>
      <c r="AV50" s="295"/>
      <c r="AW50" s="295"/>
      <c r="AX50" s="295"/>
      <c r="AY50" s="295"/>
      <c r="AZ50" s="81"/>
    </row>
    <row r="51" spans="1:52" ht="13.5" customHeight="1" x14ac:dyDescent="0.15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296" t="s">
        <v>3</v>
      </c>
      <c r="T51" s="296"/>
      <c r="U51" s="296"/>
      <c r="V51" s="296"/>
      <c r="W51" s="296"/>
      <c r="X51" s="296"/>
      <c r="Y51" s="296"/>
      <c r="Z51" s="296"/>
      <c r="AA51" s="91"/>
      <c r="AB51" s="91"/>
      <c r="AC51" s="91"/>
      <c r="AD51" s="91"/>
      <c r="AE51" s="297">
        <f>AE48+AE50-AE49</f>
        <v>2903040</v>
      </c>
      <c r="AF51" s="297"/>
      <c r="AG51" s="297"/>
      <c r="AH51" s="297"/>
      <c r="AI51" s="297"/>
      <c r="AJ51" s="297"/>
      <c r="AK51" s="297"/>
      <c r="AL51" s="297"/>
      <c r="AM51" s="297"/>
      <c r="AN51" s="297"/>
      <c r="AO51" s="90"/>
      <c r="AP51" s="90"/>
      <c r="AQ51" s="298"/>
      <c r="AR51" s="298"/>
      <c r="AS51" s="298"/>
      <c r="AT51" s="298"/>
      <c r="AU51" s="298"/>
      <c r="AV51" s="298"/>
      <c r="AW51" s="298"/>
      <c r="AX51" s="298"/>
      <c r="AY51" s="298"/>
      <c r="AZ51" s="92"/>
    </row>
    <row r="52" spans="1:52" x14ac:dyDescent="0.15">
      <c r="A52" s="284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6"/>
    </row>
    <row r="53" spans="1:52" x14ac:dyDescent="0.15">
      <c r="A53" s="287"/>
      <c r="B53" s="28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9"/>
    </row>
    <row r="54" spans="1:52" x14ac:dyDescent="0.15">
      <c r="A54" s="287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9"/>
    </row>
    <row r="55" spans="1:52" x14ac:dyDescent="0.15">
      <c r="A55" s="287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9"/>
    </row>
    <row r="56" spans="1:52" x14ac:dyDescent="0.15">
      <c r="A56" s="290"/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91"/>
      <c r="AG56" s="291"/>
      <c r="AH56" s="291"/>
      <c r="AI56" s="291"/>
      <c r="AJ56" s="291"/>
      <c r="AK56" s="291"/>
      <c r="AL56" s="291"/>
      <c r="AM56" s="291"/>
      <c r="AN56" s="291"/>
      <c r="AO56" s="291"/>
      <c r="AP56" s="291"/>
      <c r="AQ56" s="291"/>
      <c r="AR56" s="291"/>
      <c r="AS56" s="291"/>
      <c r="AT56" s="291"/>
      <c r="AU56" s="291"/>
      <c r="AV56" s="291"/>
      <c r="AW56" s="291"/>
      <c r="AX56" s="291"/>
      <c r="AY56" s="291"/>
      <c r="AZ56" s="292"/>
    </row>
    <row r="57" spans="1:52" x14ac:dyDescent="0.15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</row>
  </sheetData>
  <mergeCells count="231">
    <mergeCell ref="A4:D4"/>
    <mergeCell ref="A5:V5"/>
    <mergeCell ref="A6:V6"/>
    <mergeCell ref="A7:AE7"/>
    <mergeCell ref="AG9:AZ9"/>
    <mergeCell ref="A10:D10"/>
    <mergeCell ref="AG10:AZ10"/>
    <mergeCell ref="A1:D1"/>
    <mergeCell ref="Q2:AH2"/>
    <mergeCell ref="B3:D3"/>
    <mergeCell ref="E3:K3"/>
    <mergeCell ref="AN3:AO3"/>
    <mergeCell ref="AP3:AZ3"/>
    <mergeCell ref="A13:I13"/>
    <mergeCell ref="K13:AE13"/>
    <mergeCell ref="AK13:AR15"/>
    <mergeCell ref="AS13:AZ15"/>
    <mergeCell ref="A14:I14"/>
    <mergeCell ref="K14:AE14"/>
    <mergeCell ref="A15:I15"/>
    <mergeCell ref="K15:AE15"/>
    <mergeCell ref="A11:I11"/>
    <mergeCell ref="J11:Y11"/>
    <mergeCell ref="Z11:AE11"/>
    <mergeCell ref="AG11:AZ11"/>
    <mergeCell ref="A12:I12"/>
    <mergeCell ref="K12:AE12"/>
    <mergeCell ref="AO17:AZ17"/>
    <mergeCell ref="B18:N18"/>
    <mergeCell ref="O18:R18"/>
    <mergeCell ref="S18:V18"/>
    <mergeCell ref="W18:AC18"/>
    <mergeCell ref="AE18:AM18"/>
    <mergeCell ref="AP18:AY18"/>
    <mergeCell ref="A16:D16"/>
    <mergeCell ref="A17:N17"/>
    <mergeCell ref="O17:R17"/>
    <mergeCell ref="S17:V17"/>
    <mergeCell ref="W17:AD17"/>
    <mergeCell ref="AE17:AN17"/>
    <mergeCell ref="B20:N20"/>
    <mergeCell ref="O20:R20"/>
    <mergeCell ref="S20:V20"/>
    <mergeCell ref="W20:AC20"/>
    <mergeCell ref="AE20:AM20"/>
    <mergeCell ref="AP20:AY20"/>
    <mergeCell ref="B19:N19"/>
    <mergeCell ref="O19:R19"/>
    <mergeCell ref="S19:V19"/>
    <mergeCell ref="W19:AC19"/>
    <mergeCell ref="AE19:AM19"/>
    <mergeCell ref="AP19:AY19"/>
    <mergeCell ref="B22:N22"/>
    <mergeCell ref="O22:R22"/>
    <mergeCell ref="S22:V22"/>
    <mergeCell ref="W22:AC22"/>
    <mergeCell ref="AE22:AM22"/>
    <mergeCell ref="AP22:AY22"/>
    <mergeCell ref="B21:N21"/>
    <mergeCell ref="O21:R21"/>
    <mergeCell ref="S21:V21"/>
    <mergeCell ref="W21:AC21"/>
    <mergeCell ref="AE21:AM21"/>
    <mergeCell ref="AP21:AY21"/>
    <mergeCell ref="B24:N24"/>
    <mergeCell ref="O24:R24"/>
    <mergeCell ref="S24:V24"/>
    <mergeCell ref="W24:AC24"/>
    <mergeCell ref="AE24:AM24"/>
    <mergeCell ref="AP24:AY24"/>
    <mergeCell ref="B23:N23"/>
    <mergeCell ref="O23:R23"/>
    <mergeCell ref="S23:V23"/>
    <mergeCell ref="W23:AC23"/>
    <mergeCell ref="AE23:AM23"/>
    <mergeCell ref="AP23:AY23"/>
    <mergeCell ref="B26:N26"/>
    <mergeCell ref="O26:R26"/>
    <mergeCell ref="S26:V26"/>
    <mergeCell ref="W26:AC26"/>
    <mergeCell ref="AE26:AM26"/>
    <mergeCell ref="AP26:AY26"/>
    <mergeCell ref="B25:N25"/>
    <mergeCell ref="O25:R25"/>
    <mergeCell ref="S25:V25"/>
    <mergeCell ref="W25:AC25"/>
    <mergeCell ref="AE25:AM25"/>
    <mergeCell ref="AP25:AY25"/>
    <mergeCell ref="B28:N28"/>
    <mergeCell ref="O28:R28"/>
    <mergeCell ref="S28:V28"/>
    <mergeCell ref="W28:AC28"/>
    <mergeCell ref="AE28:AM28"/>
    <mergeCell ref="AP28:AY28"/>
    <mergeCell ref="B27:N27"/>
    <mergeCell ref="O27:R27"/>
    <mergeCell ref="S27:V27"/>
    <mergeCell ref="W27:AC27"/>
    <mergeCell ref="AE27:AM27"/>
    <mergeCell ref="AP27:AY27"/>
    <mergeCell ref="B30:N30"/>
    <mergeCell ref="O30:R30"/>
    <mergeCell ref="S30:V30"/>
    <mergeCell ref="W30:AC30"/>
    <mergeCell ref="AE30:AM30"/>
    <mergeCell ref="AP30:AY30"/>
    <mergeCell ref="B29:N29"/>
    <mergeCell ref="O29:R29"/>
    <mergeCell ref="S29:V29"/>
    <mergeCell ref="W29:AC29"/>
    <mergeCell ref="AE29:AM29"/>
    <mergeCell ref="AP29:AY29"/>
    <mergeCell ref="B32:N32"/>
    <mergeCell ref="O32:R32"/>
    <mergeCell ref="S32:V32"/>
    <mergeCell ref="W32:AC32"/>
    <mergeCell ref="AE32:AM32"/>
    <mergeCell ref="AP32:AY32"/>
    <mergeCell ref="B31:N31"/>
    <mergeCell ref="O31:R31"/>
    <mergeCell ref="S31:V31"/>
    <mergeCell ref="W31:AC31"/>
    <mergeCell ref="AE31:AM31"/>
    <mergeCell ref="AP31:AY31"/>
    <mergeCell ref="B34:N34"/>
    <mergeCell ref="O34:R34"/>
    <mergeCell ref="S34:V34"/>
    <mergeCell ref="W34:AC34"/>
    <mergeCell ref="AE34:AM34"/>
    <mergeCell ref="AP34:AY34"/>
    <mergeCell ref="B33:N33"/>
    <mergeCell ref="O33:R33"/>
    <mergeCell ref="S33:V33"/>
    <mergeCell ref="W33:AC33"/>
    <mergeCell ref="AE33:AM33"/>
    <mergeCell ref="AP33:AY33"/>
    <mergeCell ref="B36:N36"/>
    <mergeCell ref="O36:R36"/>
    <mergeCell ref="S36:V36"/>
    <mergeCell ref="W36:AC36"/>
    <mergeCell ref="AE36:AM36"/>
    <mergeCell ref="AP36:AY36"/>
    <mergeCell ref="B35:N35"/>
    <mergeCell ref="O35:R35"/>
    <mergeCell ref="S35:V35"/>
    <mergeCell ref="W35:AC35"/>
    <mergeCell ref="AE35:AM35"/>
    <mergeCell ref="AP35:AY35"/>
    <mergeCell ref="B38:N38"/>
    <mergeCell ref="O38:R38"/>
    <mergeCell ref="S38:V38"/>
    <mergeCell ref="W38:AC38"/>
    <mergeCell ref="AE38:AM38"/>
    <mergeCell ref="AP38:AY38"/>
    <mergeCell ref="B37:N37"/>
    <mergeCell ref="O37:R37"/>
    <mergeCell ref="S37:V37"/>
    <mergeCell ref="W37:AC37"/>
    <mergeCell ref="AE37:AM37"/>
    <mergeCell ref="AP37:AY37"/>
    <mergeCell ref="B40:N40"/>
    <mergeCell ref="O40:R40"/>
    <mergeCell ref="S40:V40"/>
    <mergeCell ref="W40:AC40"/>
    <mergeCell ref="AE40:AM40"/>
    <mergeCell ref="AP40:AY40"/>
    <mergeCell ref="B39:N39"/>
    <mergeCell ref="O39:R39"/>
    <mergeCell ref="S39:V39"/>
    <mergeCell ref="W39:AC39"/>
    <mergeCell ref="AE39:AM39"/>
    <mergeCell ref="AP39:AY39"/>
    <mergeCell ref="B42:N42"/>
    <mergeCell ref="O42:R42"/>
    <mergeCell ref="S42:V42"/>
    <mergeCell ref="W42:AC42"/>
    <mergeCell ref="AE42:AM42"/>
    <mergeCell ref="AP42:AY42"/>
    <mergeCell ref="B41:N41"/>
    <mergeCell ref="O41:R41"/>
    <mergeCell ref="S41:V41"/>
    <mergeCell ref="W41:AC41"/>
    <mergeCell ref="AE41:AM41"/>
    <mergeCell ref="AP41:AY41"/>
    <mergeCell ref="B44:N44"/>
    <mergeCell ref="O44:R44"/>
    <mergeCell ref="S44:V44"/>
    <mergeCell ref="W44:AC44"/>
    <mergeCell ref="AE44:AM44"/>
    <mergeCell ref="AP44:AY44"/>
    <mergeCell ref="B43:N43"/>
    <mergeCell ref="O43:R43"/>
    <mergeCell ref="S43:V43"/>
    <mergeCell ref="W43:AC43"/>
    <mergeCell ref="AE43:AM43"/>
    <mergeCell ref="AP43:AY43"/>
    <mergeCell ref="B46:N46"/>
    <mergeCell ref="O46:R46"/>
    <mergeCell ref="S46:V46"/>
    <mergeCell ref="W46:AC46"/>
    <mergeCell ref="AE46:AM46"/>
    <mergeCell ref="AP46:AY46"/>
    <mergeCell ref="B45:N45"/>
    <mergeCell ref="O45:R45"/>
    <mergeCell ref="S45:V45"/>
    <mergeCell ref="W45:AC45"/>
    <mergeCell ref="AE45:AM45"/>
    <mergeCell ref="AP45:AY45"/>
    <mergeCell ref="S48:Z48"/>
    <mergeCell ref="AE48:AN48"/>
    <mergeCell ref="AQ48:AY48"/>
    <mergeCell ref="S49:Z49"/>
    <mergeCell ref="AE49:AN49"/>
    <mergeCell ref="AQ49:AY49"/>
    <mergeCell ref="B47:N47"/>
    <mergeCell ref="O47:R47"/>
    <mergeCell ref="S47:V47"/>
    <mergeCell ref="W47:AC47"/>
    <mergeCell ref="AE47:AM47"/>
    <mergeCell ref="AP47:AY47"/>
    <mergeCell ref="A52:AZ52"/>
    <mergeCell ref="A53:AZ53"/>
    <mergeCell ref="A54:AZ54"/>
    <mergeCell ref="A55:AZ55"/>
    <mergeCell ref="A56:AZ56"/>
    <mergeCell ref="S50:Z50"/>
    <mergeCell ref="AE50:AN50"/>
    <mergeCell ref="AQ50:AY50"/>
    <mergeCell ref="S51:Z51"/>
    <mergeCell ref="AE51:AN51"/>
    <mergeCell ref="AQ51:AY51"/>
  </mergeCells>
  <phoneticPr fontId="2"/>
  <pageMargins left="0.78740157480314965" right="0.78740157480314965" top="0.78740157480314965" bottom="0.78740157480314965" header="0.78740157480314965" footer="0.78740157480314965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2"/>
  <sheetViews>
    <sheetView showGridLines="0" zoomScaleNormal="100" workbookViewId="0">
      <selection activeCell="BY8" sqref="BY8"/>
    </sheetView>
  </sheetViews>
  <sheetFormatPr defaultColWidth="1.625" defaultRowHeight="13.5" x14ac:dyDescent="0.15"/>
  <cols>
    <col min="1" max="16384" width="1.625" style="138"/>
  </cols>
  <sheetData>
    <row r="1" spans="1:64" ht="24" x14ac:dyDescent="0.15">
      <c r="A1" s="426" t="s">
        <v>152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  <c r="R1" s="426"/>
      <c r="S1" s="426"/>
      <c r="T1" s="426"/>
      <c r="U1" s="426"/>
      <c r="V1" s="426"/>
      <c r="W1" s="426"/>
      <c r="X1" s="426"/>
      <c r="Y1" s="426"/>
      <c r="Z1" s="426"/>
      <c r="AA1" s="426"/>
      <c r="AB1" s="426"/>
      <c r="AC1" s="426"/>
      <c r="AD1" s="426"/>
      <c r="AE1" s="426"/>
      <c r="AF1" s="426"/>
      <c r="AG1" s="426"/>
      <c r="AH1" s="426"/>
      <c r="AI1" s="426"/>
      <c r="AJ1" s="426"/>
      <c r="AK1" s="426"/>
      <c r="AL1" s="426"/>
      <c r="AM1" s="426"/>
      <c r="AN1" s="426"/>
      <c r="AO1" s="426"/>
      <c r="AP1" s="426"/>
      <c r="AQ1" s="426"/>
      <c r="AR1" s="426"/>
      <c r="AS1" s="426"/>
      <c r="AT1" s="426"/>
      <c r="AU1" s="426"/>
      <c r="AV1" s="426"/>
      <c r="AW1" s="426"/>
      <c r="AX1" s="426"/>
      <c r="AY1" s="426"/>
      <c r="AZ1" s="426"/>
      <c r="BA1" s="426"/>
      <c r="BB1" s="426"/>
      <c r="BC1" s="426"/>
      <c r="BD1" s="426"/>
      <c r="BE1" s="426"/>
      <c r="BF1" s="426"/>
      <c r="BG1" s="426"/>
      <c r="BH1" s="426"/>
      <c r="BI1" s="426"/>
      <c r="BJ1" s="426"/>
      <c r="BK1" s="426"/>
    </row>
    <row r="3" spans="1:64" x14ac:dyDescent="0.15">
      <c r="AM3" s="394" t="s">
        <v>151</v>
      </c>
      <c r="AN3" s="395"/>
      <c r="AO3" s="395"/>
      <c r="AP3" s="395"/>
      <c r="AQ3" s="395"/>
      <c r="AR3" s="395"/>
      <c r="AS3" s="395"/>
      <c r="AT3" s="395"/>
      <c r="AU3" s="395"/>
      <c r="AV3" s="396"/>
      <c r="AW3" s="417"/>
      <c r="AX3" s="418"/>
      <c r="AY3" s="418"/>
      <c r="AZ3" s="418"/>
      <c r="BA3" s="418"/>
      <c r="BB3" s="418"/>
      <c r="BC3" s="418"/>
      <c r="BD3" s="418"/>
      <c r="BE3" s="418"/>
      <c r="BF3" s="418"/>
      <c r="BG3" s="418"/>
      <c r="BH3" s="418"/>
      <c r="BI3" s="418"/>
      <c r="BJ3" s="418"/>
      <c r="BK3" s="419"/>
    </row>
    <row r="4" spans="1:64" x14ac:dyDescent="0.15">
      <c r="A4" s="138" t="s">
        <v>150</v>
      </c>
      <c r="AM4" s="397"/>
      <c r="AN4" s="398"/>
      <c r="AO4" s="398"/>
      <c r="AP4" s="398"/>
      <c r="AQ4" s="398"/>
      <c r="AR4" s="398"/>
      <c r="AS4" s="398"/>
      <c r="AT4" s="398"/>
      <c r="AU4" s="398"/>
      <c r="AV4" s="399"/>
      <c r="AW4" s="420"/>
      <c r="AX4" s="421"/>
      <c r="AY4" s="421"/>
      <c r="AZ4" s="421"/>
      <c r="BA4" s="421"/>
      <c r="BB4" s="421"/>
      <c r="BC4" s="421"/>
      <c r="BD4" s="421"/>
      <c r="BE4" s="421"/>
      <c r="BF4" s="421"/>
      <c r="BG4" s="421"/>
      <c r="BH4" s="421"/>
      <c r="BI4" s="421"/>
      <c r="BJ4" s="421"/>
      <c r="BK4" s="422"/>
    </row>
    <row r="5" spans="1:64" x14ac:dyDescent="0.15">
      <c r="A5" s="394" t="s">
        <v>83</v>
      </c>
      <c r="B5" s="395"/>
      <c r="C5" s="395"/>
      <c r="D5" s="395"/>
      <c r="E5" s="395"/>
      <c r="F5" s="412"/>
      <c r="G5" s="412"/>
      <c r="H5" s="413"/>
      <c r="I5" s="366">
        <f>IF(tmp!B5="",tmp!B4,tmp!B5)</f>
        <v>0</v>
      </c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67"/>
      <c r="Y5" s="367"/>
      <c r="Z5" s="367"/>
      <c r="AA5" s="367"/>
      <c r="AB5" s="367"/>
      <c r="AC5" s="367"/>
      <c r="AD5" s="367"/>
      <c r="AE5" s="367"/>
      <c r="AF5" s="367"/>
      <c r="AG5" s="367"/>
      <c r="AH5" s="367"/>
      <c r="AI5" s="367"/>
      <c r="AJ5" s="367"/>
      <c r="AK5" s="367"/>
      <c r="AL5" s="367"/>
      <c r="AM5" s="367"/>
      <c r="AN5" s="367"/>
      <c r="AO5" s="367"/>
      <c r="AP5" s="367"/>
      <c r="AQ5" s="367"/>
      <c r="AR5" s="367"/>
      <c r="AS5" s="367"/>
      <c r="AT5" s="367"/>
      <c r="AU5" s="367"/>
      <c r="AV5" s="368"/>
      <c r="AW5" s="423" t="s">
        <v>149</v>
      </c>
      <c r="AX5" s="424"/>
      <c r="AY5" s="424"/>
      <c r="AZ5" s="424"/>
      <c r="BA5" s="425"/>
      <c r="BB5" s="423" t="s">
        <v>102</v>
      </c>
      <c r="BC5" s="424"/>
      <c r="BD5" s="424"/>
      <c r="BE5" s="424"/>
      <c r="BF5" s="425"/>
      <c r="BG5" s="423" t="s">
        <v>145</v>
      </c>
      <c r="BH5" s="424"/>
      <c r="BI5" s="424"/>
      <c r="BJ5" s="424"/>
      <c r="BK5" s="425"/>
    </row>
    <row r="6" spans="1:64" x14ac:dyDescent="0.15">
      <c r="A6" s="397"/>
      <c r="B6" s="398"/>
      <c r="C6" s="398"/>
      <c r="D6" s="398"/>
      <c r="E6" s="398"/>
      <c r="F6" s="415"/>
      <c r="G6" s="415"/>
      <c r="H6" s="416"/>
      <c r="I6" s="369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0"/>
      <c r="Z6" s="370"/>
      <c r="AA6" s="370"/>
      <c r="AB6" s="370"/>
      <c r="AC6" s="370"/>
      <c r="AD6" s="370"/>
      <c r="AE6" s="370"/>
      <c r="AF6" s="370"/>
      <c r="AG6" s="370"/>
      <c r="AH6" s="370"/>
      <c r="AI6" s="370"/>
      <c r="AJ6" s="370"/>
      <c r="AK6" s="370"/>
      <c r="AL6" s="370"/>
      <c r="AM6" s="370"/>
      <c r="AN6" s="370"/>
      <c r="AO6" s="370"/>
      <c r="AP6" s="370"/>
      <c r="AQ6" s="370"/>
      <c r="AR6" s="370"/>
      <c r="AS6" s="370"/>
      <c r="AT6" s="370"/>
      <c r="AU6" s="370"/>
      <c r="AV6" s="371"/>
      <c r="AW6" s="144"/>
      <c r="AX6" s="143"/>
      <c r="AY6" s="143"/>
      <c r="AZ6" s="143"/>
      <c r="BA6" s="142"/>
      <c r="BB6" s="366" t="str">
        <f>VLOOKUP(tmp!$B$1,tmp!$E$21:$I$24,5,FALSE)</f>
        <v>坂田</v>
      </c>
      <c r="BC6" s="367"/>
      <c r="BD6" s="367"/>
      <c r="BE6" s="367"/>
      <c r="BF6" s="368"/>
      <c r="BG6" s="366">
        <f>tmp!B9</f>
        <v>0</v>
      </c>
      <c r="BH6" s="367"/>
      <c r="BI6" s="367"/>
      <c r="BJ6" s="367"/>
      <c r="BK6" s="368"/>
    </row>
    <row r="7" spans="1:64" x14ac:dyDescent="0.15">
      <c r="A7" s="394" t="s">
        <v>5</v>
      </c>
      <c r="B7" s="395"/>
      <c r="C7" s="395"/>
      <c r="D7" s="395"/>
      <c r="E7" s="395"/>
      <c r="F7" s="412"/>
      <c r="G7" s="412"/>
      <c r="H7" s="413"/>
      <c r="I7" s="366" t="str">
        <f>tmp!B6</f>
        <v>標的型メール攻撃訓練クラウド</v>
      </c>
      <c r="J7" s="367"/>
      <c r="K7" s="367"/>
      <c r="L7" s="367"/>
      <c r="M7" s="367"/>
      <c r="N7" s="367"/>
      <c r="O7" s="367"/>
      <c r="P7" s="367"/>
      <c r="Q7" s="367"/>
      <c r="R7" s="367"/>
      <c r="S7" s="367"/>
      <c r="T7" s="367"/>
      <c r="U7" s="367"/>
      <c r="V7" s="367"/>
      <c r="W7" s="367"/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67"/>
      <c r="AI7" s="367"/>
      <c r="AJ7" s="367"/>
      <c r="AK7" s="367"/>
      <c r="AL7" s="367"/>
      <c r="AM7" s="367"/>
      <c r="AN7" s="367"/>
      <c r="AO7" s="367"/>
      <c r="AP7" s="367"/>
      <c r="AQ7" s="367"/>
      <c r="AR7" s="367"/>
      <c r="AS7" s="367"/>
      <c r="AT7" s="367"/>
      <c r="AU7" s="367"/>
      <c r="AV7" s="368"/>
      <c r="AW7" s="141"/>
      <c r="AX7" s="140"/>
      <c r="AY7" s="140"/>
      <c r="AZ7" s="140"/>
      <c r="BA7" s="139"/>
      <c r="BB7" s="427"/>
      <c r="BC7" s="428"/>
      <c r="BD7" s="428"/>
      <c r="BE7" s="428"/>
      <c r="BF7" s="429"/>
      <c r="BG7" s="427"/>
      <c r="BH7" s="428"/>
      <c r="BI7" s="428"/>
      <c r="BJ7" s="428"/>
      <c r="BK7" s="429"/>
    </row>
    <row r="8" spans="1:64" x14ac:dyDescent="0.15">
      <c r="A8" s="397"/>
      <c r="B8" s="398"/>
      <c r="C8" s="398"/>
      <c r="D8" s="398"/>
      <c r="E8" s="398"/>
      <c r="F8" s="415"/>
      <c r="G8" s="415"/>
      <c r="H8" s="416"/>
      <c r="I8" s="369"/>
      <c r="J8" s="370"/>
      <c r="K8" s="370"/>
      <c r="L8" s="370"/>
      <c r="M8" s="370"/>
      <c r="N8" s="370"/>
      <c r="O8" s="370"/>
      <c r="P8" s="370"/>
      <c r="Q8" s="370"/>
      <c r="R8" s="370"/>
      <c r="S8" s="370"/>
      <c r="T8" s="370"/>
      <c r="U8" s="370"/>
      <c r="V8" s="370"/>
      <c r="W8" s="370"/>
      <c r="X8" s="370"/>
      <c r="Y8" s="370"/>
      <c r="Z8" s="370"/>
      <c r="AA8" s="370"/>
      <c r="AB8" s="370"/>
      <c r="AC8" s="370"/>
      <c r="AD8" s="370"/>
      <c r="AE8" s="370"/>
      <c r="AF8" s="370"/>
      <c r="AG8" s="370"/>
      <c r="AH8" s="370"/>
      <c r="AI8" s="370"/>
      <c r="AJ8" s="370"/>
      <c r="AK8" s="370"/>
      <c r="AL8" s="370"/>
      <c r="AM8" s="370"/>
      <c r="AN8" s="370"/>
      <c r="AO8" s="370"/>
      <c r="AP8" s="370"/>
      <c r="AQ8" s="370"/>
      <c r="AR8" s="370"/>
      <c r="AS8" s="370"/>
      <c r="AT8" s="370"/>
      <c r="AU8" s="370"/>
      <c r="AV8" s="371"/>
      <c r="AW8" s="141"/>
      <c r="AX8" s="140"/>
      <c r="AY8" s="140"/>
      <c r="AZ8" s="140"/>
      <c r="BA8" s="139"/>
      <c r="BB8" s="427"/>
      <c r="BC8" s="428"/>
      <c r="BD8" s="428"/>
      <c r="BE8" s="428"/>
      <c r="BF8" s="429"/>
      <c r="BG8" s="427"/>
      <c r="BH8" s="428"/>
      <c r="BI8" s="428"/>
      <c r="BJ8" s="428"/>
      <c r="BK8" s="429"/>
    </row>
    <row r="9" spans="1:64" x14ac:dyDescent="0.15">
      <c r="A9" s="394" t="s">
        <v>148</v>
      </c>
      <c r="B9" s="395"/>
      <c r="C9" s="395"/>
      <c r="D9" s="395"/>
      <c r="E9" s="395"/>
      <c r="F9" s="412"/>
      <c r="G9" s="412"/>
      <c r="H9" s="413"/>
      <c r="I9" s="366"/>
      <c r="J9" s="367"/>
      <c r="K9" s="367"/>
      <c r="L9" s="367"/>
      <c r="M9" s="367"/>
      <c r="N9" s="367"/>
      <c r="O9" s="367"/>
      <c r="P9" s="367"/>
      <c r="Q9" s="367"/>
      <c r="R9" s="367"/>
      <c r="S9" s="367"/>
      <c r="T9" s="367"/>
      <c r="U9" s="367"/>
      <c r="V9" s="367"/>
      <c r="W9" s="367"/>
      <c r="X9" s="368"/>
      <c r="Y9" s="394" t="s">
        <v>147</v>
      </c>
      <c r="Z9" s="395"/>
      <c r="AA9" s="395"/>
      <c r="AB9" s="395"/>
      <c r="AC9" s="395"/>
      <c r="AD9" s="412"/>
      <c r="AE9" s="412"/>
      <c r="AF9" s="413"/>
      <c r="AG9" s="366"/>
      <c r="AH9" s="367"/>
      <c r="AI9" s="367"/>
      <c r="AJ9" s="367"/>
      <c r="AK9" s="367"/>
      <c r="AL9" s="367"/>
      <c r="AM9" s="367"/>
      <c r="AN9" s="367"/>
      <c r="AO9" s="367"/>
      <c r="AP9" s="367"/>
      <c r="AQ9" s="367"/>
      <c r="AR9" s="367"/>
      <c r="AS9" s="367"/>
      <c r="AT9" s="367"/>
      <c r="AU9" s="367"/>
      <c r="AV9" s="368"/>
      <c r="AW9" s="141"/>
      <c r="AX9" s="140"/>
      <c r="AY9" s="140"/>
      <c r="AZ9" s="140"/>
      <c r="BA9" s="139"/>
      <c r="BB9" s="427"/>
      <c r="BC9" s="428"/>
      <c r="BD9" s="428"/>
      <c r="BE9" s="428"/>
      <c r="BF9" s="429"/>
      <c r="BG9" s="427"/>
      <c r="BH9" s="428"/>
      <c r="BI9" s="428"/>
      <c r="BJ9" s="428"/>
      <c r="BK9" s="429"/>
    </row>
    <row r="10" spans="1:64" x14ac:dyDescent="0.15">
      <c r="A10" s="397"/>
      <c r="B10" s="398"/>
      <c r="C10" s="398"/>
      <c r="D10" s="398"/>
      <c r="E10" s="398"/>
      <c r="F10" s="415"/>
      <c r="G10" s="415"/>
      <c r="H10" s="416"/>
      <c r="I10" s="369"/>
      <c r="J10" s="370"/>
      <c r="K10" s="370"/>
      <c r="L10" s="370"/>
      <c r="M10" s="370"/>
      <c r="N10" s="370"/>
      <c r="O10" s="370"/>
      <c r="P10" s="370"/>
      <c r="Q10" s="370"/>
      <c r="R10" s="370"/>
      <c r="S10" s="370"/>
      <c r="T10" s="370"/>
      <c r="U10" s="370"/>
      <c r="V10" s="370"/>
      <c r="W10" s="370"/>
      <c r="X10" s="371"/>
      <c r="Y10" s="397"/>
      <c r="Z10" s="398"/>
      <c r="AA10" s="398"/>
      <c r="AB10" s="398"/>
      <c r="AC10" s="398"/>
      <c r="AD10" s="415"/>
      <c r="AE10" s="415"/>
      <c r="AF10" s="416"/>
      <c r="AG10" s="369"/>
      <c r="AH10" s="370"/>
      <c r="AI10" s="370"/>
      <c r="AJ10" s="370"/>
      <c r="AK10" s="370"/>
      <c r="AL10" s="370"/>
      <c r="AM10" s="370"/>
      <c r="AN10" s="370"/>
      <c r="AO10" s="370"/>
      <c r="AP10" s="370"/>
      <c r="AQ10" s="370"/>
      <c r="AR10" s="370"/>
      <c r="AS10" s="370"/>
      <c r="AT10" s="370"/>
      <c r="AU10" s="370"/>
      <c r="AV10" s="371"/>
      <c r="AW10" s="391" t="s">
        <v>94</v>
      </c>
      <c r="AX10" s="392"/>
      <c r="AY10" s="392"/>
      <c r="AZ10" s="392"/>
      <c r="BA10" s="393"/>
      <c r="BB10" s="391" t="s">
        <v>146</v>
      </c>
      <c r="BC10" s="392"/>
      <c r="BD10" s="392"/>
      <c r="BE10" s="392"/>
      <c r="BF10" s="393"/>
      <c r="BG10" s="391" t="s">
        <v>145</v>
      </c>
      <c r="BH10" s="392"/>
      <c r="BI10" s="392"/>
      <c r="BJ10" s="392"/>
      <c r="BK10" s="393"/>
    </row>
    <row r="11" spans="1:64" x14ac:dyDescent="0.15">
      <c r="A11" s="440" t="s">
        <v>144</v>
      </c>
      <c r="B11" s="441"/>
      <c r="C11" s="441"/>
      <c r="D11" s="441"/>
      <c r="E11" s="441"/>
      <c r="F11" s="441"/>
      <c r="G11" s="441"/>
      <c r="H11" s="442"/>
      <c r="I11" s="449"/>
      <c r="J11" s="432"/>
      <c r="K11" s="432"/>
      <c r="L11" s="432"/>
      <c r="M11" s="432"/>
      <c r="N11" s="432"/>
      <c r="O11" s="432"/>
      <c r="P11" s="432"/>
      <c r="Q11" s="432"/>
      <c r="R11" s="432"/>
      <c r="S11" s="432"/>
      <c r="T11" s="432"/>
      <c r="U11" s="432"/>
      <c r="V11" s="432"/>
      <c r="W11" s="432"/>
      <c r="X11" s="432"/>
      <c r="Y11" s="432"/>
      <c r="Z11" s="432"/>
      <c r="AA11" s="432"/>
      <c r="AB11" s="432"/>
      <c r="AC11" s="432"/>
      <c r="AD11" s="432"/>
      <c r="AE11" s="432"/>
      <c r="AF11" s="432"/>
      <c r="AG11" s="432"/>
      <c r="AH11" s="432"/>
      <c r="AI11" s="432"/>
      <c r="AJ11" s="432"/>
      <c r="AK11" s="432"/>
      <c r="AL11" s="432"/>
      <c r="AM11" s="432"/>
      <c r="AN11" s="432"/>
      <c r="AO11" s="432"/>
      <c r="AP11" s="432"/>
      <c r="AQ11" s="432"/>
      <c r="AR11" s="432"/>
      <c r="AS11" s="432"/>
      <c r="AT11" s="432"/>
      <c r="AU11" s="432"/>
      <c r="AV11" s="432"/>
      <c r="AW11" s="432"/>
      <c r="AX11" s="432"/>
      <c r="AY11" s="432"/>
      <c r="AZ11" s="432"/>
      <c r="BA11" s="432"/>
      <c r="BB11" s="432"/>
      <c r="BC11" s="432"/>
      <c r="BD11" s="432"/>
      <c r="BE11" s="432"/>
      <c r="BF11" s="432"/>
      <c r="BG11" s="432"/>
      <c r="BH11" s="432"/>
      <c r="BI11" s="432"/>
      <c r="BJ11" s="432"/>
      <c r="BK11" s="450"/>
    </row>
    <row r="12" spans="1:64" x14ac:dyDescent="0.15">
      <c r="A12" s="443"/>
      <c r="B12" s="444"/>
      <c r="C12" s="444"/>
      <c r="D12" s="444"/>
      <c r="E12" s="444"/>
      <c r="F12" s="444"/>
      <c r="G12" s="444"/>
      <c r="H12" s="445"/>
      <c r="I12" s="435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36"/>
      <c r="Z12" s="436"/>
      <c r="AA12" s="436"/>
      <c r="AB12" s="436"/>
      <c r="AC12" s="436"/>
      <c r="AD12" s="436"/>
      <c r="AE12" s="436"/>
      <c r="AF12" s="436"/>
      <c r="AG12" s="436"/>
      <c r="AH12" s="436"/>
      <c r="AI12" s="436"/>
      <c r="AJ12" s="436"/>
      <c r="AK12" s="436"/>
      <c r="AL12" s="436"/>
      <c r="AM12" s="436"/>
      <c r="AN12" s="436"/>
      <c r="AO12" s="436"/>
      <c r="AP12" s="436"/>
      <c r="AQ12" s="436"/>
      <c r="AR12" s="436"/>
      <c r="AS12" s="436"/>
      <c r="AT12" s="436"/>
      <c r="AU12" s="436"/>
      <c r="AV12" s="436"/>
      <c r="AW12" s="436"/>
      <c r="AX12" s="436"/>
      <c r="AY12" s="436"/>
      <c r="AZ12" s="436"/>
      <c r="BA12" s="436"/>
      <c r="BB12" s="436"/>
      <c r="BC12" s="436"/>
      <c r="BD12" s="436"/>
      <c r="BE12" s="436"/>
      <c r="BF12" s="436"/>
      <c r="BG12" s="436"/>
      <c r="BH12" s="436"/>
      <c r="BI12" s="436"/>
      <c r="BJ12" s="436"/>
      <c r="BK12" s="437"/>
    </row>
    <row r="13" spans="1:64" x14ac:dyDescent="0.15">
      <c r="A13" s="147"/>
      <c r="B13" s="147"/>
      <c r="C13" s="147"/>
      <c r="D13" s="147"/>
      <c r="E13" s="147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7"/>
      <c r="Z13" s="147"/>
      <c r="AA13" s="147"/>
      <c r="AB13" s="147"/>
      <c r="AC13" s="147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</row>
    <row r="14" spans="1:64" x14ac:dyDescent="0.15">
      <c r="A14" s="146" t="s">
        <v>143</v>
      </c>
      <c r="B14" s="147"/>
      <c r="C14" s="147"/>
      <c r="D14" s="147"/>
      <c r="E14" s="147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7"/>
      <c r="Z14" s="147"/>
      <c r="AA14" s="147"/>
      <c r="AB14" s="147"/>
      <c r="AC14" s="147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</row>
    <row r="15" spans="1:64" x14ac:dyDescent="0.15">
      <c r="A15" s="394" t="s">
        <v>142</v>
      </c>
      <c r="B15" s="400"/>
      <c r="C15" s="400"/>
      <c r="D15" s="400"/>
      <c r="E15" s="400"/>
      <c r="F15" s="400"/>
      <c r="G15" s="400"/>
      <c r="H15" s="401"/>
      <c r="I15" s="417">
        <f>tmp!B12</f>
        <v>0</v>
      </c>
      <c r="J15" s="418"/>
      <c r="K15" s="418"/>
      <c r="L15" s="418"/>
      <c r="M15" s="418"/>
      <c r="N15" s="418"/>
      <c r="O15" s="418"/>
      <c r="P15" s="418"/>
      <c r="Q15" s="418"/>
      <c r="R15" s="418"/>
      <c r="S15" s="418"/>
      <c r="T15" s="418"/>
      <c r="U15" s="418"/>
      <c r="V15" s="418"/>
      <c r="W15" s="418"/>
      <c r="X15" s="419"/>
      <c r="Y15" s="394" t="s">
        <v>141</v>
      </c>
      <c r="Z15" s="395"/>
      <c r="AA15" s="395"/>
      <c r="AB15" s="395"/>
      <c r="AC15" s="395"/>
      <c r="AD15" s="395"/>
      <c r="AE15" s="395"/>
      <c r="AF15" s="396"/>
      <c r="AG15" s="417"/>
      <c r="AH15" s="418"/>
      <c r="AI15" s="418"/>
      <c r="AJ15" s="418"/>
      <c r="AK15" s="418"/>
      <c r="AL15" s="418"/>
      <c r="AM15" s="418"/>
      <c r="AN15" s="418"/>
      <c r="AO15" s="418"/>
      <c r="AP15" s="418"/>
      <c r="AQ15" s="418"/>
      <c r="AR15" s="418"/>
      <c r="AS15" s="418"/>
      <c r="AT15" s="418"/>
      <c r="AU15" s="418"/>
      <c r="AV15" s="419"/>
      <c r="AW15" s="423" t="s">
        <v>140</v>
      </c>
      <c r="AX15" s="424"/>
      <c r="AY15" s="424"/>
      <c r="AZ15" s="424"/>
      <c r="BA15" s="425"/>
      <c r="BB15" s="423" t="s">
        <v>139</v>
      </c>
      <c r="BC15" s="424"/>
      <c r="BD15" s="424"/>
      <c r="BE15" s="424"/>
      <c r="BF15" s="425"/>
      <c r="BG15" s="423" t="s">
        <v>138</v>
      </c>
      <c r="BH15" s="424"/>
      <c r="BI15" s="424"/>
      <c r="BJ15" s="424"/>
      <c r="BK15" s="425"/>
      <c r="BL15" s="140"/>
    </row>
    <row r="16" spans="1:64" x14ac:dyDescent="0.15">
      <c r="A16" s="402"/>
      <c r="B16" s="403"/>
      <c r="C16" s="403"/>
      <c r="D16" s="403"/>
      <c r="E16" s="403"/>
      <c r="F16" s="403"/>
      <c r="G16" s="403"/>
      <c r="H16" s="404"/>
      <c r="I16" s="420"/>
      <c r="J16" s="421"/>
      <c r="K16" s="421"/>
      <c r="L16" s="421"/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2"/>
      <c r="Y16" s="397"/>
      <c r="Z16" s="398"/>
      <c r="AA16" s="398"/>
      <c r="AB16" s="398"/>
      <c r="AC16" s="398"/>
      <c r="AD16" s="398"/>
      <c r="AE16" s="398"/>
      <c r="AF16" s="399"/>
      <c r="AG16" s="420"/>
      <c r="AH16" s="421"/>
      <c r="AI16" s="421"/>
      <c r="AJ16" s="421"/>
      <c r="AK16" s="421"/>
      <c r="AL16" s="421"/>
      <c r="AM16" s="421"/>
      <c r="AN16" s="421"/>
      <c r="AO16" s="421"/>
      <c r="AP16" s="421"/>
      <c r="AQ16" s="421"/>
      <c r="AR16" s="421"/>
      <c r="AS16" s="421"/>
      <c r="AT16" s="421"/>
      <c r="AU16" s="421"/>
      <c r="AV16" s="422"/>
      <c r="AW16" s="144"/>
      <c r="AX16" s="143"/>
      <c r="AY16" s="143"/>
      <c r="AZ16" s="143"/>
      <c r="BA16" s="142"/>
      <c r="BB16" s="144"/>
      <c r="BC16" s="143"/>
      <c r="BD16" s="143"/>
      <c r="BE16" s="143"/>
      <c r="BF16" s="142"/>
      <c r="BG16" s="144"/>
      <c r="BH16" s="143"/>
      <c r="BI16" s="143"/>
      <c r="BJ16" s="143"/>
      <c r="BK16" s="142"/>
      <c r="BL16" s="140"/>
    </row>
    <row r="17" spans="1:84" x14ac:dyDescent="0.15">
      <c r="A17" s="394" t="s">
        <v>137</v>
      </c>
      <c r="B17" s="400"/>
      <c r="C17" s="400"/>
      <c r="D17" s="400"/>
      <c r="E17" s="400"/>
      <c r="F17" s="400"/>
      <c r="G17" s="400"/>
      <c r="H17" s="401"/>
      <c r="I17" s="417" t="s">
        <v>136</v>
      </c>
      <c r="J17" s="418"/>
      <c r="K17" s="418"/>
      <c r="L17" s="418"/>
      <c r="M17" s="418"/>
      <c r="N17" s="418"/>
      <c r="O17" s="418"/>
      <c r="P17" s="418"/>
      <c r="Q17" s="418"/>
      <c r="R17" s="418"/>
      <c r="S17" s="418"/>
      <c r="T17" s="418"/>
      <c r="U17" s="418"/>
      <c r="V17" s="418"/>
      <c r="W17" s="418"/>
      <c r="X17" s="418"/>
      <c r="Y17" s="418"/>
      <c r="Z17" s="418"/>
      <c r="AA17" s="418"/>
      <c r="AB17" s="418"/>
      <c r="AC17" s="418"/>
      <c r="AD17" s="418"/>
      <c r="AE17" s="418"/>
      <c r="AF17" s="418"/>
      <c r="AG17" s="418"/>
      <c r="AH17" s="418"/>
      <c r="AI17" s="418"/>
      <c r="AJ17" s="418"/>
      <c r="AK17" s="418"/>
      <c r="AL17" s="418"/>
      <c r="AM17" s="418"/>
      <c r="AN17" s="418"/>
      <c r="AO17" s="418"/>
      <c r="AP17" s="418"/>
      <c r="AQ17" s="418"/>
      <c r="AR17" s="418"/>
      <c r="AS17" s="418"/>
      <c r="AT17" s="418"/>
      <c r="AU17" s="418"/>
      <c r="AV17" s="419"/>
      <c r="AW17" s="141"/>
      <c r="AX17" s="140"/>
      <c r="AY17" s="140"/>
      <c r="AZ17" s="140"/>
      <c r="BA17" s="139"/>
      <c r="BB17" s="141"/>
      <c r="BC17" s="140"/>
      <c r="BD17" s="140"/>
      <c r="BE17" s="140"/>
      <c r="BF17" s="139"/>
      <c r="BG17" s="141"/>
      <c r="BH17" s="140"/>
      <c r="BI17" s="140"/>
      <c r="BJ17" s="140"/>
      <c r="BK17" s="139"/>
      <c r="BL17" s="140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</row>
    <row r="18" spans="1:84" x14ac:dyDescent="0.15">
      <c r="A18" s="402"/>
      <c r="B18" s="403"/>
      <c r="C18" s="403"/>
      <c r="D18" s="403"/>
      <c r="E18" s="403"/>
      <c r="F18" s="403"/>
      <c r="G18" s="403"/>
      <c r="H18" s="404"/>
      <c r="I18" s="420"/>
      <c r="J18" s="421"/>
      <c r="K18" s="421"/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  <c r="AE18" s="421"/>
      <c r="AF18" s="421"/>
      <c r="AG18" s="421"/>
      <c r="AH18" s="421"/>
      <c r="AI18" s="421"/>
      <c r="AJ18" s="421"/>
      <c r="AK18" s="421"/>
      <c r="AL18" s="421"/>
      <c r="AM18" s="421"/>
      <c r="AN18" s="421"/>
      <c r="AO18" s="421"/>
      <c r="AP18" s="421"/>
      <c r="AQ18" s="421"/>
      <c r="AR18" s="421"/>
      <c r="AS18" s="421"/>
      <c r="AT18" s="421"/>
      <c r="AU18" s="421"/>
      <c r="AV18" s="422"/>
      <c r="AW18" s="141"/>
      <c r="AX18" s="140"/>
      <c r="AY18" s="140"/>
      <c r="AZ18" s="140"/>
      <c r="BA18" s="139"/>
      <c r="BB18" s="141"/>
      <c r="BC18" s="140"/>
      <c r="BD18" s="140"/>
      <c r="BE18" s="140"/>
      <c r="BF18" s="139"/>
      <c r="BG18" s="141"/>
      <c r="BH18" s="140"/>
      <c r="BI18" s="140"/>
      <c r="BJ18" s="140"/>
      <c r="BK18" s="139"/>
      <c r="BL18" s="140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</row>
    <row r="19" spans="1:84" x14ac:dyDescent="0.15">
      <c r="A19" s="440" t="s">
        <v>135</v>
      </c>
      <c r="B19" s="441"/>
      <c r="C19" s="441"/>
      <c r="D19" s="441"/>
      <c r="E19" s="441"/>
      <c r="F19" s="441"/>
      <c r="G19" s="441"/>
      <c r="H19" s="442"/>
      <c r="I19" s="417" t="s">
        <v>134</v>
      </c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9"/>
      <c r="Y19" s="394" t="s">
        <v>133</v>
      </c>
      <c r="Z19" s="395"/>
      <c r="AA19" s="395"/>
      <c r="AB19" s="395"/>
      <c r="AC19" s="395"/>
      <c r="AD19" s="395"/>
      <c r="AE19" s="395"/>
      <c r="AF19" s="396"/>
      <c r="AG19" s="417" t="s">
        <v>132</v>
      </c>
      <c r="AH19" s="418"/>
      <c r="AI19" s="418"/>
      <c r="AJ19" s="418"/>
      <c r="AK19" s="418"/>
      <c r="AL19" s="418"/>
      <c r="AM19" s="418"/>
      <c r="AN19" s="418"/>
      <c r="AO19" s="418"/>
      <c r="AP19" s="418"/>
      <c r="AQ19" s="418"/>
      <c r="AR19" s="418"/>
      <c r="AS19" s="418"/>
      <c r="AT19" s="418"/>
      <c r="AU19" s="418"/>
      <c r="AV19" s="419"/>
      <c r="AW19" s="141"/>
      <c r="AX19" s="140"/>
      <c r="AY19" s="140"/>
      <c r="AZ19" s="140"/>
      <c r="BA19" s="139"/>
      <c r="BB19" s="141"/>
      <c r="BC19" s="140"/>
      <c r="BD19" s="140"/>
      <c r="BE19" s="140"/>
      <c r="BF19" s="139"/>
      <c r="BG19" s="141"/>
      <c r="BH19" s="140"/>
      <c r="BI19" s="140"/>
      <c r="BJ19" s="140"/>
      <c r="BK19" s="139"/>
      <c r="BL19" s="140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</row>
    <row r="20" spans="1:84" x14ac:dyDescent="0.15">
      <c r="A20" s="443"/>
      <c r="B20" s="444"/>
      <c r="C20" s="444"/>
      <c r="D20" s="444"/>
      <c r="E20" s="444"/>
      <c r="F20" s="444"/>
      <c r="G20" s="444"/>
      <c r="H20" s="445"/>
      <c r="I20" s="420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2"/>
      <c r="Y20" s="397"/>
      <c r="Z20" s="398"/>
      <c r="AA20" s="398"/>
      <c r="AB20" s="398"/>
      <c r="AC20" s="398"/>
      <c r="AD20" s="398"/>
      <c r="AE20" s="398"/>
      <c r="AF20" s="399"/>
      <c r="AG20" s="420"/>
      <c r="AH20" s="421"/>
      <c r="AI20" s="421"/>
      <c r="AJ20" s="421"/>
      <c r="AK20" s="421"/>
      <c r="AL20" s="421"/>
      <c r="AM20" s="421"/>
      <c r="AN20" s="421"/>
      <c r="AO20" s="421"/>
      <c r="AP20" s="421"/>
      <c r="AQ20" s="421"/>
      <c r="AR20" s="421"/>
      <c r="AS20" s="421"/>
      <c r="AT20" s="421"/>
      <c r="AU20" s="421"/>
      <c r="AV20" s="422"/>
      <c r="AW20" s="391" t="s">
        <v>93</v>
      </c>
      <c r="AX20" s="392"/>
      <c r="AY20" s="392"/>
      <c r="AZ20" s="392"/>
      <c r="BA20" s="393"/>
      <c r="BB20" s="391" t="s">
        <v>93</v>
      </c>
      <c r="BC20" s="392"/>
      <c r="BD20" s="392"/>
      <c r="BE20" s="392"/>
      <c r="BF20" s="393"/>
      <c r="BG20" s="391" t="s">
        <v>93</v>
      </c>
      <c r="BH20" s="392"/>
      <c r="BI20" s="392"/>
      <c r="BJ20" s="392"/>
      <c r="BK20" s="393"/>
      <c r="BL20" s="140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</row>
    <row r="21" spans="1:84" x14ac:dyDescent="0.15">
      <c r="A21" s="440" t="s">
        <v>131</v>
      </c>
      <c r="B21" s="441"/>
      <c r="C21" s="441"/>
      <c r="D21" s="441"/>
      <c r="E21" s="441"/>
      <c r="F21" s="441"/>
      <c r="G21" s="441"/>
      <c r="H21" s="442"/>
      <c r="I21" s="431"/>
      <c r="J21" s="432"/>
      <c r="K21" s="432"/>
      <c r="L21" s="432"/>
      <c r="M21" s="432"/>
      <c r="N21" s="432"/>
      <c r="O21" s="432"/>
      <c r="P21" s="432"/>
      <c r="Q21" s="432"/>
      <c r="R21" s="432"/>
      <c r="S21" s="432"/>
      <c r="T21" s="432"/>
      <c r="U21" s="432"/>
      <c r="V21" s="432"/>
      <c r="W21" s="432"/>
      <c r="X21" s="432"/>
      <c r="Y21" s="432"/>
      <c r="Z21" s="432"/>
      <c r="AA21" s="432"/>
      <c r="AB21" s="432"/>
      <c r="AC21" s="432"/>
      <c r="AD21" s="432"/>
      <c r="AE21" s="432"/>
      <c r="AF21" s="432"/>
      <c r="AG21" s="432"/>
      <c r="AH21" s="432"/>
      <c r="AI21" s="432"/>
      <c r="AJ21" s="432"/>
      <c r="AK21" s="432"/>
      <c r="AL21" s="432"/>
      <c r="AM21" s="432"/>
      <c r="AN21" s="432"/>
      <c r="AO21" s="432"/>
      <c r="AP21" s="432"/>
      <c r="AQ21" s="433"/>
      <c r="AR21" s="433"/>
      <c r="AS21" s="433"/>
      <c r="AT21" s="433"/>
      <c r="AU21" s="433"/>
      <c r="AV21" s="433"/>
      <c r="AW21" s="433"/>
      <c r="AX21" s="433"/>
      <c r="AY21" s="433"/>
      <c r="AZ21" s="433"/>
      <c r="BA21" s="433"/>
      <c r="BB21" s="433"/>
      <c r="BC21" s="433"/>
      <c r="BD21" s="433"/>
      <c r="BE21" s="433"/>
      <c r="BF21" s="433"/>
      <c r="BG21" s="433"/>
      <c r="BH21" s="433"/>
      <c r="BI21" s="433"/>
      <c r="BJ21" s="433"/>
      <c r="BK21" s="434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</row>
    <row r="22" spans="1:84" x14ac:dyDescent="0.15">
      <c r="A22" s="443"/>
      <c r="B22" s="444"/>
      <c r="C22" s="444"/>
      <c r="D22" s="444"/>
      <c r="E22" s="444"/>
      <c r="F22" s="444"/>
      <c r="G22" s="444"/>
      <c r="H22" s="445"/>
      <c r="I22" s="435"/>
      <c r="J22" s="436"/>
      <c r="K22" s="436"/>
      <c r="L22" s="436"/>
      <c r="M22" s="436"/>
      <c r="N22" s="436"/>
      <c r="O22" s="436"/>
      <c r="P22" s="436"/>
      <c r="Q22" s="436"/>
      <c r="R22" s="436"/>
      <c r="S22" s="436"/>
      <c r="T22" s="436"/>
      <c r="U22" s="436"/>
      <c r="V22" s="436"/>
      <c r="W22" s="436"/>
      <c r="X22" s="436"/>
      <c r="Y22" s="436"/>
      <c r="Z22" s="436"/>
      <c r="AA22" s="436"/>
      <c r="AB22" s="436"/>
      <c r="AC22" s="436"/>
      <c r="AD22" s="436"/>
      <c r="AE22" s="436"/>
      <c r="AF22" s="436"/>
      <c r="AG22" s="436"/>
      <c r="AH22" s="436"/>
      <c r="AI22" s="436"/>
      <c r="AJ22" s="436"/>
      <c r="AK22" s="436"/>
      <c r="AL22" s="436"/>
      <c r="AM22" s="436"/>
      <c r="AN22" s="436"/>
      <c r="AO22" s="436"/>
      <c r="AP22" s="436"/>
      <c r="AQ22" s="436"/>
      <c r="AR22" s="436"/>
      <c r="AS22" s="436"/>
      <c r="AT22" s="436"/>
      <c r="AU22" s="436"/>
      <c r="AV22" s="436"/>
      <c r="AW22" s="436"/>
      <c r="AX22" s="436"/>
      <c r="AY22" s="436"/>
      <c r="AZ22" s="436"/>
      <c r="BA22" s="436"/>
      <c r="BB22" s="436"/>
      <c r="BC22" s="436"/>
      <c r="BD22" s="436"/>
      <c r="BE22" s="436"/>
      <c r="BF22" s="436"/>
      <c r="BG22" s="436"/>
      <c r="BH22" s="436"/>
      <c r="BI22" s="436"/>
      <c r="BJ22" s="436"/>
      <c r="BK22" s="437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</row>
    <row r="23" spans="1:84" x14ac:dyDescent="0.15">
      <c r="A23" s="394" t="s">
        <v>130</v>
      </c>
      <c r="B23" s="400"/>
      <c r="C23" s="400"/>
      <c r="D23" s="400"/>
      <c r="E23" s="400"/>
      <c r="F23" s="400"/>
      <c r="G23" s="400"/>
      <c r="H23" s="401"/>
      <c r="I23" s="417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9"/>
      <c r="V23" s="394" t="s">
        <v>129</v>
      </c>
      <c r="W23" s="400"/>
      <c r="X23" s="400"/>
      <c r="Y23" s="400"/>
      <c r="Z23" s="400"/>
      <c r="AA23" s="400"/>
      <c r="AB23" s="400"/>
      <c r="AC23" s="401"/>
      <c r="AD23" s="417"/>
      <c r="AE23" s="418"/>
      <c r="AF23" s="418"/>
      <c r="AG23" s="418"/>
      <c r="AH23" s="418"/>
      <c r="AI23" s="418"/>
      <c r="AJ23" s="418"/>
      <c r="AK23" s="418"/>
      <c r="AL23" s="418"/>
      <c r="AM23" s="418"/>
      <c r="AN23" s="418"/>
      <c r="AO23" s="418"/>
      <c r="AP23" s="419"/>
      <c r="AQ23" s="394" t="s">
        <v>128</v>
      </c>
      <c r="AR23" s="400"/>
      <c r="AS23" s="400"/>
      <c r="AT23" s="400"/>
      <c r="AU23" s="400"/>
      <c r="AV23" s="400"/>
      <c r="AW23" s="400"/>
      <c r="AX23" s="401"/>
      <c r="AY23" s="417"/>
      <c r="AZ23" s="418"/>
      <c r="BA23" s="418"/>
      <c r="BB23" s="418"/>
      <c r="BC23" s="418"/>
      <c r="BD23" s="418"/>
      <c r="BE23" s="418"/>
      <c r="BF23" s="418"/>
      <c r="BG23" s="418"/>
      <c r="BH23" s="418"/>
      <c r="BI23" s="418"/>
      <c r="BJ23" s="418"/>
      <c r="BK23" s="419"/>
      <c r="BL23" s="147"/>
      <c r="BM23" s="147"/>
      <c r="BN23" s="147"/>
      <c r="BO23" s="147"/>
      <c r="BP23" s="147"/>
      <c r="BQ23" s="147"/>
      <c r="BR23" s="147"/>
      <c r="BS23" s="147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</row>
    <row r="24" spans="1:84" x14ac:dyDescent="0.15">
      <c r="A24" s="402"/>
      <c r="B24" s="403"/>
      <c r="C24" s="403"/>
      <c r="D24" s="403"/>
      <c r="E24" s="403"/>
      <c r="F24" s="403"/>
      <c r="G24" s="403"/>
      <c r="H24" s="404"/>
      <c r="I24" s="420"/>
      <c r="J24" s="421"/>
      <c r="K24" s="421"/>
      <c r="L24" s="421"/>
      <c r="M24" s="421"/>
      <c r="N24" s="421"/>
      <c r="O24" s="421"/>
      <c r="P24" s="421"/>
      <c r="Q24" s="421"/>
      <c r="R24" s="421"/>
      <c r="S24" s="421"/>
      <c r="T24" s="421"/>
      <c r="U24" s="422"/>
      <c r="V24" s="402"/>
      <c r="W24" s="403"/>
      <c r="X24" s="403"/>
      <c r="Y24" s="403"/>
      <c r="Z24" s="403"/>
      <c r="AA24" s="403"/>
      <c r="AB24" s="403"/>
      <c r="AC24" s="404"/>
      <c r="AD24" s="420"/>
      <c r="AE24" s="421"/>
      <c r="AF24" s="421"/>
      <c r="AG24" s="421"/>
      <c r="AH24" s="421"/>
      <c r="AI24" s="421"/>
      <c r="AJ24" s="421"/>
      <c r="AK24" s="421"/>
      <c r="AL24" s="421"/>
      <c r="AM24" s="421"/>
      <c r="AN24" s="421"/>
      <c r="AO24" s="421"/>
      <c r="AP24" s="422"/>
      <c r="AQ24" s="402"/>
      <c r="AR24" s="403"/>
      <c r="AS24" s="403"/>
      <c r="AT24" s="403"/>
      <c r="AU24" s="403"/>
      <c r="AV24" s="403"/>
      <c r="AW24" s="403"/>
      <c r="AX24" s="404"/>
      <c r="AY24" s="420"/>
      <c r="AZ24" s="421"/>
      <c r="BA24" s="421"/>
      <c r="BB24" s="421"/>
      <c r="BC24" s="421"/>
      <c r="BD24" s="421"/>
      <c r="BE24" s="421"/>
      <c r="BF24" s="421"/>
      <c r="BG24" s="421"/>
      <c r="BH24" s="421"/>
      <c r="BI24" s="421"/>
      <c r="BJ24" s="421"/>
      <c r="BK24" s="422"/>
      <c r="BL24" s="147"/>
      <c r="BM24" s="147"/>
      <c r="BN24" s="147"/>
      <c r="BO24" s="147"/>
      <c r="BP24" s="147"/>
      <c r="BQ24" s="147"/>
      <c r="BR24" s="147"/>
      <c r="BS24" s="147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</row>
    <row r="26" spans="1:84" x14ac:dyDescent="0.15">
      <c r="A26" s="423" t="s">
        <v>127</v>
      </c>
      <c r="B26" s="424"/>
      <c r="C26" s="424"/>
      <c r="D26" s="424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5"/>
      <c r="P26" s="423" t="s">
        <v>126</v>
      </c>
      <c r="Q26" s="424"/>
      <c r="R26" s="424"/>
      <c r="S26" s="438"/>
      <c r="T26" s="439"/>
      <c r="U26" s="423" t="s">
        <v>125</v>
      </c>
      <c r="V26" s="424"/>
      <c r="W26" s="424"/>
      <c r="X26" s="424"/>
      <c r="Y26" s="425"/>
      <c r="Z26" s="423" t="s">
        <v>124</v>
      </c>
      <c r="AA26" s="424"/>
      <c r="AB26" s="424"/>
      <c r="AC26" s="424"/>
      <c r="AD26" s="424"/>
      <c r="AE26" s="424"/>
      <c r="AF26" s="424"/>
      <c r="AG26" s="424"/>
      <c r="AH26" s="424"/>
      <c r="AI26" s="425"/>
      <c r="AJ26" s="423" t="s">
        <v>123</v>
      </c>
      <c r="AK26" s="424"/>
      <c r="AL26" s="424"/>
      <c r="AM26" s="424"/>
      <c r="AN26" s="424"/>
      <c r="AO26" s="424"/>
      <c r="AP26" s="424"/>
      <c r="AQ26" s="424"/>
      <c r="AR26" s="424"/>
      <c r="AS26" s="424"/>
      <c r="AT26" s="424"/>
      <c r="AU26" s="424"/>
      <c r="AV26" s="424"/>
      <c r="AW26" s="424"/>
      <c r="AX26" s="425"/>
      <c r="AY26" s="423" t="s">
        <v>107</v>
      </c>
      <c r="AZ26" s="424"/>
      <c r="BA26" s="424"/>
      <c r="BB26" s="424"/>
      <c r="BC26" s="424"/>
      <c r="BD26" s="424"/>
      <c r="BE26" s="424"/>
      <c r="BF26" s="424"/>
      <c r="BG26" s="424"/>
      <c r="BH26" s="424"/>
      <c r="BI26" s="424"/>
      <c r="BJ26" s="424"/>
      <c r="BK26" s="425"/>
    </row>
    <row r="27" spans="1:84" x14ac:dyDescent="0.15">
      <c r="A27" s="372" t="str">
        <f>見積書!B20</f>
        <v>■　分析／計画</v>
      </c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4"/>
      <c r="P27" s="378">
        <f>見積書!O20</f>
        <v>4</v>
      </c>
      <c r="Q27" s="379"/>
      <c r="R27" s="379"/>
      <c r="S27" s="379"/>
      <c r="T27" s="380"/>
      <c r="U27" s="366" t="str">
        <f>見積書!S20</f>
        <v>人日</v>
      </c>
      <c r="V27" s="367"/>
      <c r="W27" s="367"/>
      <c r="X27" s="367"/>
      <c r="Y27" s="368"/>
      <c r="Z27" s="384">
        <f>見積書!W20</f>
        <v>48000</v>
      </c>
      <c r="AA27" s="367"/>
      <c r="AB27" s="367"/>
      <c r="AC27" s="367"/>
      <c r="AD27" s="367"/>
      <c r="AE27" s="367"/>
      <c r="AF27" s="367"/>
      <c r="AG27" s="367"/>
      <c r="AH27" s="367"/>
      <c r="AI27" s="368"/>
      <c r="AJ27" s="385">
        <f>見積書!AE20</f>
        <v>192000</v>
      </c>
      <c r="AK27" s="386"/>
      <c r="AL27" s="386"/>
      <c r="AM27" s="386"/>
      <c r="AN27" s="386"/>
      <c r="AO27" s="386"/>
      <c r="AP27" s="386"/>
      <c r="AQ27" s="386"/>
      <c r="AR27" s="386"/>
      <c r="AS27" s="386"/>
      <c r="AT27" s="386"/>
      <c r="AU27" s="386"/>
      <c r="AV27" s="386"/>
      <c r="AW27" s="386"/>
      <c r="AX27" s="387"/>
      <c r="AY27" s="366" t="str">
        <f>IF(見積書!AP20="","",見積書!AP20)</f>
        <v/>
      </c>
      <c r="AZ27" s="367"/>
      <c r="BA27" s="367"/>
      <c r="BB27" s="367"/>
      <c r="BC27" s="367"/>
      <c r="BD27" s="367"/>
      <c r="BE27" s="367"/>
      <c r="BF27" s="367"/>
      <c r="BG27" s="367"/>
      <c r="BH27" s="367"/>
      <c r="BI27" s="367"/>
      <c r="BJ27" s="367"/>
      <c r="BK27" s="368"/>
    </row>
    <row r="28" spans="1:84" x14ac:dyDescent="0.15">
      <c r="A28" s="375"/>
      <c r="B28" s="376"/>
      <c r="C28" s="376"/>
      <c r="D28" s="376"/>
      <c r="E28" s="376"/>
      <c r="F28" s="376"/>
      <c r="G28" s="376"/>
      <c r="H28" s="376"/>
      <c r="I28" s="376"/>
      <c r="J28" s="376"/>
      <c r="K28" s="376"/>
      <c r="L28" s="376"/>
      <c r="M28" s="376"/>
      <c r="N28" s="376"/>
      <c r="O28" s="377"/>
      <c r="P28" s="381"/>
      <c r="Q28" s="382"/>
      <c r="R28" s="382"/>
      <c r="S28" s="382"/>
      <c r="T28" s="383"/>
      <c r="U28" s="369"/>
      <c r="V28" s="370"/>
      <c r="W28" s="370"/>
      <c r="X28" s="370"/>
      <c r="Y28" s="371"/>
      <c r="Z28" s="369"/>
      <c r="AA28" s="370"/>
      <c r="AB28" s="370"/>
      <c r="AC28" s="370"/>
      <c r="AD28" s="370"/>
      <c r="AE28" s="370"/>
      <c r="AF28" s="370"/>
      <c r="AG28" s="370"/>
      <c r="AH28" s="370"/>
      <c r="AI28" s="371"/>
      <c r="AJ28" s="388"/>
      <c r="AK28" s="389"/>
      <c r="AL28" s="389"/>
      <c r="AM28" s="389"/>
      <c r="AN28" s="389"/>
      <c r="AO28" s="389"/>
      <c r="AP28" s="389"/>
      <c r="AQ28" s="389"/>
      <c r="AR28" s="389"/>
      <c r="AS28" s="389"/>
      <c r="AT28" s="389"/>
      <c r="AU28" s="389"/>
      <c r="AV28" s="389"/>
      <c r="AW28" s="389"/>
      <c r="AX28" s="390"/>
      <c r="AY28" s="369"/>
      <c r="AZ28" s="370"/>
      <c r="BA28" s="370"/>
      <c r="BB28" s="370"/>
      <c r="BC28" s="370"/>
      <c r="BD28" s="370"/>
      <c r="BE28" s="370"/>
      <c r="BF28" s="370"/>
      <c r="BG28" s="370"/>
      <c r="BH28" s="370"/>
      <c r="BI28" s="370"/>
      <c r="BJ28" s="370"/>
      <c r="BK28" s="371"/>
    </row>
    <row r="29" spans="1:84" x14ac:dyDescent="0.15">
      <c r="A29" s="372" t="str">
        <f>見積書!B21</f>
        <v>■　設計</v>
      </c>
      <c r="B29" s="373"/>
      <c r="C29" s="373"/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4"/>
      <c r="P29" s="378">
        <f>見積書!O21</f>
        <v>9.5</v>
      </c>
      <c r="Q29" s="379"/>
      <c r="R29" s="379"/>
      <c r="S29" s="379"/>
      <c r="T29" s="380"/>
      <c r="U29" s="366" t="str">
        <f>見積書!S21</f>
        <v>人日</v>
      </c>
      <c r="V29" s="367"/>
      <c r="W29" s="367"/>
      <c r="X29" s="367"/>
      <c r="Y29" s="368"/>
      <c r="Z29" s="384">
        <f>見積書!W21</f>
        <v>48000</v>
      </c>
      <c r="AA29" s="367"/>
      <c r="AB29" s="367"/>
      <c r="AC29" s="367"/>
      <c r="AD29" s="367"/>
      <c r="AE29" s="367"/>
      <c r="AF29" s="367"/>
      <c r="AG29" s="367"/>
      <c r="AH29" s="367"/>
      <c r="AI29" s="368"/>
      <c r="AJ29" s="385">
        <f>見積書!AE21</f>
        <v>456000</v>
      </c>
      <c r="AK29" s="386"/>
      <c r="AL29" s="386"/>
      <c r="AM29" s="386"/>
      <c r="AN29" s="386"/>
      <c r="AO29" s="386"/>
      <c r="AP29" s="386"/>
      <c r="AQ29" s="386"/>
      <c r="AR29" s="386"/>
      <c r="AS29" s="386"/>
      <c r="AT29" s="386"/>
      <c r="AU29" s="386"/>
      <c r="AV29" s="386"/>
      <c r="AW29" s="386"/>
      <c r="AX29" s="387"/>
      <c r="AY29" s="366" t="str">
        <f>IF(見積書!AP21="","",見積書!AP21)</f>
        <v/>
      </c>
      <c r="AZ29" s="367"/>
      <c r="BA29" s="367"/>
      <c r="BB29" s="367"/>
      <c r="BC29" s="367"/>
      <c r="BD29" s="367"/>
      <c r="BE29" s="367"/>
      <c r="BF29" s="367"/>
      <c r="BG29" s="367"/>
      <c r="BH29" s="367"/>
      <c r="BI29" s="367"/>
      <c r="BJ29" s="367"/>
      <c r="BK29" s="368"/>
    </row>
    <row r="30" spans="1:84" x14ac:dyDescent="0.15">
      <c r="A30" s="375"/>
      <c r="B30" s="376"/>
      <c r="C30" s="376"/>
      <c r="D30" s="376"/>
      <c r="E30" s="376"/>
      <c r="F30" s="376"/>
      <c r="G30" s="376"/>
      <c r="H30" s="376"/>
      <c r="I30" s="376"/>
      <c r="J30" s="376"/>
      <c r="K30" s="376"/>
      <c r="L30" s="376"/>
      <c r="M30" s="376"/>
      <c r="N30" s="376"/>
      <c r="O30" s="377"/>
      <c r="P30" s="381"/>
      <c r="Q30" s="382"/>
      <c r="R30" s="382"/>
      <c r="S30" s="382"/>
      <c r="T30" s="383"/>
      <c r="U30" s="369"/>
      <c r="V30" s="370"/>
      <c r="W30" s="370"/>
      <c r="X30" s="370"/>
      <c r="Y30" s="371"/>
      <c r="Z30" s="369"/>
      <c r="AA30" s="370"/>
      <c r="AB30" s="370"/>
      <c r="AC30" s="370"/>
      <c r="AD30" s="370"/>
      <c r="AE30" s="370"/>
      <c r="AF30" s="370"/>
      <c r="AG30" s="370"/>
      <c r="AH30" s="370"/>
      <c r="AI30" s="371"/>
      <c r="AJ30" s="388"/>
      <c r="AK30" s="389"/>
      <c r="AL30" s="389"/>
      <c r="AM30" s="389"/>
      <c r="AN30" s="389"/>
      <c r="AO30" s="389"/>
      <c r="AP30" s="389"/>
      <c r="AQ30" s="389"/>
      <c r="AR30" s="389"/>
      <c r="AS30" s="389"/>
      <c r="AT30" s="389"/>
      <c r="AU30" s="389"/>
      <c r="AV30" s="389"/>
      <c r="AW30" s="389"/>
      <c r="AX30" s="390"/>
      <c r="AY30" s="369"/>
      <c r="AZ30" s="370"/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1"/>
    </row>
    <row r="31" spans="1:84" x14ac:dyDescent="0.15">
      <c r="A31" s="372" t="str">
        <f>見積書!B22</f>
        <v>■　製造/開発</v>
      </c>
      <c r="B31" s="373"/>
      <c r="C31" s="373"/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4"/>
      <c r="P31" s="378">
        <f>見積書!O22</f>
        <v>35</v>
      </c>
      <c r="Q31" s="379"/>
      <c r="R31" s="379"/>
      <c r="S31" s="379"/>
      <c r="T31" s="380"/>
      <c r="U31" s="366" t="str">
        <f>見積書!S22</f>
        <v>人日</v>
      </c>
      <c r="V31" s="367"/>
      <c r="W31" s="367"/>
      <c r="X31" s="367"/>
      <c r="Y31" s="368"/>
      <c r="Z31" s="384">
        <f>見積書!W22</f>
        <v>40000</v>
      </c>
      <c r="AA31" s="367"/>
      <c r="AB31" s="367"/>
      <c r="AC31" s="367"/>
      <c r="AD31" s="367"/>
      <c r="AE31" s="367"/>
      <c r="AF31" s="367"/>
      <c r="AG31" s="367"/>
      <c r="AH31" s="367"/>
      <c r="AI31" s="368"/>
      <c r="AJ31" s="385">
        <f>見積書!AE22</f>
        <v>1400000</v>
      </c>
      <c r="AK31" s="386"/>
      <c r="AL31" s="386"/>
      <c r="AM31" s="386"/>
      <c r="AN31" s="386"/>
      <c r="AO31" s="386"/>
      <c r="AP31" s="386"/>
      <c r="AQ31" s="386"/>
      <c r="AR31" s="386"/>
      <c r="AS31" s="386"/>
      <c r="AT31" s="386"/>
      <c r="AU31" s="386"/>
      <c r="AV31" s="386"/>
      <c r="AW31" s="386"/>
      <c r="AX31" s="387"/>
      <c r="AY31" s="366" t="str">
        <f>IF(見積書!AP22="","",見積書!AP22)</f>
        <v/>
      </c>
      <c r="AZ31" s="367"/>
      <c r="BA31" s="367"/>
      <c r="BB31" s="367"/>
      <c r="BC31" s="367"/>
      <c r="BD31" s="367"/>
      <c r="BE31" s="367"/>
      <c r="BF31" s="367"/>
      <c r="BG31" s="367"/>
      <c r="BH31" s="367"/>
      <c r="BI31" s="367"/>
      <c r="BJ31" s="367"/>
      <c r="BK31" s="368"/>
    </row>
    <row r="32" spans="1:84" x14ac:dyDescent="0.15">
      <c r="A32" s="375"/>
      <c r="B32" s="376"/>
      <c r="C32" s="376"/>
      <c r="D32" s="376"/>
      <c r="E32" s="376"/>
      <c r="F32" s="376"/>
      <c r="G32" s="376"/>
      <c r="H32" s="376"/>
      <c r="I32" s="376"/>
      <c r="J32" s="376"/>
      <c r="K32" s="376"/>
      <c r="L32" s="376"/>
      <c r="M32" s="376"/>
      <c r="N32" s="376"/>
      <c r="O32" s="377"/>
      <c r="P32" s="381"/>
      <c r="Q32" s="382"/>
      <c r="R32" s="382"/>
      <c r="S32" s="382"/>
      <c r="T32" s="383"/>
      <c r="U32" s="369"/>
      <c r="V32" s="370"/>
      <c r="W32" s="370"/>
      <c r="X32" s="370"/>
      <c r="Y32" s="371"/>
      <c r="Z32" s="369"/>
      <c r="AA32" s="370"/>
      <c r="AB32" s="370"/>
      <c r="AC32" s="370"/>
      <c r="AD32" s="370"/>
      <c r="AE32" s="370"/>
      <c r="AF32" s="370"/>
      <c r="AG32" s="370"/>
      <c r="AH32" s="370"/>
      <c r="AI32" s="371"/>
      <c r="AJ32" s="388"/>
      <c r="AK32" s="389"/>
      <c r="AL32" s="389"/>
      <c r="AM32" s="389"/>
      <c r="AN32" s="389"/>
      <c r="AO32" s="389"/>
      <c r="AP32" s="389"/>
      <c r="AQ32" s="389"/>
      <c r="AR32" s="389"/>
      <c r="AS32" s="389"/>
      <c r="AT32" s="389"/>
      <c r="AU32" s="389"/>
      <c r="AV32" s="389"/>
      <c r="AW32" s="389"/>
      <c r="AX32" s="390"/>
      <c r="AY32" s="369"/>
      <c r="AZ32" s="370"/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1"/>
    </row>
    <row r="33" spans="1:63" x14ac:dyDescent="0.15">
      <c r="A33" s="372" t="str">
        <f>見積書!B23</f>
        <v>■　全体テスト</v>
      </c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3"/>
      <c r="N33" s="373"/>
      <c r="O33" s="374"/>
      <c r="P33" s="378">
        <f>見積書!O23</f>
        <v>5</v>
      </c>
      <c r="Q33" s="379"/>
      <c r="R33" s="379"/>
      <c r="S33" s="379"/>
      <c r="T33" s="380"/>
      <c r="U33" s="366" t="str">
        <f>見積書!S23</f>
        <v>人日</v>
      </c>
      <c r="V33" s="367"/>
      <c r="W33" s="367"/>
      <c r="X33" s="367"/>
      <c r="Y33" s="368"/>
      <c r="Z33" s="384">
        <f>見積書!W23</f>
        <v>48000</v>
      </c>
      <c r="AA33" s="367"/>
      <c r="AB33" s="367"/>
      <c r="AC33" s="367"/>
      <c r="AD33" s="367"/>
      <c r="AE33" s="367"/>
      <c r="AF33" s="367"/>
      <c r="AG33" s="367"/>
      <c r="AH33" s="367"/>
      <c r="AI33" s="368"/>
      <c r="AJ33" s="385">
        <f>見積書!AE23</f>
        <v>240000</v>
      </c>
      <c r="AK33" s="386"/>
      <c r="AL33" s="386"/>
      <c r="AM33" s="386"/>
      <c r="AN33" s="386"/>
      <c r="AO33" s="386"/>
      <c r="AP33" s="386"/>
      <c r="AQ33" s="386"/>
      <c r="AR33" s="386"/>
      <c r="AS33" s="386"/>
      <c r="AT33" s="386"/>
      <c r="AU33" s="386"/>
      <c r="AV33" s="386"/>
      <c r="AW33" s="386"/>
      <c r="AX33" s="387"/>
      <c r="AY33" s="366" t="str">
        <f>IF(見積書!AP23="","",見積書!AP23)</f>
        <v/>
      </c>
      <c r="AZ33" s="367"/>
      <c r="BA33" s="367"/>
      <c r="BB33" s="367"/>
      <c r="BC33" s="367"/>
      <c r="BD33" s="367"/>
      <c r="BE33" s="367"/>
      <c r="BF33" s="367"/>
      <c r="BG33" s="367"/>
      <c r="BH33" s="367"/>
      <c r="BI33" s="367"/>
      <c r="BJ33" s="367"/>
      <c r="BK33" s="368"/>
    </row>
    <row r="34" spans="1:63" x14ac:dyDescent="0.15">
      <c r="A34" s="375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377"/>
      <c r="P34" s="381"/>
      <c r="Q34" s="382"/>
      <c r="R34" s="382"/>
      <c r="S34" s="382"/>
      <c r="T34" s="383"/>
      <c r="U34" s="369"/>
      <c r="V34" s="370"/>
      <c r="W34" s="370"/>
      <c r="X34" s="370"/>
      <c r="Y34" s="371"/>
      <c r="Z34" s="369"/>
      <c r="AA34" s="370"/>
      <c r="AB34" s="370"/>
      <c r="AC34" s="370"/>
      <c r="AD34" s="370"/>
      <c r="AE34" s="370"/>
      <c r="AF34" s="370"/>
      <c r="AG34" s="370"/>
      <c r="AH34" s="370"/>
      <c r="AI34" s="371"/>
      <c r="AJ34" s="388"/>
      <c r="AK34" s="389"/>
      <c r="AL34" s="389"/>
      <c r="AM34" s="389"/>
      <c r="AN34" s="389"/>
      <c r="AO34" s="389"/>
      <c r="AP34" s="389"/>
      <c r="AQ34" s="389"/>
      <c r="AR34" s="389"/>
      <c r="AS34" s="389"/>
      <c r="AT34" s="389"/>
      <c r="AU34" s="389"/>
      <c r="AV34" s="389"/>
      <c r="AW34" s="389"/>
      <c r="AX34" s="390"/>
      <c r="AY34" s="369"/>
      <c r="AZ34" s="370"/>
      <c r="BA34" s="370"/>
      <c r="BB34" s="370"/>
      <c r="BC34" s="370"/>
      <c r="BD34" s="370"/>
      <c r="BE34" s="370"/>
      <c r="BF34" s="370"/>
      <c r="BG34" s="370"/>
      <c r="BH34" s="370"/>
      <c r="BI34" s="370"/>
      <c r="BJ34" s="370"/>
      <c r="BK34" s="371"/>
    </row>
    <row r="35" spans="1:63" x14ac:dyDescent="0.15">
      <c r="A35" s="372" t="str">
        <f>見積書!B24</f>
        <v>■　本番移行/配布</v>
      </c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4"/>
      <c r="P35" s="378">
        <f>見積書!O24</f>
        <v>0</v>
      </c>
      <c r="Q35" s="379"/>
      <c r="R35" s="379"/>
      <c r="S35" s="379"/>
      <c r="T35" s="380"/>
      <c r="U35" s="366" t="str">
        <f>見積書!S24</f>
        <v>人日</v>
      </c>
      <c r="V35" s="367"/>
      <c r="W35" s="367"/>
      <c r="X35" s="367"/>
      <c r="Y35" s="368"/>
      <c r="Z35" s="384">
        <f>見積書!W24</f>
        <v>48000</v>
      </c>
      <c r="AA35" s="367"/>
      <c r="AB35" s="367"/>
      <c r="AC35" s="367"/>
      <c r="AD35" s="367"/>
      <c r="AE35" s="367"/>
      <c r="AF35" s="367"/>
      <c r="AG35" s="367"/>
      <c r="AH35" s="367"/>
      <c r="AI35" s="368"/>
      <c r="AJ35" s="385">
        <f>見積書!AE24</f>
        <v>0</v>
      </c>
      <c r="AK35" s="386"/>
      <c r="AL35" s="386"/>
      <c r="AM35" s="386"/>
      <c r="AN35" s="386"/>
      <c r="AO35" s="386"/>
      <c r="AP35" s="386"/>
      <c r="AQ35" s="386"/>
      <c r="AR35" s="386"/>
      <c r="AS35" s="386"/>
      <c r="AT35" s="386"/>
      <c r="AU35" s="386"/>
      <c r="AV35" s="386"/>
      <c r="AW35" s="386"/>
      <c r="AX35" s="387"/>
      <c r="AY35" s="366" t="str">
        <f>IF(見積書!AP24="","",見積書!AP24)</f>
        <v/>
      </c>
      <c r="AZ35" s="367"/>
      <c r="BA35" s="367"/>
      <c r="BB35" s="367"/>
      <c r="BC35" s="367"/>
      <c r="BD35" s="367"/>
      <c r="BE35" s="367"/>
      <c r="BF35" s="367"/>
      <c r="BG35" s="367"/>
      <c r="BH35" s="367"/>
      <c r="BI35" s="367"/>
      <c r="BJ35" s="367"/>
      <c r="BK35" s="368"/>
    </row>
    <row r="36" spans="1:63" x14ac:dyDescent="0.15">
      <c r="A36" s="375"/>
      <c r="B36" s="376"/>
      <c r="C36" s="376"/>
      <c r="D36" s="376"/>
      <c r="E36" s="376"/>
      <c r="F36" s="376"/>
      <c r="G36" s="376"/>
      <c r="H36" s="376"/>
      <c r="I36" s="376"/>
      <c r="J36" s="376"/>
      <c r="K36" s="376"/>
      <c r="L36" s="376"/>
      <c r="M36" s="376"/>
      <c r="N36" s="376"/>
      <c r="O36" s="377"/>
      <c r="P36" s="381"/>
      <c r="Q36" s="382"/>
      <c r="R36" s="382"/>
      <c r="S36" s="382"/>
      <c r="T36" s="383"/>
      <c r="U36" s="369"/>
      <c r="V36" s="370"/>
      <c r="W36" s="370"/>
      <c r="X36" s="370"/>
      <c r="Y36" s="371"/>
      <c r="Z36" s="369"/>
      <c r="AA36" s="370"/>
      <c r="AB36" s="370"/>
      <c r="AC36" s="370"/>
      <c r="AD36" s="370"/>
      <c r="AE36" s="370"/>
      <c r="AF36" s="370"/>
      <c r="AG36" s="370"/>
      <c r="AH36" s="370"/>
      <c r="AI36" s="371"/>
      <c r="AJ36" s="388"/>
      <c r="AK36" s="389"/>
      <c r="AL36" s="389"/>
      <c r="AM36" s="389"/>
      <c r="AN36" s="389"/>
      <c r="AO36" s="389"/>
      <c r="AP36" s="389"/>
      <c r="AQ36" s="389"/>
      <c r="AR36" s="389"/>
      <c r="AS36" s="389"/>
      <c r="AT36" s="389"/>
      <c r="AU36" s="389"/>
      <c r="AV36" s="389"/>
      <c r="AW36" s="389"/>
      <c r="AX36" s="390"/>
      <c r="AY36" s="369"/>
      <c r="AZ36" s="370"/>
      <c r="BA36" s="370"/>
      <c r="BB36" s="370"/>
      <c r="BC36" s="370"/>
      <c r="BD36" s="370"/>
      <c r="BE36" s="370"/>
      <c r="BF36" s="370"/>
      <c r="BG36" s="370"/>
      <c r="BH36" s="370"/>
      <c r="BI36" s="370"/>
      <c r="BJ36" s="370"/>
      <c r="BK36" s="371"/>
    </row>
    <row r="37" spans="1:63" x14ac:dyDescent="0.15">
      <c r="A37" s="372" t="str">
        <f>見積書!B25</f>
        <v>■　リスク</v>
      </c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4"/>
      <c r="P37" s="378">
        <f>見積書!O25</f>
        <v>5</v>
      </c>
      <c r="Q37" s="379"/>
      <c r="R37" s="379"/>
      <c r="S37" s="379"/>
      <c r="T37" s="380"/>
      <c r="U37" s="366" t="str">
        <f>見積書!S25</f>
        <v>人日</v>
      </c>
      <c r="V37" s="367"/>
      <c r="W37" s="367"/>
      <c r="X37" s="367"/>
      <c r="Y37" s="368"/>
      <c r="Z37" s="384">
        <f>見積書!W25</f>
        <v>40000</v>
      </c>
      <c r="AA37" s="367"/>
      <c r="AB37" s="367"/>
      <c r="AC37" s="367"/>
      <c r="AD37" s="367"/>
      <c r="AE37" s="367"/>
      <c r="AF37" s="367"/>
      <c r="AG37" s="367"/>
      <c r="AH37" s="367"/>
      <c r="AI37" s="368"/>
      <c r="AJ37" s="385">
        <f>見積書!AE25</f>
        <v>200000</v>
      </c>
      <c r="AK37" s="386"/>
      <c r="AL37" s="386"/>
      <c r="AM37" s="386"/>
      <c r="AN37" s="386"/>
      <c r="AO37" s="386"/>
      <c r="AP37" s="386"/>
      <c r="AQ37" s="386"/>
      <c r="AR37" s="386"/>
      <c r="AS37" s="386"/>
      <c r="AT37" s="386"/>
      <c r="AU37" s="386"/>
      <c r="AV37" s="386"/>
      <c r="AW37" s="386"/>
      <c r="AX37" s="387"/>
      <c r="AY37" s="366" t="str">
        <f>IF(見積書!AP25="","",見積書!AP25)</f>
        <v/>
      </c>
      <c r="AZ37" s="367"/>
      <c r="BA37" s="367"/>
      <c r="BB37" s="367"/>
      <c r="BC37" s="367"/>
      <c r="BD37" s="367"/>
      <c r="BE37" s="367"/>
      <c r="BF37" s="367"/>
      <c r="BG37" s="367"/>
      <c r="BH37" s="367"/>
      <c r="BI37" s="367"/>
      <c r="BJ37" s="367"/>
      <c r="BK37" s="368"/>
    </row>
    <row r="38" spans="1:63" x14ac:dyDescent="0.15">
      <c r="A38" s="375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7"/>
      <c r="P38" s="381"/>
      <c r="Q38" s="382"/>
      <c r="R38" s="382"/>
      <c r="S38" s="382"/>
      <c r="T38" s="383"/>
      <c r="U38" s="369"/>
      <c r="V38" s="370"/>
      <c r="W38" s="370"/>
      <c r="X38" s="370"/>
      <c r="Y38" s="371"/>
      <c r="Z38" s="369"/>
      <c r="AA38" s="370"/>
      <c r="AB38" s="370"/>
      <c r="AC38" s="370"/>
      <c r="AD38" s="370"/>
      <c r="AE38" s="370"/>
      <c r="AF38" s="370"/>
      <c r="AG38" s="370"/>
      <c r="AH38" s="370"/>
      <c r="AI38" s="371"/>
      <c r="AJ38" s="388"/>
      <c r="AK38" s="389"/>
      <c r="AL38" s="389"/>
      <c r="AM38" s="389"/>
      <c r="AN38" s="389"/>
      <c r="AO38" s="389"/>
      <c r="AP38" s="389"/>
      <c r="AQ38" s="389"/>
      <c r="AR38" s="389"/>
      <c r="AS38" s="389"/>
      <c r="AT38" s="389"/>
      <c r="AU38" s="389"/>
      <c r="AV38" s="389"/>
      <c r="AW38" s="389"/>
      <c r="AX38" s="390"/>
      <c r="AY38" s="369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1"/>
    </row>
    <row r="39" spans="1:63" x14ac:dyDescent="0.15">
      <c r="A39" s="372" t="str">
        <f>見積書!B26</f>
        <v>■　管理/調整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4"/>
      <c r="P39" s="378">
        <f>見積書!O26</f>
        <v>0</v>
      </c>
      <c r="Q39" s="379"/>
      <c r="R39" s="379"/>
      <c r="S39" s="379"/>
      <c r="T39" s="380"/>
      <c r="U39" s="366" t="str">
        <f>見積書!S26</f>
        <v>人日</v>
      </c>
      <c r="V39" s="367"/>
      <c r="W39" s="367"/>
      <c r="X39" s="367"/>
      <c r="Y39" s="368"/>
      <c r="Z39" s="384">
        <f>見積書!W26</f>
        <v>40000</v>
      </c>
      <c r="AA39" s="367"/>
      <c r="AB39" s="367"/>
      <c r="AC39" s="367"/>
      <c r="AD39" s="367"/>
      <c r="AE39" s="367"/>
      <c r="AF39" s="367"/>
      <c r="AG39" s="367"/>
      <c r="AH39" s="367"/>
      <c r="AI39" s="368"/>
      <c r="AJ39" s="385">
        <f>見積書!AE26</f>
        <v>0</v>
      </c>
      <c r="AK39" s="386"/>
      <c r="AL39" s="386"/>
      <c r="AM39" s="386"/>
      <c r="AN39" s="386"/>
      <c r="AO39" s="386"/>
      <c r="AP39" s="386"/>
      <c r="AQ39" s="386"/>
      <c r="AR39" s="386"/>
      <c r="AS39" s="386"/>
      <c r="AT39" s="386"/>
      <c r="AU39" s="386"/>
      <c r="AV39" s="386"/>
      <c r="AW39" s="386"/>
      <c r="AX39" s="387"/>
      <c r="AY39" s="366" t="str">
        <f>IF(見積書!AP26="","",見積書!AP26)</f>
        <v/>
      </c>
      <c r="AZ39" s="367"/>
      <c r="BA39" s="367"/>
      <c r="BB39" s="367"/>
      <c r="BC39" s="367"/>
      <c r="BD39" s="367"/>
      <c r="BE39" s="367"/>
      <c r="BF39" s="367"/>
      <c r="BG39" s="367"/>
      <c r="BH39" s="367"/>
      <c r="BI39" s="367"/>
      <c r="BJ39" s="367"/>
      <c r="BK39" s="368"/>
    </row>
    <row r="40" spans="1:63" x14ac:dyDescent="0.15">
      <c r="A40" s="375"/>
      <c r="B40" s="376"/>
      <c r="C40" s="376"/>
      <c r="D40" s="376"/>
      <c r="E40" s="376"/>
      <c r="F40" s="376"/>
      <c r="G40" s="376"/>
      <c r="H40" s="376"/>
      <c r="I40" s="376"/>
      <c r="J40" s="376"/>
      <c r="K40" s="376"/>
      <c r="L40" s="376"/>
      <c r="M40" s="376"/>
      <c r="N40" s="376"/>
      <c r="O40" s="377"/>
      <c r="P40" s="381"/>
      <c r="Q40" s="382"/>
      <c r="R40" s="382"/>
      <c r="S40" s="382"/>
      <c r="T40" s="383"/>
      <c r="U40" s="369"/>
      <c r="V40" s="370"/>
      <c r="W40" s="370"/>
      <c r="X40" s="370"/>
      <c r="Y40" s="371"/>
      <c r="Z40" s="369"/>
      <c r="AA40" s="370"/>
      <c r="AB40" s="370"/>
      <c r="AC40" s="370"/>
      <c r="AD40" s="370"/>
      <c r="AE40" s="370"/>
      <c r="AF40" s="370"/>
      <c r="AG40" s="370"/>
      <c r="AH40" s="370"/>
      <c r="AI40" s="371"/>
      <c r="AJ40" s="388"/>
      <c r="AK40" s="389"/>
      <c r="AL40" s="389"/>
      <c r="AM40" s="389"/>
      <c r="AN40" s="389"/>
      <c r="AO40" s="389"/>
      <c r="AP40" s="389"/>
      <c r="AQ40" s="389"/>
      <c r="AR40" s="389"/>
      <c r="AS40" s="389"/>
      <c r="AT40" s="389"/>
      <c r="AU40" s="389"/>
      <c r="AV40" s="389"/>
      <c r="AW40" s="389"/>
      <c r="AX40" s="390"/>
      <c r="AY40" s="369"/>
      <c r="AZ40" s="370"/>
      <c r="BA40" s="370"/>
      <c r="BB40" s="370"/>
      <c r="BC40" s="370"/>
      <c r="BD40" s="370"/>
      <c r="BE40" s="370"/>
      <c r="BF40" s="370"/>
      <c r="BG40" s="370"/>
      <c r="BH40" s="370"/>
      <c r="BI40" s="370"/>
      <c r="BJ40" s="370"/>
      <c r="BK40" s="371"/>
    </row>
    <row r="41" spans="1:63" x14ac:dyDescent="0.15">
      <c r="A41" s="372" t="str">
        <f>見積書!B27</f>
        <v>■　その他</v>
      </c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4"/>
      <c r="P41" s="378">
        <f>見積書!O27</f>
        <v>5</v>
      </c>
      <c r="Q41" s="379"/>
      <c r="R41" s="379"/>
      <c r="S41" s="379"/>
      <c r="T41" s="380"/>
      <c r="U41" s="366" t="str">
        <f>見積書!S27</f>
        <v>人日</v>
      </c>
      <c r="V41" s="367"/>
      <c r="W41" s="367"/>
      <c r="X41" s="367"/>
      <c r="Y41" s="368"/>
      <c r="Z41" s="384">
        <f>見積書!W27</f>
        <v>40000</v>
      </c>
      <c r="AA41" s="367"/>
      <c r="AB41" s="367"/>
      <c r="AC41" s="367"/>
      <c r="AD41" s="367"/>
      <c r="AE41" s="367"/>
      <c r="AF41" s="367"/>
      <c r="AG41" s="367"/>
      <c r="AH41" s="367"/>
      <c r="AI41" s="368"/>
      <c r="AJ41" s="385">
        <f>見積書!AE27</f>
        <v>200000</v>
      </c>
      <c r="AK41" s="386"/>
      <c r="AL41" s="386"/>
      <c r="AM41" s="386"/>
      <c r="AN41" s="386"/>
      <c r="AO41" s="386"/>
      <c r="AP41" s="386"/>
      <c r="AQ41" s="386"/>
      <c r="AR41" s="386"/>
      <c r="AS41" s="386"/>
      <c r="AT41" s="386"/>
      <c r="AU41" s="386"/>
      <c r="AV41" s="386"/>
      <c r="AW41" s="386"/>
      <c r="AX41" s="387"/>
      <c r="AY41" s="366" t="str">
        <f>IF(見積書!AP27="","",見積書!AP27)</f>
        <v/>
      </c>
      <c r="AZ41" s="367"/>
      <c r="BA41" s="367"/>
      <c r="BB41" s="367"/>
      <c r="BC41" s="367"/>
      <c r="BD41" s="367"/>
      <c r="BE41" s="367"/>
      <c r="BF41" s="367"/>
      <c r="BG41" s="367"/>
      <c r="BH41" s="367"/>
      <c r="BI41" s="367"/>
      <c r="BJ41" s="367"/>
      <c r="BK41" s="368"/>
    </row>
    <row r="42" spans="1:63" x14ac:dyDescent="0.15">
      <c r="A42" s="375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6"/>
      <c r="O42" s="377"/>
      <c r="P42" s="381"/>
      <c r="Q42" s="382"/>
      <c r="R42" s="382"/>
      <c r="S42" s="382"/>
      <c r="T42" s="383"/>
      <c r="U42" s="369"/>
      <c r="V42" s="370"/>
      <c r="W42" s="370"/>
      <c r="X42" s="370"/>
      <c r="Y42" s="371"/>
      <c r="Z42" s="369"/>
      <c r="AA42" s="370"/>
      <c r="AB42" s="370"/>
      <c r="AC42" s="370"/>
      <c r="AD42" s="370"/>
      <c r="AE42" s="370"/>
      <c r="AF42" s="370"/>
      <c r="AG42" s="370"/>
      <c r="AH42" s="370"/>
      <c r="AI42" s="371"/>
      <c r="AJ42" s="388"/>
      <c r="AK42" s="389"/>
      <c r="AL42" s="389"/>
      <c r="AM42" s="389"/>
      <c r="AN42" s="389"/>
      <c r="AO42" s="389"/>
      <c r="AP42" s="389"/>
      <c r="AQ42" s="389"/>
      <c r="AR42" s="389"/>
      <c r="AS42" s="389"/>
      <c r="AT42" s="389"/>
      <c r="AU42" s="389"/>
      <c r="AV42" s="389"/>
      <c r="AW42" s="389"/>
      <c r="AX42" s="390"/>
      <c r="AY42" s="369"/>
      <c r="AZ42" s="370"/>
      <c r="BA42" s="370"/>
      <c r="BB42" s="370"/>
      <c r="BC42" s="370"/>
      <c r="BD42" s="370"/>
      <c r="BE42" s="370"/>
      <c r="BF42" s="370"/>
      <c r="BG42" s="370"/>
      <c r="BH42" s="370"/>
      <c r="BI42" s="370"/>
      <c r="BJ42" s="370"/>
      <c r="BK42" s="371"/>
    </row>
    <row r="43" spans="1:63" x14ac:dyDescent="0.15">
      <c r="A43" s="372" t="str">
        <f>IF(見積書!B29="","",見積書!B29)</f>
        <v/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4"/>
      <c r="P43" s="378" t="str">
        <f>IF(見積書!O29="","",見積書!O29)</f>
        <v/>
      </c>
      <c r="Q43" s="379"/>
      <c r="R43" s="379"/>
      <c r="S43" s="379"/>
      <c r="T43" s="380"/>
      <c r="U43" s="366" t="str">
        <f>IF(見積書!S29="","",見積書!S29)</f>
        <v/>
      </c>
      <c r="V43" s="367"/>
      <c r="W43" s="367"/>
      <c r="X43" s="367"/>
      <c r="Y43" s="368"/>
      <c r="Z43" s="384" t="str">
        <f>IF(見積書!W29="","",見積書!W29)</f>
        <v/>
      </c>
      <c r="AA43" s="367"/>
      <c r="AB43" s="367"/>
      <c r="AC43" s="367"/>
      <c r="AD43" s="367"/>
      <c r="AE43" s="367"/>
      <c r="AF43" s="367"/>
      <c r="AG43" s="367"/>
      <c r="AH43" s="367"/>
      <c r="AI43" s="368"/>
      <c r="AJ43" s="385" t="str">
        <f>IF(見積書!AE29="","",見積書!AE29)</f>
        <v/>
      </c>
      <c r="AK43" s="386"/>
      <c r="AL43" s="386"/>
      <c r="AM43" s="386"/>
      <c r="AN43" s="386"/>
      <c r="AO43" s="386"/>
      <c r="AP43" s="386"/>
      <c r="AQ43" s="386"/>
      <c r="AR43" s="386"/>
      <c r="AS43" s="386"/>
      <c r="AT43" s="386"/>
      <c r="AU43" s="386"/>
      <c r="AV43" s="386"/>
      <c r="AW43" s="386"/>
      <c r="AX43" s="387"/>
      <c r="AY43" s="366" t="str">
        <f>IF(見積書!AP29="","",見積書!AP29)</f>
        <v/>
      </c>
      <c r="AZ43" s="367"/>
      <c r="BA43" s="367"/>
      <c r="BB43" s="367"/>
      <c r="BC43" s="367"/>
      <c r="BD43" s="367"/>
      <c r="BE43" s="367"/>
      <c r="BF43" s="367"/>
      <c r="BG43" s="367"/>
      <c r="BH43" s="367"/>
      <c r="BI43" s="367"/>
      <c r="BJ43" s="367"/>
      <c r="BK43" s="368"/>
    </row>
    <row r="44" spans="1:63" x14ac:dyDescent="0.15">
      <c r="A44" s="375"/>
      <c r="B44" s="376"/>
      <c r="C44" s="376"/>
      <c r="D44" s="376"/>
      <c r="E44" s="376"/>
      <c r="F44" s="376"/>
      <c r="G44" s="376"/>
      <c r="H44" s="376"/>
      <c r="I44" s="376"/>
      <c r="J44" s="376"/>
      <c r="K44" s="376"/>
      <c r="L44" s="376"/>
      <c r="M44" s="376"/>
      <c r="N44" s="376"/>
      <c r="O44" s="377"/>
      <c r="P44" s="381"/>
      <c r="Q44" s="382"/>
      <c r="R44" s="382"/>
      <c r="S44" s="382"/>
      <c r="T44" s="383"/>
      <c r="U44" s="369"/>
      <c r="V44" s="370"/>
      <c r="W44" s="370"/>
      <c r="X44" s="370"/>
      <c r="Y44" s="371"/>
      <c r="Z44" s="369"/>
      <c r="AA44" s="370"/>
      <c r="AB44" s="370"/>
      <c r="AC44" s="370"/>
      <c r="AD44" s="370"/>
      <c r="AE44" s="370"/>
      <c r="AF44" s="370"/>
      <c r="AG44" s="370"/>
      <c r="AH44" s="370"/>
      <c r="AI44" s="371"/>
      <c r="AJ44" s="388"/>
      <c r="AK44" s="389"/>
      <c r="AL44" s="389"/>
      <c r="AM44" s="389"/>
      <c r="AN44" s="389"/>
      <c r="AO44" s="389"/>
      <c r="AP44" s="389"/>
      <c r="AQ44" s="389"/>
      <c r="AR44" s="389"/>
      <c r="AS44" s="389"/>
      <c r="AT44" s="389"/>
      <c r="AU44" s="389"/>
      <c r="AV44" s="389"/>
      <c r="AW44" s="389"/>
      <c r="AX44" s="390"/>
      <c r="AY44" s="369"/>
      <c r="AZ44" s="370"/>
      <c r="BA44" s="370"/>
      <c r="BB44" s="370"/>
      <c r="BC44" s="370"/>
      <c r="BD44" s="370"/>
      <c r="BE44" s="370"/>
      <c r="BF44" s="370"/>
      <c r="BG44" s="370"/>
      <c r="BH44" s="370"/>
      <c r="BI44" s="370"/>
      <c r="BJ44" s="370"/>
      <c r="BK44" s="371"/>
    </row>
    <row r="45" spans="1:63" x14ac:dyDescent="0.15">
      <c r="A45" s="394" t="s">
        <v>122</v>
      </c>
      <c r="B45" s="400"/>
      <c r="C45" s="400"/>
      <c r="D45" s="400"/>
      <c r="E45" s="400"/>
      <c r="F45" s="400"/>
      <c r="G45" s="400"/>
      <c r="H45" s="401"/>
      <c r="I45" s="448">
        <f>見積書!AE58</f>
        <v>2688000</v>
      </c>
      <c r="J45" s="367"/>
      <c r="K45" s="367"/>
      <c r="L45" s="367"/>
      <c r="M45" s="367"/>
      <c r="N45" s="367"/>
      <c r="O45" s="367"/>
      <c r="P45" s="367"/>
      <c r="Q45" s="367"/>
      <c r="R45" s="367"/>
      <c r="S45" s="367"/>
      <c r="T45" s="367"/>
      <c r="U45" s="368"/>
      <c r="V45" s="394" t="s">
        <v>13</v>
      </c>
      <c r="W45" s="400"/>
      <c r="X45" s="400"/>
      <c r="Y45" s="400"/>
      <c r="Z45" s="400"/>
      <c r="AA45" s="400"/>
      <c r="AB45" s="400"/>
      <c r="AC45" s="401"/>
      <c r="AD45" s="448">
        <f>見積書!AE60</f>
        <v>215040</v>
      </c>
      <c r="AE45" s="367"/>
      <c r="AF45" s="367"/>
      <c r="AG45" s="367"/>
      <c r="AH45" s="367"/>
      <c r="AI45" s="367"/>
      <c r="AJ45" s="367"/>
      <c r="AK45" s="367"/>
      <c r="AL45" s="367"/>
      <c r="AM45" s="367"/>
      <c r="AN45" s="367"/>
      <c r="AO45" s="367"/>
      <c r="AP45" s="368"/>
      <c r="AQ45" s="394" t="s">
        <v>3</v>
      </c>
      <c r="AR45" s="400"/>
      <c r="AS45" s="400"/>
      <c r="AT45" s="400"/>
      <c r="AU45" s="400"/>
      <c r="AV45" s="400"/>
      <c r="AW45" s="400"/>
      <c r="AX45" s="401"/>
      <c r="AY45" s="448">
        <f>見積書!AE61</f>
        <v>2903040</v>
      </c>
      <c r="AZ45" s="367"/>
      <c r="BA45" s="367"/>
      <c r="BB45" s="367"/>
      <c r="BC45" s="367"/>
      <c r="BD45" s="367"/>
      <c r="BE45" s="367"/>
      <c r="BF45" s="367"/>
      <c r="BG45" s="367"/>
      <c r="BH45" s="367"/>
      <c r="BI45" s="367"/>
      <c r="BJ45" s="367"/>
      <c r="BK45" s="368"/>
    </row>
    <row r="46" spans="1:63" x14ac:dyDescent="0.15">
      <c r="A46" s="402"/>
      <c r="B46" s="403"/>
      <c r="C46" s="403"/>
      <c r="D46" s="403"/>
      <c r="E46" s="403"/>
      <c r="F46" s="403"/>
      <c r="G46" s="403"/>
      <c r="H46" s="404"/>
      <c r="I46" s="369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1"/>
      <c r="V46" s="402"/>
      <c r="W46" s="403"/>
      <c r="X46" s="403"/>
      <c r="Y46" s="403"/>
      <c r="Z46" s="403"/>
      <c r="AA46" s="403"/>
      <c r="AB46" s="403"/>
      <c r="AC46" s="404"/>
      <c r="AD46" s="369"/>
      <c r="AE46" s="370"/>
      <c r="AF46" s="370"/>
      <c r="AG46" s="370"/>
      <c r="AH46" s="370"/>
      <c r="AI46" s="370"/>
      <c r="AJ46" s="370"/>
      <c r="AK46" s="370"/>
      <c r="AL46" s="370"/>
      <c r="AM46" s="370"/>
      <c r="AN46" s="370"/>
      <c r="AO46" s="370"/>
      <c r="AP46" s="371"/>
      <c r="AQ46" s="402"/>
      <c r="AR46" s="403"/>
      <c r="AS46" s="403"/>
      <c r="AT46" s="403"/>
      <c r="AU46" s="403"/>
      <c r="AV46" s="403"/>
      <c r="AW46" s="403"/>
      <c r="AX46" s="404"/>
      <c r="AY46" s="369"/>
      <c r="AZ46" s="370"/>
      <c r="BA46" s="370"/>
      <c r="BB46" s="370"/>
      <c r="BC46" s="370"/>
      <c r="BD46" s="370"/>
      <c r="BE46" s="370"/>
      <c r="BF46" s="370"/>
      <c r="BG46" s="370"/>
      <c r="BH46" s="370"/>
      <c r="BI46" s="370"/>
      <c r="BJ46" s="370"/>
      <c r="BK46" s="371"/>
    </row>
    <row r="47" spans="1:63" x14ac:dyDescent="0.15">
      <c r="A47" s="145"/>
      <c r="B47" s="145"/>
      <c r="C47" s="145"/>
      <c r="D47" s="145"/>
      <c r="E47" s="145"/>
      <c r="F47" s="145"/>
      <c r="G47" s="145"/>
      <c r="H47" s="145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5"/>
      <c r="W47" s="145"/>
      <c r="X47" s="145"/>
      <c r="Y47" s="145"/>
      <c r="Z47" s="145"/>
      <c r="AA47" s="145"/>
      <c r="AB47" s="145"/>
      <c r="AC47" s="145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5"/>
      <c r="AR47" s="145"/>
      <c r="AS47" s="145"/>
      <c r="AT47" s="145"/>
      <c r="AU47" s="145"/>
      <c r="AV47" s="145"/>
      <c r="AW47" s="145"/>
      <c r="AX47" s="145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</row>
    <row r="48" spans="1:63" x14ac:dyDescent="0.15">
      <c r="A48" s="138" t="s">
        <v>121</v>
      </c>
    </row>
    <row r="49" spans="1:63" x14ac:dyDescent="0.15">
      <c r="A49" s="423" t="s">
        <v>120</v>
      </c>
      <c r="B49" s="430"/>
      <c r="C49" s="430"/>
      <c r="D49" s="430"/>
      <c r="E49" s="430"/>
      <c r="F49" s="430"/>
      <c r="G49" s="430"/>
      <c r="H49" s="430"/>
      <c r="I49" s="430"/>
      <c r="J49" s="430"/>
      <c r="K49" s="430"/>
      <c r="L49" s="430"/>
      <c r="M49" s="430"/>
      <c r="N49" s="430"/>
      <c r="O49" s="274"/>
      <c r="P49" s="423" t="s">
        <v>119</v>
      </c>
      <c r="Q49" s="424"/>
      <c r="R49" s="424"/>
      <c r="S49" s="424"/>
      <c r="T49" s="424"/>
      <c r="U49" s="424"/>
      <c r="V49" s="424"/>
      <c r="W49" s="424"/>
      <c r="X49" s="424"/>
      <c r="Y49" s="424"/>
      <c r="Z49" s="424"/>
      <c r="AA49" s="424"/>
      <c r="AB49" s="424"/>
      <c r="AC49" s="424"/>
      <c r="AD49" s="424"/>
      <c r="AE49" s="424"/>
      <c r="AF49" s="424"/>
      <c r="AG49" s="424"/>
      <c r="AH49" s="424"/>
      <c r="AI49" s="425"/>
      <c r="AJ49" s="423" t="s">
        <v>118</v>
      </c>
      <c r="AK49" s="430"/>
      <c r="AL49" s="430"/>
      <c r="AM49" s="430"/>
      <c r="AN49" s="430"/>
      <c r="AO49" s="430"/>
      <c r="AP49" s="430"/>
      <c r="AQ49" s="430"/>
      <c r="AR49" s="430"/>
      <c r="AS49" s="430"/>
      <c r="AT49" s="430"/>
      <c r="AU49" s="430"/>
      <c r="AV49" s="430"/>
      <c r="AW49" s="430"/>
      <c r="AX49" s="430"/>
      <c r="AY49" s="430"/>
      <c r="AZ49" s="430"/>
      <c r="BA49" s="430"/>
      <c r="BB49" s="430"/>
      <c r="BC49" s="430"/>
      <c r="BD49" s="430"/>
      <c r="BE49" s="430"/>
      <c r="BF49" s="430"/>
      <c r="BG49" s="430"/>
      <c r="BH49" s="430"/>
      <c r="BI49" s="430"/>
      <c r="BJ49" s="430"/>
      <c r="BK49" s="274"/>
    </row>
    <row r="50" spans="1:63" x14ac:dyDescent="0.15">
      <c r="A50" s="411" t="s">
        <v>117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3"/>
      <c r="P50" s="417"/>
      <c r="Q50" s="418"/>
      <c r="R50" s="418"/>
      <c r="S50" s="418"/>
      <c r="T50" s="418"/>
      <c r="U50" s="418"/>
      <c r="V50" s="418"/>
      <c r="W50" s="418"/>
      <c r="X50" s="418"/>
      <c r="Y50" s="418"/>
      <c r="Z50" s="418"/>
      <c r="AA50" s="418"/>
      <c r="AB50" s="418"/>
      <c r="AC50" s="418"/>
      <c r="AD50" s="418"/>
      <c r="AE50" s="418"/>
      <c r="AF50" s="418"/>
      <c r="AG50" s="418"/>
      <c r="AH50" s="418"/>
      <c r="AI50" s="419"/>
      <c r="AJ50" s="417"/>
      <c r="AK50" s="418"/>
      <c r="AL50" s="418"/>
      <c r="AM50" s="418"/>
      <c r="AN50" s="418"/>
      <c r="AO50" s="418"/>
      <c r="AP50" s="418"/>
      <c r="AQ50" s="418"/>
      <c r="AR50" s="418"/>
      <c r="AS50" s="418"/>
      <c r="AT50" s="418"/>
      <c r="AU50" s="418"/>
      <c r="AV50" s="418"/>
      <c r="AW50" s="418"/>
      <c r="AX50" s="418"/>
      <c r="AY50" s="418"/>
      <c r="AZ50" s="418"/>
      <c r="BA50" s="418"/>
      <c r="BB50" s="418"/>
      <c r="BC50" s="418"/>
      <c r="BD50" s="418"/>
      <c r="BE50" s="418"/>
      <c r="BF50" s="418"/>
      <c r="BG50" s="418"/>
      <c r="BH50" s="418"/>
      <c r="BI50" s="418"/>
      <c r="BJ50" s="418"/>
      <c r="BK50" s="419"/>
    </row>
    <row r="51" spans="1:63" x14ac:dyDescent="0.15">
      <c r="A51" s="414"/>
      <c r="B51" s="415"/>
      <c r="C51" s="415"/>
      <c r="D51" s="415"/>
      <c r="E51" s="415"/>
      <c r="F51" s="415"/>
      <c r="G51" s="415"/>
      <c r="H51" s="415"/>
      <c r="I51" s="415"/>
      <c r="J51" s="415"/>
      <c r="K51" s="415"/>
      <c r="L51" s="415"/>
      <c r="M51" s="415"/>
      <c r="N51" s="415"/>
      <c r="O51" s="416"/>
      <c r="P51" s="420"/>
      <c r="Q51" s="421"/>
      <c r="R51" s="421"/>
      <c r="S51" s="421"/>
      <c r="T51" s="421"/>
      <c r="U51" s="421"/>
      <c r="V51" s="421"/>
      <c r="W51" s="421"/>
      <c r="X51" s="421"/>
      <c r="Y51" s="421"/>
      <c r="Z51" s="421"/>
      <c r="AA51" s="421"/>
      <c r="AB51" s="421"/>
      <c r="AC51" s="421"/>
      <c r="AD51" s="421"/>
      <c r="AE51" s="421"/>
      <c r="AF51" s="421"/>
      <c r="AG51" s="421"/>
      <c r="AH51" s="421"/>
      <c r="AI51" s="422"/>
      <c r="AJ51" s="420"/>
      <c r="AK51" s="421"/>
      <c r="AL51" s="421"/>
      <c r="AM51" s="421"/>
      <c r="AN51" s="421"/>
      <c r="AO51" s="421"/>
      <c r="AP51" s="421"/>
      <c r="AQ51" s="421"/>
      <c r="AR51" s="421"/>
      <c r="AS51" s="421"/>
      <c r="AT51" s="421"/>
      <c r="AU51" s="421"/>
      <c r="AV51" s="421"/>
      <c r="AW51" s="421"/>
      <c r="AX51" s="421"/>
      <c r="AY51" s="421"/>
      <c r="AZ51" s="421"/>
      <c r="BA51" s="421"/>
      <c r="BB51" s="421"/>
      <c r="BC51" s="421"/>
      <c r="BD51" s="421"/>
      <c r="BE51" s="421"/>
      <c r="BF51" s="421"/>
      <c r="BG51" s="421"/>
      <c r="BH51" s="421"/>
      <c r="BI51" s="421"/>
      <c r="BJ51" s="421"/>
      <c r="BK51" s="422"/>
    </row>
    <row r="52" spans="1:63" x14ac:dyDescent="0.15">
      <c r="A52" s="411" t="s">
        <v>116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3"/>
      <c r="P52" s="417"/>
      <c r="Q52" s="418"/>
      <c r="R52" s="418"/>
      <c r="S52" s="418"/>
      <c r="T52" s="418"/>
      <c r="U52" s="418"/>
      <c r="V52" s="418"/>
      <c r="W52" s="418"/>
      <c r="X52" s="418"/>
      <c r="Y52" s="418"/>
      <c r="Z52" s="418"/>
      <c r="AA52" s="418"/>
      <c r="AB52" s="418"/>
      <c r="AC52" s="418"/>
      <c r="AD52" s="418"/>
      <c r="AE52" s="418"/>
      <c r="AF52" s="418"/>
      <c r="AG52" s="418"/>
      <c r="AH52" s="418"/>
      <c r="AI52" s="419"/>
      <c r="AJ52" s="417"/>
      <c r="AK52" s="418"/>
      <c r="AL52" s="418"/>
      <c r="AM52" s="418"/>
      <c r="AN52" s="418"/>
      <c r="AO52" s="418"/>
      <c r="AP52" s="418"/>
      <c r="AQ52" s="418"/>
      <c r="AR52" s="418"/>
      <c r="AS52" s="418"/>
      <c r="AT52" s="418"/>
      <c r="AU52" s="418"/>
      <c r="AV52" s="418"/>
      <c r="AW52" s="418"/>
      <c r="AX52" s="418"/>
      <c r="AY52" s="418"/>
      <c r="AZ52" s="418"/>
      <c r="BA52" s="418"/>
      <c r="BB52" s="418"/>
      <c r="BC52" s="418"/>
      <c r="BD52" s="418"/>
      <c r="BE52" s="418"/>
      <c r="BF52" s="418"/>
      <c r="BG52" s="418"/>
      <c r="BH52" s="418"/>
      <c r="BI52" s="418"/>
      <c r="BJ52" s="418"/>
      <c r="BK52" s="419"/>
    </row>
    <row r="53" spans="1:63" x14ac:dyDescent="0.15">
      <c r="A53" s="414"/>
      <c r="B53" s="41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6"/>
      <c r="P53" s="420"/>
      <c r="Q53" s="421"/>
      <c r="R53" s="421"/>
      <c r="S53" s="421"/>
      <c r="T53" s="421"/>
      <c r="U53" s="421"/>
      <c r="V53" s="421"/>
      <c r="W53" s="421"/>
      <c r="X53" s="421"/>
      <c r="Y53" s="421"/>
      <c r="Z53" s="421"/>
      <c r="AA53" s="421"/>
      <c r="AB53" s="421"/>
      <c r="AC53" s="421"/>
      <c r="AD53" s="421"/>
      <c r="AE53" s="421"/>
      <c r="AF53" s="421"/>
      <c r="AG53" s="421"/>
      <c r="AH53" s="421"/>
      <c r="AI53" s="422"/>
      <c r="AJ53" s="420"/>
      <c r="AK53" s="421"/>
      <c r="AL53" s="421"/>
      <c r="AM53" s="421"/>
      <c r="AN53" s="421"/>
      <c r="AO53" s="421"/>
      <c r="AP53" s="421"/>
      <c r="AQ53" s="421"/>
      <c r="AR53" s="421"/>
      <c r="AS53" s="421"/>
      <c r="AT53" s="421"/>
      <c r="AU53" s="421"/>
      <c r="AV53" s="421"/>
      <c r="AW53" s="421"/>
      <c r="AX53" s="421"/>
      <c r="AY53" s="421"/>
      <c r="AZ53" s="421"/>
      <c r="BA53" s="421"/>
      <c r="BB53" s="421"/>
      <c r="BC53" s="421"/>
      <c r="BD53" s="421"/>
      <c r="BE53" s="421"/>
      <c r="BF53" s="421"/>
      <c r="BG53" s="421"/>
      <c r="BH53" s="421"/>
      <c r="BI53" s="421"/>
      <c r="BJ53" s="421"/>
      <c r="BK53" s="422"/>
    </row>
    <row r="54" spans="1:63" x14ac:dyDescent="0.15">
      <c r="A54" s="411" t="s">
        <v>115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3"/>
      <c r="P54" s="417">
        <f>tmp!B9</f>
        <v>0</v>
      </c>
      <c r="Q54" s="418"/>
      <c r="R54" s="418"/>
      <c r="S54" s="418"/>
      <c r="T54" s="418"/>
      <c r="U54" s="418"/>
      <c r="V54" s="418"/>
      <c r="W54" s="418"/>
      <c r="X54" s="418"/>
      <c r="Y54" s="418"/>
      <c r="Z54" s="418"/>
      <c r="AA54" s="418"/>
      <c r="AB54" s="418"/>
      <c r="AC54" s="418"/>
      <c r="AD54" s="418"/>
      <c r="AE54" s="418"/>
      <c r="AF54" s="418"/>
      <c r="AG54" s="418"/>
      <c r="AH54" s="418"/>
      <c r="AI54" s="419"/>
      <c r="AJ54" s="417"/>
      <c r="AK54" s="418"/>
      <c r="AL54" s="418"/>
      <c r="AM54" s="418"/>
      <c r="AN54" s="418"/>
      <c r="AO54" s="418"/>
      <c r="AP54" s="418"/>
      <c r="AQ54" s="418"/>
      <c r="AR54" s="418"/>
      <c r="AS54" s="418"/>
      <c r="AT54" s="418"/>
      <c r="AU54" s="418"/>
      <c r="AV54" s="418"/>
      <c r="AW54" s="418"/>
      <c r="AX54" s="418"/>
      <c r="AY54" s="418"/>
      <c r="AZ54" s="418"/>
      <c r="BA54" s="418"/>
      <c r="BB54" s="418"/>
      <c r="BC54" s="418"/>
      <c r="BD54" s="418"/>
      <c r="BE54" s="418"/>
      <c r="BF54" s="418"/>
      <c r="BG54" s="418"/>
      <c r="BH54" s="418"/>
      <c r="BI54" s="418"/>
      <c r="BJ54" s="418"/>
      <c r="BK54" s="419"/>
    </row>
    <row r="55" spans="1:63" x14ac:dyDescent="0.15">
      <c r="A55" s="414"/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6"/>
      <c r="P55" s="420"/>
      <c r="Q55" s="421"/>
      <c r="R55" s="421"/>
      <c r="S55" s="421"/>
      <c r="T55" s="421"/>
      <c r="U55" s="421"/>
      <c r="V55" s="421"/>
      <c r="W55" s="421"/>
      <c r="X55" s="421"/>
      <c r="Y55" s="421"/>
      <c r="Z55" s="421"/>
      <c r="AA55" s="421"/>
      <c r="AB55" s="421"/>
      <c r="AC55" s="421"/>
      <c r="AD55" s="421"/>
      <c r="AE55" s="421"/>
      <c r="AF55" s="421"/>
      <c r="AG55" s="421"/>
      <c r="AH55" s="421"/>
      <c r="AI55" s="422"/>
      <c r="AJ55" s="420"/>
      <c r="AK55" s="421"/>
      <c r="AL55" s="421"/>
      <c r="AM55" s="421"/>
      <c r="AN55" s="421"/>
      <c r="AO55" s="421"/>
      <c r="AP55" s="421"/>
      <c r="AQ55" s="421"/>
      <c r="AR55" s="421"/>
      <c r="AS55" s="421"/>
      <c r="AT55" s="421"/>
      <c r="AU55" s="421"/>
      <c r="AV55" s="421"/>
      <c r="AW55" s="421"/>
      <c r="AX55" s="421"/>
      <c r="AY55" s="421"/>
      <c r="AZ55" s="421"/>
      <c r="BA55" s="421"/>
      <c r="BB55" s="421"/>
      <c r="BC55" s="421"/>
      <c r="BD55" s="421"/>
      <c r="BE55" s="421"/>
      <c r="BF55" s="421"/>
      <c r="BG55" s="421"/>
      <c r="BH55" s="421"/>
      <c r="BI55" s="421"/>
      <c r="BJ55" s="421"/>
      <c r="BK55" s="422"/>
    </row>
    <row r="56" spans="1:63" x14ac:dyDescent="0.15">
      <c r="A56" s="411" t="s">
        <v>114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3"/>
      <c r="P56" s="417">
        <f>開発・制作工数見積!N4</f>
        <v>0</v>
      </c>
      <c r="Q56" s="418"/>
      <c r="R56" s="418"/>
      <c r="S56" s="418"/>
      <c r="T56" s="418"/>
      <c r="U56" s="418"/>
      <c r="V56" s="418"/>
      <c r="W56" s="418"/>
      <c r="X56" s="418"/>
      <c r="Y56" s="418"/>
      <c r="Z56" s="418"/>
      <c r="AA56" s="418"/>
      <c r="AB56" s="418"/>
      <c r="AC56" s="418"/>
      <c r="AD56" s="418"/>
      <c r="AE56" s="418"/>
      <c r="AF56" s="418"/>
      <c r="AG56" s="418"/>
      <c r="AH56" s="418"/>
      <c r="AI56" s="419"/>
      <c r="AJ56" s="417"/>
      <c r="AK56" s="418"/>
      <c r="AL56" s="418"/>
      <c r="AM56" s="418"/>
      <c r="AN56" s="418"/>
      <c r="AO56" s="418"/>
      <c r="AP56" s="418"/>
      <c r="AQ56" s="418"/>
      <c r="AR56" s="418"/>
      <c r="AS56" s="418"/>
      <c r="AT56" s="418"/>
      <c r="AU56" s="418"/>
      <c r="AV56" s="418"/>
      <c r="AW56" s="418"/>
      <c r="AX56" s="418"/>
      <c r="AY56" s="418"/>
      <c r="AZ56" s="418"/>
      <c r="BA56" s="418"/>
      <c r="BB56" s="418"/>
      <c r="BC56" s="418"/>
      <c r="BD56" s="418"/>
      <c r="BE56" s="418"/>
      <c r="BF56" s="418"/>
      <c r="BG56" s="418"/>
      <c r="BH56" s="418"/>
      <c r="BI56" s="418"/>
      <c r="BJ56" s="418"/>
      <c r="BK56" s="419"/>
    </row>
    <row r="57" spans="1:63" x14ac:dyDescent="0.15">
      <c r="A57" s="414"/>
      <c r="B57" s="415"/>
      <c r="C57" s="415"/>
      <c r="D57" s="415"/>
      <c r="E57" s="415"/>
      <c r="F57" s="415"/>
      <c r="G57" s="415"/>
      <c r="H57" s="415"/>
      <c r="I57" s="415"/>
      <c r="J57" s="415"/>
      <c r="K57" s="415"/>
      <c r="L57" s="415"/>
      <c r="M57" s="415"/>
      <c r="N57" s="415"/>
      <c r="O57" s="416"/>
      <c r="P57" s="420"/>
      <c r="Q57" s="421"/>
      <c r="R57" s="421"/>
      <c r="S57" s="421"/>
      <c r="T57" s="421"/>
      <c r="U57" s="421"/>
      <c r="V57" s="421"/>
      <c r="W57" s="421"/>
      <c r="X57" s="421"/>
      <c r="Y57" s="421"/>
      <c r="Z57" s="421"/>
      <c r="AA57" s="421"/>
      <c r="AB57" s="421"/>
      <c r="AC57" s="421"/>
      <c r="AD57" s="421"/>
      <c r="AE57" s="421"/>
      <c r="AF57" s="421"/>
      <c r="AG57" s="421"/>
      <c r="AH57" s="421"/>
      <c r="AI57" s="422"/>
      <c r="AJ57" s="420"/>
      <c r="AK57" s="421"/>
      <c r="AL57" s="421"/>
      <c r="AM57" s="421"/>
      <c r="AN57" s="421"/>
      <c r="AO57" s="421"/>
      <c r="AP57" s="421"/>
      <c r="AQ57" s="421"/>
      <c r="AR57" s="421"/>
      <c r="AS57" s="421"/>
      <c r="AT57" s="421"/>
      <c r="AU57" s="421"/>
      <c r="AV57" s="421"/>
      <c r="AW57" s="421"/>
      <c r="AX57" s="421"/>
      <c r="AY57" s="421"/>
      <c r="AZ57" s="421"/>
      <c r="BA57" s="421"/>
      <c r="BB57" s="421"/>
      <c r="BC57" s="421"/>
      <c r="BD57" s="421"/>
      <c r="BE57" s="421"/>
      <c r="BF57" s="421"/>
      <c r="BG57" s="421"/>
      <c r="BH57" s="421"/>
      <c r="BI57" s="421"/>
      <c r="BJ57" s="421"/>
      <c r="BK57" s="422"/>
    </row>
    <row r="58" spans="1:63" x14ac:dyDescent="0.15">
      <c r="A58" s="411" t="s">
        <v>113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3"/>
      <c r="P58" s="417"/>
      <c r="Q58" s="418"/>
      <c r="R58" s="418"/>
      <c r="S58" s="418"/>
      <c r="T58" s="418"/>
      <c r="U58" s="418"/>
      <c r="V58" s="418"/>
      <c r="W58" s="418"/>
      <c r="X58" s="418"/>
      <c r="Y58" s="418"/>
      <c r="Z58" s="418"/>
      <c r="AA58" s="418"/>
      <c r="AB58" s="418"/>
      <c r="AC58" s="418"/>
      <c r="AD58" s="418"/>
      <c r="AE58" s="418"/>
      <c r="AF58" s="418"/>
      <c r="AG58" s="418"/>
      <c r="AH58" s="418"/>
      <c r="AI58" s="419"/>
      <c r="AJ58" s="417"/>
      <c r="AK58" s="418"/>
      <c r="AL58" s="418"/>
      <c r="AM58" s="418"/>
      <c r="AN58" s="418"/>
      <c r="AO58" s="418"/>
      <c r="AP58" s="418"/>
      <c r="AQ58" s="418"/>
      <c r="AR58" s="418"/>
      <c r="AS58" s="418"/>
      <c r="AT58" s="418"/>
      <c r="AU58" s="418"/>
      <c r="AV58" s="418"/>
      <c r="AW58" s="418"/>
      <c r="AX58" s="418"/>
      <c r="AY58" s="418"/>
      <c r="AZ58" s="418"/>
      <c r="BA58" s="418"/>
      <c r="BB58" s="418"/>
      <c r="BC58" s="418"/>
      <c r="BD58" s="418"/>
      <c r="BE58" s="418"/>
      <c r="BF58" s="418"/>
      <c r="BG58" s="418"/>
      <c r="BH58" s="418"/>
      <c r="BI58" s="418"/>
      <c r="BJ58" s="418"/>
      <c r="BK58" s="419"/>
    </row>
    <row r="59" spans="1:63" x14ac:dyDescent="0.15">
      <c r="A59" s="414"/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6"/>
      <c r="P59" s="420"/>
      <c r="Q59" s="421"/>
      <c r="R59" s="421"/>
      <c r="S59" s="421"/>
      <c r="T59" s="421"/>
      <c r="U59" s="421"/>
      <c r="V59" s="421"/>
      <c r="W59" s="421"/>
      <c r="X59" s="421"/>
      <c r="Y59" s="421"/>
      <c r="Z59" s="421"/>
      <c r="AA59" s="421"/>
      <c r="AB59" s="421"/>
      <c r="AC59" s="421"/>
      <c r="AD59" s="421"/>
      <c r="AE59" s="421"/>
      <c r="AF59" s="421"/>
      <c r="AG59" s="421"/>
      <c r="AH59" s="421"/>
      <c r="AI59" s="422"/>
      <c r="AJ59" s="420"/>
      <c r="AK59" s="421"/>
      <c r="AL59" s="421"/>
      <c r="AM59" s="421"/>
      <c r="AN59" s="421"/>
      <c r="AO59" s="421"/>
      <c r="AP59" s="421"/>
      <c r="AQ59" s="421"/>
      <c r="AR59" s="421"/>
      <c r="AS59" s="421"/>
      <c r="AT59" s="421"/>
      <c r="AU59" s="421"/>
      <c r="AV59" s="421"/>
      <c r="AW59" s="421"/>
      <c r="AX59" s="421"/>
      <c r="AY59" s="421"/>
      <c r="AZ59" s="421"/>
      <c r="BA59" s="421"/>
      <c r="BB59" s="421"/>
      <c r="BC59" s="421"/>
      <c r="BD59" s="421"/>
      <c r="BE59" s="421"/>
      <c r="BF59" s="421"/>
      <c r="BG59" s="421"/>
      <c r="BH59" s="421"/>
      <c r="BI59" s="421"/>
      <c r="BJ59" s="421"/>
      <c r="BK59" s="422"/>
    </row>
    <row r="61" spans="1:63" x14ac:dyDescent="0.15">
      <c r="A61" s="423" t="s">
        <v>112</v>
      </c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  <c r="AA61" s="424"/>
      <c r="AB61" s="424"/>
      <c r="AC61" s="424"/>
      <c r="AD61" s="424"/>
      <c r="AE61" s="424"/>
      <c r="AF61" s="424"/>
      <c r="AG61" s="424"/>
      <c r="AH61" s="424"/>
      <c r="AI61" s="424"/>
      <c r="AJ61" s="424"/>
      <c r="AK61" s="424"/>
      <c r="AL61" s="424"/>
      <c r="AM61" s="424"/>
      <c r="AN61" s="424"/>
      <c r="AO61" s="424"/>
      <c r="AP61" s="424"/>
      <c r="AQ61" s="424"/>
      <c r="AR61" s="424"/>
      <c r="AS61" s="424"/>
      <c r="AT61" s="424"/>
      <c r="AU61" s="424"/>
      <c r="AV61" s="424"/>
      <c r="AW61" s="424"/>
      <c r="AX61" s="424"/>
      <c r="AY61" s="424"/>
      <c r="AZ61" s="424"/>
      <c r="BA61" s="424"/>
      <c r="BB61" s="424"/>
      <c r="BC61" s="424"/>
      <c r="BD61" s="424"/>
      <c r="BE61" s="424"/>
      <c r="BF61" s="424"/>
      <c r="BG61" s="424"/>
      <c r="BH61" s="424"/>
      <c r="BI61" s="424"/>
      <c r="BJ61" s="424"/>
      <c r="BK61" s="425"/>
    </row>
    <row r="62" spans="1:63" x14ac:dyDescent="0.15">
      <c r="A62" s="423" t="s">
        <v>111</v>
      </c>
      <c r="B62" s="430"/>
      <c r="C62" s="430"/>
      <c r="D62" s="430"/>
      <c r="E62" s="430"/>
      <c r="F62" s="430"/>
      <c r="G62" s="430"/>
      <c r="H62" s="430"/>
      <c r="I62" s="430"/>
      <c r="J62" s="274"/>
      <c r="K62" s="423" t="s">
        <v>110</v>
      </c>
      <c r="L62" s="430"/>
      <c r="M62" s="430"/>
      <c r="N62" s="430"/>
      <c r="O62" s="430"/>
      <c r="P62" s="430"/>
      <c r="Q62" s="430"/>
      <c r="R62" s="430"/>
      <c r="S62" s="430"/>
      <c r="T62" s="274"/>
      <c r="U62" s="423" t="s">
        <v>109</v>
      </c>
      <c r="V62" s="430"/>
      <c r="W62" s="430"/>
      <c r="X62" s="430"/>
      <c r="Y62" s="430"/>
      <c r="Z62" s="430"/>
      <c r="AA62" s="430"/>
      <c r="AB62" s="430"/>
      <c r="AC62" s="430"/>
      <c r="AD62" s="274"/>
      <c r="AE62" s="423" t="s">
        <v>51</v>
      </c>
      <c r="AF62" s="424"/>
      <c r="AG62" s="424"/>
      <c r="AH62" s="424"/>
      <c r="AI62" s="424"/>
      <c r="AJ62" s="424"/>
      <c r="AK62" s="424"/>
      <c r="AL62" s="424"/>
      <c r="AM62" s="424"/>
      <c r="AN62" s="425"/>
      <c r="AO62" s="423" t="s">
        <v>108</v>
      </c>
      <c r="AP62" s="430"/>
      <c r="AQ62" s="430"/>
      <c r="AR62" s="430"/>
      <c r="AS62" s="430"/>
      <c r="AT62" s="430"/>
      <c r="AU62" s="430"/>
      <c r="AV62" s="430"/>
      <c r="AW62" s="430"/>
      <c r="AX62" s="274"/>
      <c r="AY62" s="423" t="s">
        <v>107</v>
      </c>
      <c r="AZ62" s="446"/>
      <c r="BA62" s="446"/>
      <c r="BB62" s="446"/>
      <c r="BC62" s="446"/>
      <c r="BD62" s="446"/>
      <c r="BE62" s="446"/>
      <c r="BF62" s="446"/>
      <c r="BG62" s="446"/>
      <c r="BH62" s="446"/>
      <c r="BI62" s="446"/>
      <c r="BJ62" s="446"/>
      <c r="BK62" s="447"/>
    </row>
    <row r="63" spans="1:63" x14ac:dyDescent="0.15">
      <c r="A63" s="405" t="s">
        <v>106</v>
      </c>
      <c r="B63" s="406"/>
      <c r="C63" s="406"/>
      <c r="D63" s="406"/>
      <c r="E63" s="406"/>
      <c r="F63" s="406"/>
      <c r="G63" s="406"/>
      <c r="H63" s="406"/>
      <c r="I63" s="406"/>
      <c r="J63" s="407"/>
      <c r="K63" s="405" t="s">
        <v>106</v>
      </c>
      <c r="L63" s="406"/>
      <c r="M63" s="406"/>
      <c r="N63" s="406"/>
      <c r="O63" s="406"/>
      <c r="P63" s="406"/>
      <c r="Q63" s="406"/>
      <c r="R63" s="406"/>
      <c r="S63" s="406"/>
      <c r="T63" s="407"/>
      <c r="U63" s="405" t="s">
        <v>106</v>
      </c>
      <c r="V63" s="406"/>
      <c r="W63" s="406"/>
      <c r="X63" s="406"/>
      <c r="Y63" s="406"/>
      <c r="Z63" s="406"/>
      <c r="AA63" s="406"/>
      <c r="AB63" s="406"/>
      <c r="AC63" s="406"/>
      <c r="AD63" s="407"/>
      <c r="AE63" s="405" t="s">
        <v>106</v>
      </c>
      <c r="AF63" s="406"/>
      <c r="AG63" s="406"/>
      <c r="AH63" s="406"/>
      <c r="AI63" s="406"/>
      <c r="AJ63" s="406"/>
      <c r="AK63" s="406"/>
      <c r="AL63" s="406"/>
      <c r="AM63" s="406"/>
      <c r="AN63" s="407"/>
      <c r="AO63" s="405" t="s">
        <v>106</v>
      </c>
      <c r="AP63" s="406"/>
      <c r="AQ63" s="406"/>
      <c r="AR63" s="406"/>
      <c r="AS63" s="406"/>
      <c r="AT63" s="406"/>
      <c r="AU63" s="406"/>
      <c r="AV63" s="406"/>
      <c r="AW63" s="406"/>
      <c r="AX63" s="407"/>
      <c r="AY63" s="417"/>
      <c r="AZ63" s="418"/>
      <c r="BA63" s="418"/>
      <c r="BB63" s="418"/>
      <c r="BC63" s="418"/>
      <c r="BD63" s="418"/>
      <c r="BE63" s="418"/>
      <c r="BF63" s="418"/>
      <c r="BG63" s="418"/>
      <c r="BH63" s="418"/>
      <c r="BI63" s="418"/>
      <c r="BJ63" s="418"/>
      <c r="BK63" s="419"/>
    </row>
    <row r="64" spans="1:63" x14ac:dyDescent="0.15">
      <c r="A64" s="408"/>
      <c r="B64" s="409"/>
      <c r="C64" s="409"/>
      <c r="D64" s="409"/>
      <c r="E64" s="409"/>
      <c r="F64" s="409"/>
      <c r="G64" s="409"/>
      <c r="H64" s="409"/>
      <c r="I64" s="409"/>
      <c r="J64" s="410"/>
      <c r="K64" s="408"/>
      <c r="L64" s="409"/>
      <c r="M64" s="409"/>
      <c r="N64" s="409"/>
      <c r="O64" s="409"/>
      <c r="P64" s="409"/>
      <c r="Q64" s="409"/>
      <c r="R64" s="409"/>
      <c r="S64" s="409"/>
      <c r="T64" s="410"/>
      <c r="U64" s="408"/>
      <c r="V64" s="409"/>
      <c r="W64" s="409"/>
      <c r="X64" s="409"/>
      <c r="Y64" s="409"/>
      <c r="Z64" s="409"/>
      <c r="AA64" s="409"/>
      <c r="AB64" s="409"/>
      <c r="AC64" s="409"/>
      <c r="AD64" s="410"/>
      <c r="AE64" s="408"/>
      <c r="AF64" s="409"/>
      <c r="AG64" s="409"/>
      <c r="AH64" s="409"/>
      <c r="AI64" s="409"/>
      <c r="AJ64" s="409"/>
      <c r="AK64" s="409"/>
      <c r="AL64" s="409"/>
      <c r="AM64" s="409"/>
      <c r="AN64" s="410"/>
      <c r="AO64" s="408"/>
      <c r="AP64" s="409"/>
      <c r="AQ64" s="409"/>
      <c r="AR64" s="409"/>
      <c r="AS64" s="409"/>
      <c r="AT64" s="409"/>
      <c r="AU64" s="409"/>
      <c r="AV64" s="409"/>
      <c r="AW64" s="409"/>
      <c r="AX64" s="410"/>
      <c r="AY64" s="420"/>
      <c r="AZ64" s="421"/>
      <c r="BA64" s="421"/>
      <c r="BB64" s="421"/>
      <c r="BC64" s="421"/>
      <c r="BD64" s="421"/>
      <c r="BE64" s="421"/>
      <c r="BF64" s="421"/>
      <c r="BG64" s="421"/>
      <c r="BH64" s="421"/>
      <c r="BI64" s="421"/>
      <c r="BJ64" s="421"/>
      <c r="BK64" s="422"/>
    </row>
    <row r="66" spans="1:63" x14ac:dyDescent="0.15">
      <c r="A66" s="138" t="s">
        <v>105</v>
      </c>
    </row>
    <row r="67" spans="1:63" x14ac:dyDescent="0.15">
      <c r="A67" s="394" t="s">
        <v>104</v>
      </c>
      <c r="B67" s="400"/>
      <c r="C67" s="400"/>
      <c r="D67" s="400"/>
      <c r="E67" s="400"/>
      <c r="F67" s="400"/>
      <c r="G67" s="400"/>
      <c r="H67" s="401"/>
      <c r="I67" s="366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8"/>
      <c r="AD67" s="423" t="s">
        <v>103</v>
      </c>
      <c r="AE67" s="424"/>
      <c r="AF67" s="424"/>
      <c r="AG67" s="424"/>
      <c r="AH67" s="424"/>
      <c r="AI67" s="424"/>
      <c r="AJ67" s="424"/>
      <c r="AK67" s="424"/>
      <c r="AL67" s="424"/>
      <c r="AM67" s="424"/>
      <c r="AN67" s="424"/>
      <c r="AO67" s="424"/>
      <c r="AP67" s="424"/>
      <c r="AQ67" s="424"/>
      <c r="AR67" s="424"/>
      <c r="AS67" s="424"/>
      <c r="AT67" s="424"/>
      <c r="AU67" s="424"/>
      <c r="AV67" s="424"/>
      <c r="AW67" s="424"/>
      <c r="AX67" s="424"/>
      <c r="AY67" s="424"/>
      <c r="AZ67" s="424"/>
      <c r="BA67" s="425"/>
      <c r="BB67" s="423" t="s">
        <v>102</v>
      </c>
      <c r="BC67" s="424"/>
      <c r="BD67" s="424"/>
      <c r="BE67" s="424"/>
      <c r="BF67" s="425"/>
      <c r="BG67" s="423" t="s">
        <v>101</v>
      </c>
      <c r="BH67" s="424"/>
      <c r="BI67" s="424"/>
      <c r="BJ67" s="424"/>
      <c r="BK67" s="425"/>
    </row>
    <row r="68" spans="1:63" x14ac:dyDescent="0.15">
      <c r="A68" s="402"/>
      <c r="B68" s="403"/>
      <c r="C68" s="403"/>
      <c r="D68" s="403"/>
      <c r="E68" s="403"/>
      <c r="F68" s="403"/>
      <c r="G68" s="403"/>
      <c r="H68" s="404"/>
      <c r="I68" s="369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1"/>
      <c r="AD68" s="423" t="s">
        <v>100</v>
      </c>
      <c r="AE68" s="424"/>
      <c r="AF68" s="424"/>
      <c r="AG68" s="424"/>
      <c r="AH68" s="424"/>
      <c r="AI68" s="425"/>
      <c r="AJ68" s="423" t="s">
        <v>99</v>
      </c>
      <c r="AK68" s="424"/>
      <c r="AL68" s="424"/>
      <c r="AM68" s="424"/>
      <c r="AN68" s="424"/>
      <c r="AO68" s="425"/>
      <c r="AP68" s="423" t="s">
        <v>98</v>
      </c>
      <c r="AQ68" s="424"/>
      <c r="AR68" s="424"/>
      <c r="AS68" s="424"/>
      <c r="AT68" s="424"/>
      <c r="AU68" s="425"/>
      <c r="AV68" s="423" t="s">
        <v>97</v>
      </c>
      <c r="AW68" s="424"/>
      <c r="AX68" s="424"/>
      <c r="AY68" s="424"/>
      <c r="AZ68" s="424"/>
      <c r="BA68" s="425"/>
      <c r="BB68" s="144"/>
      <c r="BC68" s="143"/>
      <c r="BD68" s="143"/>
      <c r="BE68" s="143"/>
      <c r="BF68" s="142"/>
      <c r="BG68" s="144"/>
      <c r="BH68" s="143"/>
      <c r="BI68" s="143"/>
      <c r="BJ68" s="143"/>
      <c r="BK68" s="142"/>
    </row>
    <row r="69" spans="1:63" x14ac:dyDescent="0.15">
      <c r="A69" s="394" t="s">
        <v>96</v>
      </c>
      <c r="B69" s="395"/>
      <c r="C69" s="395"/>
      <c r="D69" s="395"/>
      <c r="E69" s="395"/>
      <c r="F69" s="395"/>
      <c r="G69" s="395"/>
      <c r="H69" s="396"/>
      <c r="I69" s="366"/>
      <c r="J69" s="367"/>
      <c r="K69" s="367"/>
      <c r="L69" s="367"/>
      <c r="M69" s="367"/>
      <c r="N69" s="367"/>
      <c r="O69" s="367"/>
      <c r="P69" s="367"/>
      <c r="Q69" s="367"/>
      <c r="R69" s="367"/>
      <c r="S69" s="367"/>
      <c r="T69" s="367"/>
      <c r="U69" s="367"/>
      <c r="V69" s="367"/>
      <c r="W69" s="367"/>
      <c r="X69" s="367"/>
      <c r="Y69" s="367"/>
      <c r="Z69" s="367"/>
      <c r="AA69" s="367"/>
      <c r="AB69" s="367"/>
      <c r="AC69" s="368"/>
      <c r="AD69" s="366"/>
      <c r="AE69" s="367"/>
      <c r="AF69" s="367"/>
      <c r="AG69" s="367"/>
      <c r="AH69" s="367"/>
      <c r="AI69" s="368"/>
      <c r="AJ69" s="366"/>
      <c r="AK69" s="367"/>
      <c r="AL69" s="367"/>
      <c r="AM69" s="367"/>
      <c r="AN69" s="367"/>
      <c r="AO69" s="368"/>
      <c r="AP69" s="366"/>
      <c r="AQ69" s="367"/>
      <c r="AR69" s="367"/>
      <c r="AS69" s="367"/>
      <c r="AT69" s="367"/>
      <c r="AU69" s="368"/>
      <c r="AV69" s="366"/>
      <c r="AW69" s="367"/>
      <c r="AX69" s="367"/>
      <c r="AY69" s="367"/>
      <c r="AZ69" s="367"/>
      <c r="BA69" s="368"/>
      <c r="BB69" s="141"/>
      <c r="BC69" s="140"/>
      <c r="BD69" s="140"/>
      <c r="BE69" s="140"/>
      <c r="BF69" s="139"/>
      <c r="BG69" s="141"/>
      <c r="BH69" s="140"/>
      <c r="BI69" s="140"/>
      <c r="BJ69" s="140"/>
      <c r="BK69" s="139"/>
    </row>
    <row r="70" spans="1:63" x14ac:dyDescent="0.15">
      <c r="A70" s="397"/>
      <c r="B70" s="398"/>
      <c r="C70" s="398"/>
      <c r="D70" s="398"/>
      <c r="E70" s="398"/>
      <c r="F70" s="398"/>
      <c r="G70" s="398"/>
      <c r="H70" s="399"/>
      <c r="I70" s="369"/>
      <c r="J70" s="370"/>
      <c r="K70" s="370"/>
      <c r="L70" s="370"/>
      <c r="M70" s="370"/>
      <c r="N70" s="370"/>
      <c r="O70" s="370"/>
      <c r="P70" s="370"/>
      <c r="Q70" s="370"/>
      <c r="R70" s="370"/>
      <c r="S70" s="370"/>
      <c r="T70" s="370"/>
      <c r="U70" s="370"/>
      <c r="V70" s="370"/>
      <c r="W70" s="370"/>
      <c r="X70" s="370"/>
      <c r="Y70" s="370"/>
      <c r="Z70" s="370"/>
      <c r="AA70" s="370"/>
      <c r="AB70" s="370"/>
      <c r="AC70" s="371"/>
      <c r="AD70" s="369"/>
      <c r="AE70" s="370"/>
      <c r="AF70" s="370"/>
      <c r="AG70" s="370"/>
      <c r="AH70" s="370"/>
      <c r="AI70" s="371"/>
      <c r="AJ70" s="369"/>
      <c r="AK70" s="370"/>
      <c r="AL70" s="370"/>
      <c r="AM70" s="370"/>
      <c r="AN70" s="370"/>
      <c r="AO70" s="371"/>
      <c r="AP70" s="369"/>
      <c r="AQ70" s="370"/>
      <c r="AR70" s="370"/>
      <c r="AS70" s="370"/>
      <c r="AT70" s="370"/>
      <c r="AU70" s="371"/>
      <c r="AV70" s="369"/>
      <c r="AW70" s="370"/>
      <c r="AX70" s="370"/>
      <c r="AY70" s="370"/>
      <c r="AZ70" s="370"/>
      <c r="BA70" s="371"/>
      <c r="BB70" s="141"/>
      <c r="BC70" s="140"/>
      <c r="BD70" s="140"/>
      <c r="BE70" s="140"/>
      <c r="BF70" s="139"/>
      <c r="BG70" s="141"/>
      <c r="BH70" s="140"/>
      <c r="BI70" s="140"/>
      <c r="BJ70" s="140"/>
      <c r="BK70" s="139"/>
    </row>
    <row r="71" spans="1:63" x14ac:dyDescent="0.15">
      <c r="A71" s="394" t="s">
        <v>95</v>
      </c>
      <c r="B71" s="395"/>
      <c r="C71" s="395"/>
      <c r="D71" s="395"/>
      <c r="E71" s="395"/>
      <c r="F71" s="395"/>
      <c r="G71" s="395"/>
      <c r="H71" s="396"/>
      <c r="I71" s="366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  <c r="AA71" s="367"/>
      <c r="AB71" s="367"/>
      <c r="AC71" s="368"/>
      <c r="AD71" s="366"/>
      <c r="AE71" s="367"/>
      <c r="AF71" s="367"/>
      <c r="AG71" s="367"/>
      <c r="AH71" s="367"/>
      <c r="AI71" s="368"/>
      <c r="AJ71" s="366"/>
      <c r="AK71" s="367"/>
      <c r="AL71" s="367"/>
      <c r="AM71" s="367"/>
      <c r="AN71" s="367"/>
      <c r="AO71" s="368"/>
      <c r="AP71" s="366"/>
      <c r="AQ71" s="367"/>
      <c r="AR71" s="367"/>
      <c r="AS71" s="367"/>
      <c r="AT71" s="367"/>
      <c r="AU71" s="368"/>
      <c r="AV71" s="366"/>
      <c r="AW71" s="367"/>
      <c r="AX71" s="367"/>
      <c r="AY71" s="367"/>
      <c r="AZ71" s="367"/>
      <c r="BA71" s="368"/>
      <c r="BB71" s="141"/>
      <c r="BC71" s="140"/>
      <c r="BD71" s="140"/>
      <c r="BE71" s="140"/>
      <c r="BF71" s="139"/>
      <c r="BG71" s="141"/>
      <c r="BH71" s="140"/>
      <c r="BI71" s="140"/>
      <c r="BJ71" s="140"/>
      <c r="BK71" s="139"/>
    </row>
    <row r="72" spans="1:63" x14ac:dyDescent="0.15">
      <c r="A72" s="397"/>
      <c r="B72" s="398"/>
      <c r="C72" s="398"/>
      <c r="D72" s="398"/>
      <c r="E72" s="398"/>
      <c r="F72" s="398"/>
      <c r="G72" s="398"/>
      <c r="H72" s="399"/>
      <c r="I72" s="369"/>
      <c r="J72" s="370"/>
      <c r="K72" s="370"/>
      <c r="L72" s="370"/>
      <c r="M72" s="370"/>
      <c r="N72" s="370"/>
      <c r="O72" s="370"/>
      <c r="P72" s="370"/>
      <c r="Q72" s="370"/>
      <c r="R72" s="370"/>
      <c r="S72" s="370"/>
      <c r="T72" s="370"/>
      <c r="U72" s="370"/>
      <c r="V72" s="370"/>
      <c r="W72" s="370"/>
      <c r="X72" s="370"/>
      <c r="Y72" s="370"/>
      <c r="Z72" s="370"/>
      <c r="AA72" s="370"/>
      <c r="AB72" s="370"/>
      <c r="AC72" s="371"/>
      <c r="AD72" s="369"/>
      <c r="AE72" s="370"/>
      <c r="AF72" s="370"/>
      <c r="AG72" s="370"/>
      <c r="AH72" s="370"/>
      <c r="AI72" s="371"/>
      <c r="AJ72" s="369"/>
      <c r="AK72" s="370"/>
      <c r="AL72" s="370"/>
      <c r="AM72" s="370"/>
      <c r="AN72" s="370"/>
      <c r="AO72" s="371"/>
      <c r="AP72" s="369"/>
      <c r="AQ72" s="370"/>
      <c r="AR72" s="370"/>
      <c r="AS72" s="370"/>
      <c r="AT72" s="370"/>
      <c r="AU72" s="371"/>
      <c r="AV72" s="369"/>
      <c r="AW72" s="370"/>
      <c r="AX72" s="370"/>
      <c r="AY72" s="370"/>
      <c r="AZ72" s="370"/>
      <c r="BA72" s="371"/>
      <c r="BB72" s="391" t="s">
        <v>94</v>
      </c>
      <c r="BC72" s="392"/>
      <c r="BD72" s="392"/>
      <c r="BE72" s="392"/>
      <c r="BF72" s="393"/>
      <c r="BG72" s="391" t="s">
        <v>93</v>
      </c>
      <c r="BH72" s="392"/>
      <c r="BI72" s="392"/>
      <c r="BJ72" s="392"/>
      <c r="BK72" s="393"/>
    </row>
  </sheetData>
  <mergeCells count="165">
    <mergeCell ref="I17:AV18"/>
    <mergeCell ref="A7:H8"/>
    <mergeCell ref="A19:H20"/>
    <mergeCell ref="A11:H12"/>
    <mergeCell ref="BG15:BK15"/>
    <mergeCell ref="AW15:BA15"/>
    <mergeCell ref="BB15:BF15"/>
    <mergeCell ref="Y15:AF16"/>
    <mergeCell ref="Y19:AF20"/>
    <mergeCell ref="I15:X16"/>
    <mergeCell ref="AW10:BA10"/>
    <mergeCell ref="I11:BK12"/>
    <mergeCell ref="A15:H16"/>
    <mergeCell ref="AG15:AV16"/>
    <mergeCell ref="I19:X20"/>
    <mergeCell ref="AG19:AV20"/>
    <mergeCell ref="I7:AV8"/>
    <mergeCell ref="I9:X10"/>
    <mergeCell ref="A17:H18"/>
    <mergeCell ref="BG20:BK20"/>
    <mergeCell ref="AW20:BA20"/>
    <mergeCell ref="I23:U24"/>
    <mergeCell ref="AD23:AP24"/>
    <mergeCell ref="BB20:BF20"/>
    <mergeCell ref="A21:H22"/>
    <mergeCell ref="A61:BK61"/>
    <mergeCell ref="AO62:AX62"/>
    <mergeCell ref="AO63:AX64"/>
    <mergeCell ref="AY62:BK62"/>
    <mergeCell ref="AY63:BK64"/>
    <mergeCell ref="A63:J64"/>
    <mergeCell ref="K63:T64"/>
    <mergeCell ref="U62:AD62"/>
    <mergeCell ref="AE62:AN62"/>
    <mergeCell ref="AJ50:BK51"/>
    <mergeCell ref="A45:H46"/>
    <mergeCell ref="AY39:BK40"/>
    <mergeCell ref="AY41:BK42"/>
    <mergeCell ref="P43:T44"/>
    <mergeCell ref="U39:Y40"/>
    <mergeCell ref="AY43:BK44"/>
    <mergeCell ref="AY45:BK46"/>
    <mergeCell ref="AD45:AP46"/>
    <mergeCell ref="I45:U46"/>
    <mergeCell ref="Z43:AI44"/>
    <mergeCell ref="AD68:AI68"/>
    <mergeCell ref="AJ68:AO68"/>
    <mergeCell ref="Z26:AI26"/>
    <mergeCell ref="U27:Y28"/>
    <mergeCell ref="AJ27:AX28"/>
    <mergeCell ref="AQ23:AX24"/>
    <mergeCell ref="A26:O26"/>
    <mergeCell ref="P26:T26"/>
    <mergeCell ref="U26:Y26"/>
    <mergeCell ref="A54:O55"/>
    <mergeCell ref="A23:H24"/>
    <mergeCell ref="A56:O57"/>
    <mergeCell ref="P56:AI57"/>
    <mergeCell ref="AJ56:BK57"/>
    <mergeCell ref="AJ58:BK59"/>
    <mergeCell ref="A62:J62"/>
    <mergeCell ref="K62:T62"/>
    <mergeCell ref="AP68:AU68"/>
    <mergeCell ref="AV68:BA68"/>
    <mergeCell ref="BB67:BF67"/>
    <mergeCell ref="AD67:BA67"/>
    <mergeCell ref="I67:AC68"/>
    <mergeCell ref="BG67:BK67"/>
    <mergeCell ref="AY27:BK28"/>
    <mergeCell ref="P27:T28"/>
    <mergeCell ref="Z27:AI28"/>
    <mergeCell ref="A37:O38"/>
    <mergeCell ref="P37:T38"/>
    <mergeCell ref="U37:Y38"/>
    <mergeCell ref="Z37:AI38"/>
    <mergeCell ref="AJ37:AX38"/>
    <mergeCell ref="A31:O32"/>
    <mergeCell ref="P31:T32"/>
    <mergeCell ref="U31:Y32"/>
    <mergeCell ref="Z31:AI32"/>
    <mergeCell ref="AJ31:AX32"/>
    <mergeCell ref="AV69:BA70"/>
    <mergeCell ref="U43:Y44"/>
    <mergeCell ref="AW5:BA5"/>
    <mergeCell ref="BB5:BF5"/>
    <mergeCell ref="BG5:BK5"/>
    <mergeCell ref="AJ26:AX26"/>
    <mergeCell ref="AY26:BK26"/>
    <mergeCell ref="AJ39:AX40"/>
    <mergeCell ref="AJ41:AX42"/>
    <mergeCell ref="AJ43:AX44"/>
    <mergeCell ref="AY23:BK24"/>
    <mergeCell ref="P54:AI55"/>
    <mergeCell ref="AJ54:BK55"/>
    <mergeCell ref="U41:Y42"/>
    <mergeCell ref="AJ49:BK49"/>
    <mergeCell ref="V45:AC46"/>
    <mergeCell ref="AQ45:AX46"/>
    <mergeCell ref="V23:AC24"/>
    <mergeCell ref="I21:BK22"/>
    <mergeCell ref="A49:O49"/>
    <mergeCell ref="Z39:AI40"/>
    <mergeCell ref="Z41:AI42"/>
    <mergeCell ref="I69:AC70"/>
    <mergeCell ref="A27:O28"/>
    <mergeCell ref="A1:BK1"/>
    <mergeCell ref="A5:H6"/>
    <mergeCell ref="AM3:AV4"/>
    <mergeCell ref="AW3:BK4"/>
    <mergeCell ref="I5:AV6"/>
    <mergeCell ref="BB10:BF10"/>
    <mergeCell ref="BG10:BK10"/>
    <mergeCell ref="A9:H10"/>
    <mergeCell ref="Y9:AF10"/>
    <mergeCell ref="BG6:BK9"/>
    <mergeCell ref="BB6:BF9"/>
    <mergeCell ref="AG9:AV10"/>
    <mergeCell ref="BB72:BF72"/>
    <mergeCell ref="A69:H70"/>
    <mergeCell ref="A71:H72"/>
    <mergeCell ref="A67:H68"/>
    <mergeCell ref="U63:AD64"/>
    <mergeCell ref="AE63:AN64"/>
    <mergeCell ref="A58:O59"/>
    <mergeCell ref="P58:AI59"/>
    <mergeCell ref="AY37:BK38"/>
    <mergeCell ref="AV71:BA72"/>
    <mergeCell ref="AJ69:AO70"/>
    <mergeCell ref="AJ71:AO72"/>
    <mergeCell ref="AP69:AU70"/>
    <mergeCell ref="AP71:AU72"/>
    <mergeCell ref="A52:O53"/>
    <mergeCell ref="P52:AI53"/>
    <mergeCell ref="AJ52:BK53"/>
    <mergeCell ref="A50:O51"/>
    <mergeCell ref="P50:AI51"/>
    <mergeCell ref="BG72:BK72"/>
    <mergeCell ref="P49:AI49"/>
    <mergeCell ref="AD71:AI72"/>
    <mergeCell ref="A43:O44"/>
    <mergeCell ref="P39:T40"/>
    <mergeCell ref="I71:AC72"/>
    <mergeCell ref="AD69:AI70"/>
    <mergeCell ref="AY31:BK32"/>
    <mergeCell ref="A29:O30"/>
    <mergeCell ref="P29:T30"/>
    <mergeCell ref="U29:Y30"/>
    <mergeCell ref="Z29:AI30"/>
    <mergeCell ref="AJ29:AX30"/>
    <mergeCell ref="AY29:BK30"/>
    <mergeCell ref="A35:O36"/>
    <mergeCell ref="P35:T36"/>
    <mergeCell ref="U35:Y36"/>
    <mergeCell ref="Z35:AI36"/>
    <mergeCell ref="AJ35:AX36"/>
    <mergeCell ref="AY35:BK36"/>
    <mergeCell ref="A33:O34"/>
    <mergeCell ref="P33:T34"/>
    <mergeCell ref="U33:Y34"/>
    <mergeCell ref="Z33:AI34"/>
    <mergeCell ref="AJ33:AX34"/>
    <mergeCell ref="AY33:BK34"/>
    <mergeCell ref="A39:O40"/>
    <mergeCell ref="P41:T42"/>
    <mergeCell ref="A41:O42"/>
  </mergeCells>
  <phoneticPr fontId="2"/>
  <pageMargins left="0" right="0" top="0" bottom="0" header="0" footer="0"/>
  <pageSetup paperSize="9" scale="9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6F53D4EEC3C1849AC6455643B7F7552" ma:contentTypeVersion="2" ma:contentTypeDescription="新しいドキュメントを作成します。" ma:contentTypeScope="" ma:versionID="bad86e904a5d585397fb7b0a3d1c8de2">
  <xsd:schema xmlns:xsd="http://www.w3.org/2001/XMLSchema" xmlns:p="http://schemas.microsoft.com/office/2006/metadata/properties" xmlns:ns2="5f295555-3392-4d9e-b92e-1c80ec736aa3" targetNamespace="http://schemas.microsoft.com/office/2006/metadata/properties" ma:root="true" ma:fieldsID="42664c672bf7f2afea3d0f5c4050189e" ns2:_="">
    <xsd:import namespace="5f295555-3392-4d9e-b92e-1c80ec736aa3"/>
    <xsd:element name="properties">
      <xsd:complexType>
        <xsd:sequence>
          <xsd:element name="documentManagement">
            <xsd:complexType>
              <xsd:all>
                <xsd:element ref="ns2:_x5206__x985e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5f295555-3392-4d9e-b92e-1c80ec736aa3" elementFormDefault="qualified">
    <xsd:import namespace="http://schemas.microsoft.com/office/2006/documentManagement/types"/>
    <xsd:element name="_x5206__x985e_" ma:index="8" nillable="true" ma:displayName="分類" ma:internalName="_x5206__x985e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x5206__x985e_ xmlns="5f295555-3392-4d9e-b92e-1c80ec736aa3">営業関連</_x5206__x985e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AD7EF0-AD3B-4BDB-BE6F-CA5457FB2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95555-3392-4d9e-b92e-1c80ec736aa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5659C69-A930-4B77-ABDE-699CE0024EA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5f295555-3392-4d9e-b92e-1c80ec736aa3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7CB310F-2045-4E95-BBCE-5CAD0DBDE5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tmp</vt:lpstr>
      <vt:lpstr>見積書</vt:lpstr>
      <vt:lpstr>開発・制作工数見積</vt:lpstr>
      <vt:lpstr>詳細</vt:lpstr>
      <vt:lpstr>発注書</vt:lpstr>
      <vt:lpstr>受注伝票</vt:lpstr>
      <vt:lpstr>見積書!Print_Area</vt:lpstr>
      <vt:lpstr>詳細!Print_Area</vt:lpstr>
    </vt:vector>
  </TitlesOfParts>
  <Company>plott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【○○様】制作標準御見積書_日付</dc:title>
  <dc:creator>Plott</dc:creator>
  <cp:lastModifiedBy>若生 聖</cp:lastModifiedBy>
  <cp:lastPrinted>2014-07-18T04:32:08Z</cp:lastPrinted>
  <dcterms:created xsi:type="dcterms:W3CDTF">2000-06-12T04:48:50Z</dcterms:created>
  <dcterms:modified xsi:type="dcterms:W3CDTF">2019-09-19T05:06:01Z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0x010100C6F53D4EEC3C1849AC6455643B7F7552</vt:lpwstr>
  </property>
</Properties>
</file>