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Jaidan\Dropbox\Geekery\bedford330\"/>
    </mc:Choice>
  </mc:AlternateContent>
  <xr:revisionPtr revIDLastSave="0" documentId="13_ncr:9_{683940A6-D753-4848-B58A-33861C93E97D}" xr6:coauthVersionLast="37" xr6:coauthVersionMax="40" xr10:uidLastSave="{00000000-0000-0000-0000-000000000000}"/>
  <bookViews>
    <workbookView xWindow="25395" yWindow="465" windowWidth="25485" windowHeight="25140" firstSheet="1" activeTab="3" xr2:uid="{B7C4ACD1-65CD-8348-B488-7E43C24D871F}"/>
  </bookViews>
  <sheets>
    <sheet name="IO List" sheetId="1" r:id="rId1"/>
    <sheet name="Arduino Pin Data" sheetId="2" r:id="rId2"/>
    <sheet name="Volt Div Calc" sheetId="3" r:id="rId3"/>
    <sheet name="Temp Sender" sheetId="4" r:id="rId4"/>
    <sheet name="Level Gauge" sheetId="5" r:id="rId5"/>
    <sheet name="Pressure" sheetId="6" r:id="rId6"/>
  </sheets>
  <definedNames>
    <definedName name="aiList">'Arduino Pin Data'!$A$6:$A$11</definedName>
    <definedName name="aiWhole">'Arduino Pin Data'!$A$5:$B$11</definedName>
    <definedName name="PWM">'Arduino Pin Data'!$A$13:$B$28</definedName>
    <definedName name="pwmList">'Arduino Pin Data'!$A$13:$A$28</definedName>
    <definedName name="pwnWhole">'Arduino Pin Data'!$A$13:$B$28</definedName>
    <definedName name="type">'IO List'!$F$5:$F$75</definedName>
  </definedName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D29" i="3" l="1"/>
  <c r="D28" i="3"/>
  <c r="D26" i="3"/>
  <c r="D25" i="3"/>
  <c r="D23" i="3" s="1"/>
  <c r="D9" i="3"/>
  <c r="G8" i="3" l="1"/>
  <c r="G7" i="3"/>
  <c r="G5" i="3"/>
  <c r="G4" i="3"/>
  <c r="E9" i="4" l="1"/>
  <c r="E11" i="1" l="1"/>
  <c r="E12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J9" i="1" l="1"/>
  <c r="J6" i="1"/>
  <c r="J7" i="1"/>
  <c r="J8" i="1"/>
  <c r="J5" i="1"/>
</calcChain>
</file>

<file path=xl/sharedStrings.xml><?xml version="1.0" encoding="utf-8"?>
<sst xmlns="http://purl.oclc.org/ooxml/spreadsheetml/main" count="231" uniqueCount="171">
  <si>
    <t>Bedford 330 Diesel I/O List</t>
  </si>
  <si>
    <t>Type</t>
  </si>
  <si>
    <t>Name</t>
  </si>
  <si>
    <t>AI</t>
  </si>
  <si>
    <t>roadSpeed</t>
  </si>
  <si>
    <t>engineSpeed</t>
  </si>
  <si>
    <t>fuelLevel2</t>
  </si>
  <si>
    <t>fuelLevel1</t>
  </si>
  <si>
    <t>waterTemp</t>
  </si>
  <si>
    <t>oilTemp</t>
  </si>
  <si>
    <t>oilPressure</t>
  </si>
  <si>
    <t>brakePressure</t>
  </si>
  <si>
    <t>engineBattVolts</t>
  </si>
  <si>
    <t>Notes</t>
  </si>
  <si>
    <t>VDO resistive sender</t>
  </si>
  <si>
    <t>voltage divider</t>
  </si>
  <si>
    <t>AO</t>
  </si>
  <si>
    <t>waterGauge</t>
  </si>
  <si>
    <t>fuelGauge</t>
  </si>
  <si>
    <t>oilPressureLight</t>
  </si>
  <si>
    <t>otherLight</t>
  </si>
  <si>
    <t>DO</t>
  </si>
  <si>
    <t>oilPressureLow</t>
  </si>
  <si>
    <t>DI</t>
  </si>
  <si>
    <t>brakePressureLow</t>
  </si>
  <si>
    <t>IO Type</t>
  </si>
  <si>
    <t>Qty</t>
  </si>
  <si>
    <t>rpiLink</t>
  </si>
  <si>
    <t>data</t>
  </si>
  <si>
    <t>Smart Display</t>
  </si>
  <si>
    <t>future</t>
  </si>
  <si>
    <t>bluetoothLink</t>
  </si>
  <si>
    <t>16:2 display</t>
  </si>
  <si>
    <t>Used as backup for when Smart Display isn't working.</t>
  </si>
  <si>
    <t>housePowerLink</t>
  </si>
  <si>
    <t>comms link with the house power battery monitor</t>
  </si>
  <si>
    <t>Tagname</t>
  </si>
  <si>
    <t>op1</t>
  </si>
  <si>
    <t>ot1</t>
  </si>
  <si>
    <t>wt1</t>
  </si>
  <si>
    <t>fl1</t>
  </si>
  <si>
    <t>fl2</t>
  </si>
  <si>
    <t>bp1</t>
  </si>
  <si>
    <t>Pin</t>
  </si>
  <si>
    <t>interrupt</t>
  </si>
  <si>
    <t>Available Interrupts</t>
  </si>
  <si>
    <t>Interrupt</t>
  </si>
  <si>
    <t>PWM</t>
  </si>
  <si>
    <t>A15</t>
  </si>
  <si>
    <t>A14</t>
  </si>
  <si>
    <t>A13</t>
  </si>
  <si>
    <t>A12</t>
  </si>
  <si>
    <t>A11</t>
  </si>
  <si>
    <t>A10</t>
  </si>
  <si>
    <t>A9</t>
  </si>
  <si>
    <t>A7</t>
  </si>
  <si>
    <t>A8</t>
  </si>
  <si>
    <t>D22</t>
  </si>
  <si>
    <t>D23</t>
  </si>
  <si>
    <t>D24</t>
  </si>
  <si>
    <t>D25</t>
  </si>
  <si>
    <t>Rx/Tx1</t>
  </si>
  <si>
    <t>Rx/Tx2</t>
  </si>
  <si>
    <t>Rx/Tx3</t>
  </si>
  <si>
    <t>Rx/Tx4</t>
  </si>
  <si>
    <t>D2</t>
  </si>
  <si>
    <t>D3</t>
  </si>
  <si>
    <t>D18</t>
  </si>
  <si>
    <t>D19</t>
  </si>
  <si>
    <t>D20</t>
  </si>
  <si>
    <t>D21</t>
  </si>
  <si>
    <t>hall effect</t>
  </si>
  <si>
    <t>digital pot output</t>
  </si>
  <si>
    <t>light in factory dash</t>
  </si>
  <si>
    <t>oil pressure low switch</t>
  </si>
  <si>
    <t>brake pressure low switch</t>
  </si>
  <si>
    <t>Components</t>
  </si>
  <si>
    <t>R1</t>
  </si>
  <si>
    <t>Value</t>
  </si>
  <si>
    <t>Comments</t>
  </si>
  <si>
    <t>volt divider for ot1</t>
  </si>
  <si>
    <t>R2</t>
  </si>
  <si>
    <t>R3</t>
  </si>
  <si>
    <t>R4</t>
  </si>
  <si>
    <t>R5</t>
  </si>
  <si>
    <t>J1</t>
  </si>
  <si>
    <t>volt divider for wt2</t>
  </si>
  <si>
    <t>volt divider for fl2</t>
  </si>
  <si>
    <t>volt divider for fl1</t>
  </si>
  <si>
    <t>volt divider for bp1</t>
  </si>
  <si>
    <t>Connector for resistive sensors</t>
  </si>
  <si>
    <t>rs1</t>
  </si>
  <si>
    <t>es1</t>
  </si>
  <si>
    <t>ebv1</t>
  </si>
  <si>
    <t>R7</t>
  </si>
  <si>
    <t>engine battery volts divider</t>
  </si>
  <si>
    <t>J6</t>
  </si>
  <si>
    <t>engine battery connector</t>
  </si>
  <si>
    <t>S1</t>
  </si>
  <si>
    <t>Reset</t>
  </si>
  <si>
    <t>J7</t>
  </si>
  <si>
    <t>dash analog meter connection</t>
  </si>
  <si>
    <t>J8</t>
  </si>
  <si>
    <t>Dash Lights</t>
  </si>
  <si>
    <t>Switches the two dash lights.</t>
  </si>
  <si>
    <t>R9</t>
  </si>
  <si>
    <t>gate for spare dash light</t>
  </si>
  <si>
    <t>R10</t>
  </si>
  <si>
    <t>gate for high temp</t>
  </si>
  <si>
    <t>check</t>
  </si>
  <si>
    <t>Q1</t>
  </si>
  <si>
    <t>Q2</t>
  </si>
  <si>
    <t>spare dash light tranisitor</t>
  </si>
  <si>
    <t>oil pressure transistor</t>
  </si>
  <si>
    <t>U3</t>
  </si>
  <si>
    <t>U4</t>
  </si>
  <si>
    <t>opto for oil</t>
  </si>
  <si>
    <t>opto for brake pressure low</t>
  </si>
  <si>
    <t>opl1</t>
  </si>
  <si>
    <t>bpl1</t>
  </si>
  <si>
    <t>dl1</t>
  </si>
  <si>
    <t>dl2</t>
  </si>
  <si>
    <t>ohms</t>
  </si>
  <si>
    <t>%</t>
  </si>
  <si>
    <t>ohm</t>
  </si>
  <si>
    <t>10-180</t>
  </si>
  <si>
    <t>0-10 bar</t>
  </si>
  <si>
    <t>0-5 bar</t>
  </si>
  <si>
    <t>Pressure</t>
  </si>
  <si>
    <t>Temperature Sender Information.</t>
  </si>
  <si>
    <t>Make:</t>
  </si>
  <si>
    <t>Model:</t>
  </si>
  <si>
    <t>Part Number:</t>
  </si>
  <si>
    <t>VDO</t>
  </si>
  <si>
    <t>323805001002C</t>
  </si>
  <si>
    <t>Range:</t>
  </si>
  <si>
    <t>LRV:</t>
  </si>
  <si>
    <t>URV:</t>
  </si>
  <si>
    <t>Ohms</t>
  </si>
  <si>
    <t>Datasheet</t>
  </si>
  <si>
    <t>Calibrated</t>
  </si>
  <si>
    <t>˚C</t>
  </si>
  <si>
    <t>Resistance</t>
  </si>
  <si>
    <t>Temperature</t>
  </si>
  <si>
    <t>Fluke Type K thermocouple</t>
  </si>
  <si>
    <t>Mastech bench multimeter</t>
  </si>
  <si>
    <t>Test Instruments:</t>
  </si>
  <si>
    <t>Decade Box</t>
  </si>
  <si>
    <t>Notes:</t>
  </si>
  <si>
    <t>For tubular level sensor</t>
  </si>
  <si>
    <t>R1 (fixed)</t>
  </si>
  <si>
    <t>V in high</t>
  </si>
  <si>
    <t>V in low</t>
  </si>
  <si>
    <t>Do not change grey cells</t>
  </si>
  <si>
    <t>R2 low (variable)</t>
  </si>
  <si>
    <t>R2 high (variable)</t>
  </si>
  <si>
    <t>v</t>
  </si>
  <si>
    <t>Vout high R</t>
  </si>
  <si>
    <t>Vout low R</t>
  </si>
  <si>
    <t>High V</t>
  </si>
  <si>
    <t>Low V</t>
  </si>
  <si>
    <t>Tag:</t>
  </si>
  <si>
    <t>p high</t>
  </si>
  <si>
    <t>p low</t>
  </si>
  <si>
    <t>+ve</t>
  </si>
  <si>
    <t>gnd</t>
  </si>
  <si>
    <t>voltage</t>
  </si>
  <si>
    <t>ratio</t>
  </si>
  <si>
    <t>vout</t>
  </si>
  <si>
    <t>reverse voltage ratio</t>
  </si>
  <si>
    <t>reverse resistor ratio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</si>
</sst>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start/>
      <end/>
      <top/>
      <bottom/>
      <diagonal/>
    </border>
    <border>
      <start style="medium">
        <color theme="9"/>
      </start>
      <end/>
      <top style="medium">
        <color theme="9"/>
      </top>
      <bottom/>
      <diagonal/>
    </border>
    <border>
      <start/>
      <end style="medium">
        <color theme="9"/>
      </end>
      <top style="medium">
        <color theme="9"/>
      </top>
      <bottom/>
      <diagonal/>
    </border>
    <border>
      <start style="medium">
        <color theme="9"/>
      </start>
      <end/>
      <top/>
      <bottom/>
      <diagonal/>
    </border>
    <border>
      <start/>
      <end style="medium">
        <color theme="9"/>
      </end>
      <top/>
      <bottom/>
      <diagonal/>
    </border>
    <border>
      <start style="medium">
        <color theme="9"/>
      </start>
      <end/>
      <top/>
      <bottom style="medium">
        <color theme="9"/>
      </bottom>
      <diagonal/>
    </border>
    <border>
      <start/>
      <end style="medium">
        <color theme="9"/>
      </end>
      <top/>
      <bottom style="medium">
        <color theme="9"/>
      </bottom>
      <diagonal/>
    </border>
    <border>
      <start/>
      <end/>
      <top style="medium">
        <color theme="9"/>
      </top>
      <bottom/>
      <diagonal/>
    </border>
    <border>
      <start/>
      <end/>
      <top/>
      <bottom style="medium">
        <color theme="9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5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2" xfId="0" applyFont="1" applyFill="1" applyBorder="1"/>
    <xf numFmtId="0" fontId="1" fillId="2" borderId="7" xfId="0" applyFont="1" applyFill="1" applyBorder="1"/>
    <xf numFmtId="0" fontId="0" fillId="0" borderId="0" xfId="0" applyBorder="1"/>
    <xf numFmtId="0" fontId="0" fillId="0" borderId="8" xfId="0" applyBorder="1"/>
    <xf numFmtId="0" fontId="0" fillId="0" borderId="5" xfId="0" applyFill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Fill="1" applyBorder="1"/>
    <xf numFmtId="0" fontId="2" fillId="0" borderId="0" xfId="0" applyFont="1"/>
    <xf numFmtId="0" fontId="0" fillId="0" borderId="0" xfId="0" applyFill="1" applyBorder="1"/>
    <xf numFmtId="0" fontId="3" fillId="0" borderId="0" xfId="1"/>
    <xf numFmtId="0" fontId="3" fillId="0" borderId="9" xfId="1" applyBorder="1"/>
    <xf numFmtId="0" fontId="3" fillId="0" borderId="11" xfId="1" applyBorder="1"/>
    <xf numFmtId="0" fontId="3" fillId="0" borderId="12" xfId="1" applyBorder="1"/>
    <xf numFmtId="0" fontId="3" fillId="0" borderId="13" xfId="1" applyBorder="1"/>
    <xf numFmtId="0" fontId="3" fillId="0" borderId="14" xfId="1" applyBorder="1"/>
    <xf numFmtId="0" fontId="3" fillId="0" borderId="16" xfId="1" applyBorder="1"/>
    <xf numFmtId="49" fontId="3" fillId="0" borderId="0" xfId="1" applyNumberFormat="1"/>
    <xf numFmtId="0" fontId="3" fillId="0" borderId="12" xfId="1" applyFill="1" applyBorder="1"/>
    <xf numFmtId="0" fontId="3" fillId="0" borderId="13" xfId="1" applyFill="1" applyBorder="1"/>
    <xf numFmtId="0" fontId="0" fillId="3" borderId="0" xfId="0" applyFill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4" borderId="0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4" fillId="0" borderId="10" xfId="0" applyFont="1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3" fillId="0" borderId="9" xfId="1" applyBorder="1" applyAlignment="1">
      <alignment horizontal="center"/>
    </xf>
    <xf numFmtId="0" fontId="3" fillId="0" borderId="11" xfId="1" applyBorder="1" applyAlignment="1">
      <alignment horizontal="center"/>
    </xf>
    <xf numFmtId="0" fontId="0" fillId="0" borderId="12" xfId="0" applyFill="1" applyBorder="1"/>
    <xf numFmtId="0" fontId="0" fillId="0" borderId="17" xfId="0" applyBorder="1"/>
    <xf numFmtId="0" fontId="0" fillId="0" borderId="0" xfId="0" quotePrefix="1"/>
    <xf numFmtId="2" fontId="0" fillId="0" borderId="0" xfId="0" applyNumberFormat="1"/>
  </cellXfs>
  <cellStyles count="2">
    <cellStyle name="Normal" xfId="0" builtinId="0"/>
    <cellStyle name="Normal 2" xfId="1" xr:uid="{FC9C34D4-6807-9B49-B21B-4098CD29AE04}"/>
  </cellStyles>
  <dxfs count="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A3B465F-F03C-4809-A936-EF5EDA66B918}">
      <tableStyleElement type="wholeTable" dxfId="6"/>
      <tableStyleElement type="headerRow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 Sender Calibration Check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'Temp Sender'!$H$4:$H$20</c:f>
              <c:numCache>
                <c:formatCode>General</c:formatCode>
                <c:ptCount val="17"/>
                <c:pt idx="0">
                  <c:v>91.5</c:v>
                </c:pt>
                <c:pt idx="1">
                  <c:v>90</c:v>
                </c:pt>
                <c:pt idx="2">
                  <c:v>85</c:v>
                </c:pt>
                <c:pt idx="3">
                  <c:v>80</c:v>
                </c:pt>
                <c:pt idx="4">
                  <c:v>80</c:v>
                </c:pt>
                <c:pt idx="5">
                  <c:v>75</c:v>
                </c:pt>
                <c:pt idx="6">
                  <c:v>72.5</c:v>
                </c:pt>
                <c:pt idx="7">
                  <c:v>70</c:v>
                </c:pt>
                <c:pt idx="8">
                  <c:v>69.8</c:v>
                </c:pt>
                <c:pt idx="9">
                  <c:v>65</c:v>
                </c:pt>
                <c:pt idx="10">
                  <c:v>64</c:v>
                </c:pt>
                <c:pt idx="11">
                  <c:v>60</c:v>
                </c:pt>
                <c:pt idx="12">
                  <c:v>55</c:v>
                </c:pt>
                <c:pt idx="13">
                  <c:v>49</c:v>
                </c:pt>
                <c:pt idx="14">
                  <c:v>48</c:v>
                </c:pt>
                <c:pt idx="15">
                  <c:v>41</c:v>
                </c:pt>
                <c:pt idx="16">
                  <c:v>40</c:v>
                </c:pt>
              </c:numCache>
            </c:numRef>
          </c:xVal>
          <c:yVal>
            <c:numRef>
              <c:f>'Temp Sender'!$I$4:$I$20</c:f>
              <c:numCache>
                <c:formatCode>General</c:formatCode>
                <c:ptCount val="17"/>
                <c:pt idx="0">
                  <c:v>58.1</c:v>
                </c:pt>
                <c:pt idx="1">
                  <c:v>60.4</c:v>
                </c:pt>
                <c:pt idx="2">
                  <c:v>68.5</c:v>
                </c:pt>
                <c:pt idx="3">
                  <c:v>83.39</c:v>
                </c:pt>
                <c:pt idx="4">
                  <c:v>79.150000000000006</c:v>
                </c:pt>
                <c:pt idx="5">
                  <c:v>92.7</c:v>
                </c:pt>
                <c:pt idx="6">
                  <c:v>96.2</c:v>
                </c:pt>
                <c:pt idx="7">
                  <c:v>108</c:v>
                </c:pt>
                <c:pt idx="8">
                  <c:v>107</c:v>
                </c:pt>
                <c:pt idx="9">
                  <c:v>126.8</c:v>
                </c:pt>
                <c:pt idx="10">
                  <c:v>131</c:v>
                </c:pt>
                <c:pt idx="11">
                  <c:v>149.69999999999999</c:v>
                </c:pt>
                <c:pt idx="12">
                  <c:v>178.6</c:v>
                </c:pt>
                <c:pt idx="13">
                  <c:v>220</c:v>
                </c:pt>
                <c:pt idx="14">
                  <c:v>232.6</c:v>
                </c:pt>
                <c:pt idx="15">
                  <c:v>300</c:v>
                </c:pt>
                <c:pt idx="16">
                  <c:v>311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E54-2947-AE5F-C3B15B1E79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1009648"/>
        <c:axId val="1711011328"/>
      </c:scatterChart>
      <c:valAx>
        <c:axId val="1711009648"/>
        <c:scaling>
          <c:orientation val="minMax"/>
          <c:min val="3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011328"/>
        <c:crosses val="autoZero"/>
        <c:crossBetween val="midCat"/>
      </c:valAx>
      <c:valAx>
        <c:axId val="171101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009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8</xdr:col>
      <xdr:colOff>812800</xdr:colOff>
      <xdr:row>1</xdr:row>
      <xdr:rowOff>139700</xdr:rowOff>
    </xdr:from>
    <xdr:to>
      <xdr:col>13</xdr:col>
      <xdr:colOff>317500</xdr:colOff>
      <xdr:row>22</xdr:row>
      <xdr:rowOff>139700</xdr:rowOff>
    </xdr:to>
    <xdr:pic>
      <xdr:nvPicPr>
        <xdr:cNvPr id="2" name="Picture 1" descr="Borrowed from https://www.allaboutcircuits.com/tools/voltage-divider-calculator/">
          <a:extLst>
            <a:ext uri="{FF2B5EF4-FFF2-40B4-BE49-F238E27FC236}">
              <a16:creationId xmlns:a16="http://schemas.microsoft.com/office/drawing/2014/main" id="{A0849244-E747-FB47-A86C-6A8D82E9E6E5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42900"/>
          <a:ext cx="3632200" cy="426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1</xdr:col>
      <xdr:colOff>25400</xdr:colOff>
      <xdr:row>21</xdr:row>
      <xdr:rowOff>19050</xdr:rowOff>
    </xdr:from>
    <xdr:to>
      <xdr:col>5</xdr:col>
      <xdr:colOff>533400</xdr:colOff>
      <xdr:row>35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00A3596-0BD0-8A4C-94A5-96DD98681F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2C23B-CEC5-164C-8B31-8A986162D4D5}">
  <dimension ref="B2:J59"/>
  <sheetViews>
    <sheetView zoomScale="134" zoomScaleNormal="174" workbookViewId="0">
      <selection activeCell="C21" sqref="C21"/>
    </sheetView>
  </sheetViews>
  <sheetFormatPr defaultColWidth="11" defaultRowHeight="15.75" x14ac:dyDescent="0.25"/>
  <cols>
    <col min="2" max="2" width="25" customWidth="1"/>
    <col min="3" max="4" width="19.375" customWidth="1"/>
    <col min="7" max="7" width="47.625" customWidth="1"/>
    <col min="8" max="8" width="1.375" customWidth="1"/>
  </cols>
  <sheetData>
    <row r="2" spans="2:10" ht="26.25" x14ac:dyDescent="0.4">
      <c r="B2" s="17" t="s">
        <v>0</v>
      </c>
      <c r="C2" s="17"/>
      <c r="D2" s="17"/>
    </row>
    <row r="3" spans="2:10" ht="16.5" thickBot="1" x14ac:dyDescent="0.3"/>
    <row r="4" spans="2:10" ht="16.5" thickBot="1" x14ac:dyDescent="0.3">
      <c r="B4" s="7" t="s">
        <v>2</v>
      </c>
      <c r="C4" s="7" t="s">
        <v>36</v>
      </c>
      <c r="D4" s="7" t="s">
        <v>46</v>
      </c>
      <c r="E4" s="6" t="s">
        <v>43</v>
      </c>
      <c r="F4" s="7" t="s">
        <v>1</v>
      </c>
      <c r="G4" s="6" t="s">
        <v>13</v>
      </c>
      <c r="H4" s="7"/>
      <c r="I4" s="7" t="s">
        <v>25</v>
      </c>
      <c r="J4" s="6" t="s">
        <v>26</v>
      </c>
    </row>
    <row r="5" spans="2:10" x14ac:dyDescent="0.25">
      <c r="B5" s="2" t="s">
        <v>10</v>
      </c>
      <c r="C5" s="8" t="s">
        <v>37</v>
      </c>
      <c r="D5" s="8"/>
      <c r="E5" s="8" t="s">
        <v>48</v>
      </c>
      <c r="F5" s="14" t="s">
        <v>3</v>
      </c>
      <c r="G5" s="3" t="s">
        <v>14</v>
      </c>
      <c r="H5" s="2"/>
      <c r="I5" s="1" t="s">
        <v>3</v>
      </c>
      <c r="J5" s="11">
        <f>COUNTIF(type, I5)</f>
        <v>9</v>
      </c>
    </row>
    <row r="6" spans="2:10" x14ac:dyDescent="0.25">
      <c r="B6" s="2" t="s">
        <v>9</v>
      </c>
      <c r="C6" s="8" t="s">
        <v>38</v>
      </c>
      <c r="D6" s="8"/>
      <c r="E6" s="8" t="s">
        <v>49</v>
      </c>
      <c r="F6" s="14" t="s">
        <v>3</v>
      </c>
      <c r="G6" s="3" t="s">
        <v>14</v>
      </c>
      <c r="H6" s="2"/>
      <c r="I6" s="2" t="s">
        <v>16</v>
      </c>
      <c r="J6" s="12">
        <f>COUNTIF(type, I6)</f>
        <v>2</v>
      </c>
    </row>
    <row r="7" spans="2:10" x14ac:dyDescent="0.25">
      <c r="B7" s="2" t="s">
        <v>8</v>
      </c>
      <c r="C7" s="18" t="s">
        <v>39</v>
      </c>
      <c r="D7" s="18"/>
      <c r="E7" s="8" t="s">
        <v>50</v>
      </c>
      <c r="F7" s="14" t="s">
        <v>3</v>
      </c>
      <c r="G7" s="3" t="s">
        <v>14</v>
      </c>
      <c r="H7" s="2"/>
      <c r="I7" s="2" t="s">
        <v>23</v>
      </c>
      <c r="J7" s="12">
        <f>COUNTIF(type, I7)</f>
        <v>2</v>
      </c>
    </row>
    <row r="8" spans="2:10" x14ac:dyDescent="0.25">
      <c r="B8" s="2" t="s">
        <v>7</v>
      </c>
      <c r="C8" s="18" t="s">
        <v>40</v>
      </c>
      <c r="D8" s="18"/>
      <c r="E8" s="8" t="s">
        <v>51</v>
      </c>
      <c r="F8" s="14" t="s">
        <v>3</v>
      </c>
      <c r="G8" s="3" t="s">
        <v>14</v>
      </c>
      <c r="H8" s="2"/>
      <c r="I8" s="2" t="s">
        <v>21</v>
      </c>
      <c r="J8" s="12">
        <f>COUNTIF(type, I8)</f>
        <v>2</v>
      </c>
    </row>
    <row r="9" spans="2:10" ht="16.5" thickBot="1" x14ac:dyDescent="0.3">
      <c r="B9" s="2" t="s">
        <v>6</v>
      </c>
      <c r="C9" s="18" t="s">
        <v>41</v>
      </c>
      <c r="D9" s="18"/>
      <c r="E9" s="8" t="s">
        <v>52</v>
      </c>
      <c r="F9" s="14" t="s">
        <v>3</v>
      </c>
      <c r="G9" s="3" t="s">
        <v>14</v>
      </c>
      <c r="H9" s="8"/>
      <c r="I9" s="10" t="s">
        <v>28</v>
      </c>
      <c r="J9" s="13">
        <f>COUNTIF(type, I9)</f>
        <v>4</v>
      </c>
    </row>
    <row r="10" spans="2:10" x14ac:dyDescent="0.25">
      <c r="B10" s="2" t="s">
        <v>11</v>
      </c>
      <c r="C10" s="18" t="s">
        <v>42</v>
      </c>
      <c r="D10" s="18"/>
      <c r="E10" s="8" t="s">
        <v>53</v>
      </c>
      <c r="F10" s="14" t="s">
        <v>3</v>
      </c>
      <c r="G10" s="3" t="s">
        <v>14</v>
      </c>
      <c r="H10" s="8"/>
    </row>
    <row r="11" spans="2:10" x14ac:dyDescent="0.25">
      <c r="B11" s="2" t="s">
        <v>4</v>
      </c>
      <c r="C11" s="18" t="s">
        <v>91</v>
      </c>
      <c r="D11" s="8">
        <v>0</v>
      </c>
      <c r="E11" s="8" t="str">
        <f>IF(ISNUMBER(D11),VLOOKUP(D11,aiWhole,2),"")</f>
        <v>D2</v>
      </c>
      <c r="F11" s="14" t="s">
        <v>3</v>
      </c>
      <c r="G11" s="3" t="s">
        <v>71</v>
      </c>
      <c r="H11" s="8"/>
    </row>
    <row r="12" spans="2:10" x14ac:dyDescent="0.25">
      <c r="B12" s="2" t="s">
        <v>5</v>
      </c>
      <c r="C12" s="18" t="s">
        <v>92</v>
      </c>
      <c r="D12" s="8">
        <v>1</v>
      </c>
      <c r="E12" s="8" t="str">
        <f>IF(ISNUMBER(D12),VLOOKUP(D12,aiWhole,2),"")</f>
        <v>D3</v>
      </c>
      <c r="F12" s="14" t="s">
        <v>3</v>
      </c>
      <c r="G12" s="3" t="s">
        <v>71</v>
      </c>
      <c r="H12" s="8"/>
    </row>
    <row r="13" spans="2:10" x14ac:dyDescent="0.25">
      <c r="B13" s="2" t="s">
        <v>12</v>
      </c>
      <c r="C13" s="18" t="s">
        <v>93</v>
      </c>
      <c r="D13" s="8"/>
      <c r="E13" s="8" t="s">
        <v>54</v>
      </c>
      <c r="F13" s="14" t="s">
        <v>3</v>
      </c>
      <c r="G13" s="3" t="s">
        <v>15</v>
      </c>
      <c r="H13" s="8"/>
    </row>
    <row r="14" spans="2:10" x14ac:dyDescent="0.25">
      <c r="B14" s="2" t="s">
        <v>17</v>
      </c>
      <c r="C14" s="8"/>
      <c r="D14" s="8"/>
      <c r="E14" s="8" t="s">
        <v>55</v>
      </c>
      <c r="F14" s="14" t="s">
        <v>16</v>
      </c>
      <c r="G14" s="3" t="s">
        <v>72</v>
      </c>
      <c r="H14" s="8"/>
    </row>
    <row r="15" spans="2:10" x14ac:dyDescent="0.25">
      <c r="B15" s="2" t="s">
        <v>18</v>
      </c>
      <c r="C15" s="8"/>
      <c r="D15" s="8"/>
      <c r="E15" s="8" t="s">
        <v>56</v>
      </c>
      <c r="F15" s="14" t="s">
        <v>16</v>
      </c>
      <c r="G15" s="3" t="s">
        <v>72</v>
      </c>
      <c r="H15" s="8"/>
    </row>
    <row r="16" spans="2:10" x14ac:dyDescent="0.25">
      <c r="B16" s="2" t="s">
        <v>19</v>
      </c>
      <c r="C16" s="18" t="s">
        <v>120</v>
      </c>
      <c r="D16" s="8"/>
      <c r="E16" s="8" t="s">
        <v>57</v>
      </c>
      <c r="F16" s="14" t="s">
        <v>21</v>
      </c>
      <c r="G16" s="3" t="s">
        <v>73</v>
      </c>
      <c r="H16" s="8"/>
    </row>
    <row r="17" spans="2:8" x14ac:dyDescent="0.25">
      <c r="B17" s="2" t="s">
        <v>20</v>
      </c>
      <c r="C17" s="18" t="s">
        <v>121</v>
      </c>
      <c r="D17" s="8"/>
      <c r="E17" s="8" t="s">
        <v>58</v>
      </c>
      <c r="F17" s="14" t="s">
        <v>21</v>
      </c>
      <c r="G17" s="3" t="s">
        <v>73</v>
      </c>
      <c r="H17" s="8"/>
    </row>
    <row r="18" spans="2:8" x14ac:dyDescent="0.25">
      <c r="B18" s="2" t="s">
        <v>22</v>
      </c>
      <c r="C18" s="8" t="s">
        <v>118</v>
      </c>
      <c r="D18" s="8"/>
      <c r="E18" s="8" t="s">
        <v>59</v>
      </c>
      <c r="F18" s="14" t="s">
        <v>23</v>
      </c>
      <c r="G18" s="3" t="s">
        <v>74</v>
      </c>
      <c r="H18" s="8"/>
    </row>
    <row r="19" spans="2:8" x14ac:dyDescent="0.25">
      <c r="B19" s="2" t="s">
        <v>24</v>
      </c>
      <c r="C19" s="8" t="s">
        <v>119</v>
      </c>
      <c r="D19" s="8"/>
      <c r="E19" s="8" t="s">
        <v>60</v>
      </c>
      <c r="F19" s="14" t="s">
        <v>23</v>
      </c>
      <c r="G19" s="3" t="s">
        <v>75</v>
      </c>
      <c r="H19" s="8"/>
    </row>
    <row r="20" spans="2:8" x14ac:dyDescent="0.25">
      <c r="B20" s="16" t="s">
        <v>32</v>
      </c>
      <c r="C20" s="18"/>
      <c r="D20" s="18"/>
      <c r="E20" s="8" t="s">
        <v>61</v>
      </c>
      <c r="F20" s="15" t="s">
        <v>28</v>
      </c>
      <c r="G20" t="s">
        <v>33</v>
      </c>
      <c r="H20" s="8"/>
    </row>
    <row r="21" spans="2:8" x14ac:dyDescent="0.25">
      <c r="B21" s="2" t="s">
        <v>27</v>
      </c>
      <c r="C21" s="8"/>
      <c r="D21" s="8"/>
      <c r="E21" s="8" t="s">
        <v>62</v>
      </c>
      <c r="F21" s="15" t="s">
        <v>28</v>
      </c>
      <c r="G21" s="3" t="s">
        <v>29</v>
      </c>
      <c r="H21" s="8"/>
    </row>
    <row r="22" spans="2:8" x14ac:dyDescent="0.25">
      <c r="B22" s="2" t="s">
        <v>31</v>
      </c>
      <c r="C22" s="8"/>
      <c r="D22" s="8"/>
      <c r="E22" s="8" t="s">
        <v>63</v>
      </c>
      <c r="F22" s="15" t="s">
        <v>28</v>
      </c>
      <c r="G22" s="3" t="s">
        <v>30</v>
      </c>
      <c r="H22" s="8"/>
    </row>
    <row r="23" spans="2:8" x14ac:dyDescent="0.25">
      <c r="B23" s="2" t="s">
        <v>34</v>
      </c>
      <c r="C23" s="8"/>
      <c r="D23" s="8"/>
      <c r="E23" s="8" t="s">
        <v>64</v>
      </c>
      <c r="F23" s="15" t="s">
        <v>28</v>
      </c>
      <c r="G23" s="3" t="s">
        <v>35</v>
      </c>
      <c r="H23" s="8"/>
    </row>
    <row r="24" spans="2:8" x14ac:dyDescent="0.25">
      <c r="B24" s="2"/>
      <c r="C24" s="8"/>
      <c r="D24" s="8"/>
      <c r="E24" s="8" t="str">
        <f t="shared" ref="E24:E36" si="0">IF(ISNUMBER(D24),VLOOKUP(D24,aiWhole,2),"")</f>
        <v/>
      </c>
      <c r="F24" s="8"/>
      <c r="G24" s="3"/>
      <c r="H24" s="8"/>
    </row>
    <row r="25" spans="2:8" x14ac:dyDescent="0.25">
      <c r="B25" s="2"/>
      <c r="C25" s="8"/>
      <c r="D25" s="8"/>
      <c r="E25" s="8" t="str">
        <f t="shared" si="0"/>
        <v/>
      </c>
      <c r="F25" s="8"/>
      <c r="G25" s="3"/>
      <c r="H25" s="8"/>
    </row>
    <row r="26" spans="2:8" x14ac:dyDescent="0.25">
      <c r="B26" s="2"/>
      <c r="C26" s="8"/>
      <c r="D26" s="8"/>
      <c r="E26" s="8" t="str">
        <f t="shared" si="0"/>
        <v/>
      </c>
      <c r="F26" s="8"/>
      <c r="G26" s="3"/>
      <c r="H26" s="8"/>
    </row>
    <row r="27" spans="2:8" x14ac:dyDescent="0.25">
      <c r="B27" s="2"/>
      <c r="C27" s="8"/>
      <c r="D27" s="8"/>
      <c r="E27" s="8" t="str">
        <f t="shared" si="0"/>
        <v/>
      </c>
      <c r="F27" s="8"/>
      <c r="G27" s="3"/>
      <c r="H27" s="8"/>
    </row>
    <row r="28" spans="2:8" x14ac:dyDescent="0.25">
      <c r="B28" s="2"/>
      <c r="C28" s="8"/>
      <c r="D28" s="8"/>
      <c r="E28" s="8" t="str">
        <f t="shared" si="0"/>
        <v/>
      </c>
      <c r="F28" s="8"/>
      <c r="G28" s="3"/>
      <c r="H28" s="8"/>
    </row>
    <row r="29" spans="2:8" x14ac:dyDescent="0.25">
      <c r="B29" s="2"/>
      <c r="C29" s="8"/>
      <c r="D29" s="8"/>
      <c r="E29" s="8" t="str">
        <f t="shared" si="0"/>
        <v/>
      </c>
      <c r="F29" s="8"/>
      <c r="G29" s="3"/>
      <c r="H29" s="8"/>
    </row>
    <row r="30" spans="2:8" x14ac:dyDescent="0.25">
      <c r="B30" s="2"/>
      <c r="C30" s="8"/>
      <c r="D30" s="8"/>
      <c r="E30" s="8" t="str">
        <f t="shared" si="0"/>
        <v/>
      </c>
      <c r="F30" s="8"/>
      <c r="G30" s="3"/>
      <c r="H30" s="8"/>
    </row>
    <row r="31" spans="2:8" x14ac:dyDescent="0.25">
      <c r="B31" s="2"/>
      <c r="C31" s="8"/>
      <c r="D31" s="8"/>
      <c r="E31" s="8" t="str">
        <f t="shared" si="0"/>
        <v/>
      </c>
      <c r="F31" s="8"/>
      <c r="G31" s="3"/>
      <c r="H31" s="8"/>
    </row>
    <row r="32" spans="2:8" x14ac:dyDescent="0.25">
      <c r="B32" s="2"/>
      <c r="C32" s="8"/>
      <c r="D32" s="8"/>
      <c r="E32" s="8" t="str">
        <f t="shared" si="0"/>
        <v/>
      </c>
      <c r="F32" s="8"/>
      <c r="G32" s="3"/>
      <c r="H32" s="8"/>
    </row>
    <row r="33" spans="2:8" x14ac:dyDescent="0.25">
      <c r="B33" s="2"/>
      <c r="C33" s="8"/>
      <c r="D33" s="8"/>
      <c r="E33" s="8" t="str">
        <f t="shared" si="0"/>
        <v/>
      </c>
      <c r="F33" s="8"/>
      <c r="G33" s="3"/>
      <c r="H33" s="8"/>
    </row>
    <row r="34" spans="2:8" x14ac:dyDescent="0.25">
      <c r="B34" s="2"/>
      <c r="C34" s="8"/>
      <c r="D34" s="8"/>
      <c r="E34" s="8" t="str">
        <f t="shared" si="0"/>
        <v/>
      </c>
      <c r="F34" s="8"/>
      <c r="G34" s="3"/>
      <c r="H34" s="8"/>
    </row>
    <row r="35" spans="2:8" x14ac:dyDescent="0.25">
      <c r="B35" s="2"/>
      <c r="C35" s="8"/>
      <c r="D35" s="8"/>
      <c r="E35" s="8" t="str">
        <f t="shared" si="0"/>
        <v/>
      </c>
      <c r="F35" s="8"/>
      <c r="G35" s="3"/>
      <c r="H35" s="8"/>
    </row>
    <row r="36" spans="2:8" ht="16.5" thickBot="1" x14ac:dyDescent="0.3">
      <c r="B36" s="4"/>
      <c r="C36" s="9"/>
      <c r="D36" s="9"/>
      <c r="E36" s="8" t="str">
        <f t="shared" si="0"/>
        <v/>
      </c>
      <c r="F36" s="9"/>
      <c r="G36" s="5"/>
      <c r="H36" s="8"/>
    </row>
    <row r="40" spans="2:8" x14ac:dyDescent="0.25">
      <c r="B40" t="s">
        <v>76</v>
      </c>
    </row>
    <row r="41" spans="2:8" x14ac:dyDescent="0.25">
      <c r="B41" t="s">
        <v>2</v>
      </c>
      <c r="C41" t="s">
        <v>36</v>
      </c>
      <c r="D41" t="s">
        <v>78</v>
      </c>
      <c r="G41" t="s">
        <v>79</v>
      </c>
    </row>
    <row r="42" spans="2:8" x14ac:dyDescent="0.25">
      <c r="C42" t="s">
        <v>77</v>
      </c>
      <c r="G42" t="s">
        <v>80</v>
      </c>
    </row>
    <row r="43" spans="2:8" x14ac:dyDescent="0.25">
      <c r="C43" t="s">
        <v>81</v>
      </c>
      <c r="D43">
        <v>560</v>
      </c>
      <c r="G43" t="s">
        <v>86</v>
      </c>
    </row>
    <row r="44" spans="2:8" x14ac:dyDescent="0.25">
      <c r="C44" t="s">
        <v>82</v>
      </c>
      <c r="G44" t="s">
        <v>88</v>
      </c>
    </row>
    <row r="45" spans="2:8" x14ac:dyDescent="0.25">
      <c r="C45" t="s">
        <v>83</v>
      </c>
      <c r="G45" t="s">
        <v>87</v>
      </c>
    </row>
    <row r="46" spans="2:8" x14ac:dyDescent="0.25">
      <c r="C46" t="s">
        <v>84</v>
      </c>
      <c r="G46" t="s">
        <v>89</v>
      </c>
    </row>
    <row r="47" spans="2:8" x14ac:dyDescent="0.25">
      <c r="C47" t="s">
        <v>85</v>
      </c>
      <c r="G47" t="s">
        <v>90</v>
      </c>
    </row>
    <row r="49" spans="2:7" x14ac:dyDescent="0.25">
      <c r="C49" t="s">
        <v>94</v>
      </c>
      <c r="G49" t="s">
        <v>95</v>
      </c>
    </row>
    <row r="50" spans="2:7" x14ac:dyDescent="0.25">
      <c r="C50" t="s">
        <v>96</v>
      </c>
      <c r="G50" t="s">
        <v>97</v>
      </c>
    </row>
    <row r="51" spans="2:7" x14ac:dyDescent="0.25">
      <c r="B51" t="s">
        <v>99</v>
      </c>
      <c r="C51" t="s">
        <v>98</v>
      </c>
    </row>
    <row r="52" spans="2:7" x14ac:dyDescent="0.25">
      <c r="C52" t="s">
        <v>100</v>
      </c>
      <c r="G52" t="s">
        <v>101</v>
      </c>
    </row>
    <row r="53" spans="2:7" x14ac:dyDescent="0.25">
      <c r="B53" t="s">
        <v>103</v>
      </c>
      <c r="C53" t="s">
        <v>102</v>
      </c>
      <c r="G53" t="s">
        <v>104</v>
      </c>
    </row>
    <row r="54" spans="2:7" x14ac:dyDescent="0.25">
      <c r="B54" t="s">
        <v>106</v>
      </c>
      <c r="C54" t="s">
        <v>105</v>
      </c>
      <c r="D54" t="s">
        <v>109</v>
      </c>
    </row>
    <row r="55" spans="2:7" x14ac:dyDescent="0.25">
      <c r="B55" t="s">
        <v>108</v>
      </c>
      <c r="C55" t="s">
        <v>107</v>
      </c>
      <c r="D55" t="s">
        <v>109</v>
      </c>
    </row>
    <row r="56" spans="2:7" x14ac:dyDescent="0.25">
      <c r="B56" t="s">
        <v>113</v>
      </c>
      <c r="C56" t="s">
        <v>110</v>
      </c>
    </row>
    <row r="57" spans="2:7" x14ac:dyDescent="0.25">
      <c r="B57" t="s">
        <v>112</v>
      </c>
      <c r="C57" t="s">
        <v>111</v>
      </c>
    </row>
    <row r="58" spans="2:7" x14ac:dyDescent="0.25">
      <c r="B58" t="s">
        <v>116</v>
      </c>
      <c r="C58" t="s">
        <v>114</v>
      </c>
    </row>
    <row r="59" spans="2:7" x14ac:dyDescent="0.25">
      <c r="B59" t="s">
        <v>117</v>
      </c>
      <c r="C59" t="s">
        <v>115</v>
      </c>
    </row>
  </sheetData>
  <conditionalFormatting sqref="E5:E36">
    <cfRule type="duplicateValues" dxfId="4" priority="1"/>
  </conditionalFormatting>
  <dataValidations count="1">
    <dataValidation type="list" allowBlank="1" showInputMessage="1" showErrorMessage="1" sqref="D5:D36" xr:uid="{FDE90536-950E-B74A-AB1F-09C6FA2508D8}">
      <formula1>aiList</formula1>
    </dataValidation>
  </dataValidations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4407-998D-EA4F-A90B-E26A9EF1F4F7}">
  <dimension ref="A3:B28"/>
  <sheetViews>
    <sheetView workbookViewId="0">
      <selection activeCell="B12" sqref="B12"/>
    </sheetView>
  </sheetViews>
  <sheetFormatPr defaultColWidth="11" defaultRowHeight="15.75" x14ac:dyDescent="0.25"/>
  <sheetData>
    <row r="3" spans="1:2" x14ac:dyDescent="0.25">
      <c r="B3" t="s">
        <v>45</v>
      </c>
    </row>
    <row r="5" spans="1:2" x14ac:dyDescent="0.25">
      <c r="A5" t="s">
        <v>44</v>
      </c>
      <c r="B5" t="s">
        <v>43</v>
      </c>
    </row>
    <row r="6" spans="1:2" x14ac:dyDescent="0.25">
      <c r="A6">
        <v>0</v>
      </c>
      <c r="B6" t="s">
        <v>65</v>
      </c>
    </row>
    <row r="7" spans="1:2" x14ac:dyDescent="0.25">
      <c r="A7">
        <v>1</v>
      </c>
      <c r="B7" t="s">
        <v>66</v>
      </c>
    </row>
    <row r="8" spans="1:2" x14ac:dyDescent="0.25">
      <c r="A8">
        <v>5</v>
      </c>
      <c r="B8" t="s">
        <v>67</v>
      </c>
    </row>
    <row r="9" spans="1:2" x14ac:dyDescent="0.25">
      <c r="A9">
        <v>4</v>
      </c>
      <c r="B9" t="s">
        <v>68</v>
      </c>
    </row>
    <row r="10" spans="1:2" x14ac:dyDescent="0.25">
      <c r="A10">
        <v>3</v>
      </c>
      <c r="B10" t="s">
        <v>69</v>
      </c>
    </row>
    <row r="11" spans="1:2" x14ac:dyDescent="0.25">
      <c r="A11">
        <v>2</v>
      </c>
      <c r="B11" t="s">
        <v>70</v>
      </c>
    </row>
    <row r="13" spans="1:2" x14ac:dyDescent="0.25">
      <c r="A13" t="s">
        <v>47</v>
      </c>
      <c r="B13" t="s">
        <v>43</v>
      </c>
    </row>
    <row r="14" spans="1:2" x14ac:dyDescent="0.25">
      <c r="A14">
        <v>1</v>
      </c>
      <c r="B14">
        <v>2</v>
      </c>
    </row>
    <row r="15" spans="1:2" x14ac:dyDescent="0.25">
      <c r="A15">
        <v>2</v>
      </c>
      <c r="B15">
        <v>3</v>
      </c>
    </row>
    <row r="16" spans="1:2" x14ac:dyDescent="0.25">
      <c r="A16">
        <v>3</v>
      </c>
      <c r="B16">
        <v>4</v>
      </c>
    </row>
    <row r="17" spans="1:2" x14ac:dyDescent="0.25">
      <c r="A17">
        <v>4</v>
      </c>
      <c r="B17">
        <v>5</v>
      </c>
    </row>
    <row r="18" spans="1:2" x14ac:dyDescent="0.25">
      <c r="A18">
        <v>5</v>
      </c>
      <c r="B18">
        <v>6</v>
      </c>
    </row>
    <row r="19" spans="1:2" x14ac:dyDescent="0.25">
      <c r="A19">
        <v>6</v>
      </c>
      <c r="B19">
        <v>7</v>
      </c>
    </row>
    <row r="20" spans="1:2" x14ac:dyDescent="0.25">
      <c r="A20">
        <v>7</v>
      </c>
      <c r="B20">
        <v>8</v>
      </c>
    </row>
    <row r="21" spans="1:2" x14ac:dyDescent="0.25">
      <c r="A21">
        <v>8</v>
      </c>
      <c r="B21">
        <v>9</v>
      </c>
    </row>
    <row r="22" spans="1:2" x14ac:dyDescent="0.25">
      <c r="A22">
        <v>9</v>
      </c>
      <c r="B22">
        <v>10</v>
      </c>
    </row>
    <row r="23" spans="1:2" x14ac:dyDescent="0.25">
      <c r="A23">
        <v>10</v>
      </c>
      <c r="B23">
        <v>11</v>
      </c>
    </row>
    <row r="24" spans="1:2" x14ac:dyDescent="0.25">
      <c r="A24">
        <v>11</v>
      </c>
      <c r="B24">
        <v>12</v>
      </c>
    </row>
    <row r="25" spans="1:2" x14ac:dyDescent="0.25">
      <c r="A25">
        <v>12</v>
      </c>
      <c r="B25">
        <v>13</v>
      </c>
    </row>
    <row r="26" spans="1:2" x14ac:dyDescent="0.25">
      <c r="A26">
        <v>13</v>
      </c>
      <c r="B26">
        <v>44</v>
      </c>
    </row>
    <row r="27" spans="1:2" x14ac:dyDescent="0.25">
      <c r="A27">
        <v>14</v>
      </c>
      <c r="B27">
        <v>45</v>
      </c>
    </row>
    <row r="28" spans="1:2" x14ac:dyDescent="0.25">
      <c r="A28">
        <v>15</v>
      </c>
      <c r="B28">
        <v>46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9CE88-9B0C-AF47-BFC8-16A65601F483}">
  <dimension ref="A1:H29"/>
  <sheetViews>
    <sheetView topLeftCell="A10" workbookViewId="0">
      <selection activeCell="D29" sqref="D29"/>
    </sheetView>
  </sheetViews>
  <sheetFormatPr defaultColWidth="11" defaultRowHeight="15.75" x14ac:dyDescent="0.25"/>
  <cols>
    <col min="3" max="3" width="20.125" customWidth="1"/>
    <col min="8" max="8" width="3" customWidth="1"/>
  </cols>
  <sheetData>
    <row r="1" spans="1:8" x14ac:dyDescent="0.25">
      <c r="A1" s="29" t="s">
        <v>153</v>
      </c>
    </row>
    <row r="2" spans="1:8" x14ac:dyDescent="0.25">
      <c r="C2" s="30" t="s">
        <v>161</v>
      </c>
      <c r="D2" s="39" t="s">
        <v>39</v>
      </c>
      <c r="E2" s="31"/>
      <c r="F2" s="31"/>
      <c r="G2" s="31"/>
      <c r="H2" s="32"/>
    </row>
    <row r="3" spans="1:8" x14ac:dyDescent="0.25">
      <c r="C3" s="33"/>
      <c r="D3" s="8"/>
      <c r="E3" s="8"/>
      <c r="F3" s="40" t="s">
        <v>159</v>
      </c>
      <c r="G3" s="41"/>
      <c r="H3" s="42"/>
    </row>
    <row r="4" spans="1:8" x14ac:dyDescent="0.25">
      <c r="C4" s="30" t="s">
        <v>151</v>
      </c>
      <c r="D4" s="31">
        <v>14.5</v>
      </c>
      <c r="E4" s="32" t="s">
        <v>156</v>
      </c>
      <c r="F4" s="33" t="s">
        <v>157</v>
      </c>
      <c r="G4" s="35">
        <f>$D$4*(($D7)/($D$6+$D7))</f>
        <v>0.97072544903195701</v>
      </c>
      <c r="H4" s="34" t="s">
        <v>156</v>
      </c>
    </row>
    <row r="5" spans="1:8" x14ac:dyDescent="0.25">
      <c r="C5" s="33" t="s">
        <v>152</v>
      </c>
      <c r="D5" s="8">
        <v>10.5</v>
      </c>
      <c r="E5" s="34" t="s">
        <v>156</v>
      </c>
      <c r="F5" s="33" t="s">
        <v>158</v>
      </c>
      <c r="G5" s="35">
        <f>$D$4*(($D8)/($D$6+$D8))</f>
        <v>8.2898334576186936E-2</v>
      </c>
      <c r="H5" s="34" t="s">
        <v>156</v>
      </c>
    </row>
    <row r="6" spans="1:8" x14ac:dyDescent="0.25">
      <c r="C6" s="33" t="s">
        <v>150</v>
      </c>
      <c r="D6" s="8">
        <v>4000</v>
      </c>
      <c r="E6" s="34" t="s">
        <v>124</v>
      </c>
      <c r="F6" s="43" t="s">
        <v>160</v>
      </c>
      <c r="G6" s="44"/>
      <c r="H6" s="45"/>
    </row>
    <row r="7" spans="1:8" x14ac:dyDescent="0.25">
      <c r="C7" s="33" t="s">
        <v>155</v>
      </c>
      <c r="D7" s="8">
        <v>287</v>
      </c>
      <c r="E7" s="34" t="s">
        <v>124</v>
      </c>
      <c r="F7" s="33" t="s">
        <v>157</v>
      </c>
      <c r="G7" s="35">
        <f>$D$5*(($D7)/($D$6+$D7))</f>
        <v>0.7029391182645206</v>
      </c>
      <c r="H7" s="34" t="s">
        <v>156</v>
      </c>
    </row>
    <row r="8" spans="1:8" x14ac:dyDescent="0.25">
      <c r="C8" s="33" t="s">
        <v>154</v>
      </c>
      <c r="D8" s="8">
        <v>23</v>
      </c>
      <c r="E8" s="34" t="s">
        <v>124</v>
      </c>
      <c r="F8" s="33" t="s">
        <v>158</v>
      </c>
      <c r="G8" s="35">
        <f>$D$5*(($D8)/($D$6+$D8))</f>
        <v>6.0029828486204327E-2</v>
      </c>
      <c r="H8" s="34" t="s">
        <v>156</v>
      </c>
    </row>
    <row r="9" spans="1:8" x14ac:dyDescent="0.25">
      <c r="C9" s="36" t="s">
        <v>162</v>
      </c>
      <c r="D9" s="37">
        <f>((D4/D6)^2)*D8</f>
        <v>3.0223437500000004E-4</v>
      </c>
      <c r="E9" s="38"/>
      <c r="F9" s="36"/>
      <c r="G9" s="37"/>
      <c r="H9" s="38"/>
    </row>
    <row r="10" spans="1:8" x14ac:dyDescent="0.25">
      <c r="C10" s="48" t="s">
        <v>163</v>
      </c>
    </row>
    <row r="23" spans="1:7" ht="16.5" thickBot="1" x14ac:dyDescent="0.3">
      <c r="C23" t="s">
        <v>168</v>
      </c>
      <c r="D23" s="51">
        <f>A26/D25</f>
        <v>0.77617253948967191</v>
      </c>
    </row>
    <row r="24" spans="1:7" ht="16.5" thickBot="1" x14ac:dyDescent="0.3">
      <c r="A24" s="50" t="s">
        <v>164</v>
      </c>
      <c r="C24" s="49">
        <v>3292</v>
      </c>
      <c r="D24" s="51"/>
      <c r="E24" s="49">
        <v>199</v>
      </c>
      <c r="G24" t="s">
        <v>165</v>
      </c>
    </row>
    <row r="25" spans="1:7" x14ac:dyDescent="0.25">
      <c r="C25" t="s">
        <v>167</v>
      </c>
      <c r="D25" s="51">
        <f>C24/E24</f>
        <v>16.542713567839197</v>
      </c>
    </row>
    <row r="26" spans="1:7" x14ac:dyDescent="0.25">
      <c r="A26">
        <v>12.84</v>
      </c>
      <c r="C26" t="s">
        <v>166</v>
      </c>
      <c r="D26" s="51">
        <f>A26/D25</f>
        <v>0.77617253948967191</v>
      </c>
    </row>
    <row r="28" spans="1:7" x14ac:dyDescent="0.25">
      <c r="C28" t="s">
        <v>169</v>
      </c>
      <c r="D28">
        <f>A26/D26</f>
        <v>16.542713567839197</v>
      </c>
    </row>
    <row r="29" spans="1:7" x14ac:dyDescent="0.25">
      <c r="C29" t="s">
        <v>170</v>
      </c>
      <c r="D29">
        <f>C24/D28</f>
        <v>199</v>
      </c>
    </row>
  </sheetData>
  <mergeCells count="2">
    <mergeCell ref="F3:H3"/>
    <mergeCell ref="F6:H6"/>
  </mergeCells>
  <conditionalFormatting sqref="G4:G5">
    <cfRule type="cellIs" dxfId="3" priority="3" operator="between">
      <formula>0</formula>
      <formula>5</formula>
    </cfRule>
    <cfRule type="cellIs" dxfId="2" priority="5" operator="greaterThan">
      <formula>5</formula>
    </cfRule>
  </conditionalFormatting>
  <conditionalFormatting sqref="G7:G8">
    <cfRule type="cellIs" dxfId="1" priority="1" operator="between">
      <formula>0</formula>
      <formula>5</formula>
    </cfRule>
    <cfRule type="cellIs" dxfId="0" priority="2" operator="greaterThan">
      <formula>5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0E099-489E-7940-B919-05E4328A05A3}">
  <dimension ref="B1:I20"/>
  <sheetViews>
    <sheetView tabSelected="1" topLeftCell="B1" workbookViewId="0">
      <selection activeCell="D10" sqref="D10"/>
    </sheetView>
  </sheetViews>
  <sheetFormatPr defaultColWidth="8.875" defaultRowHeight="15" x14ac:dyDescent="0.25"/>
  <cols>
    <col min="1" max="1" width="8.875" style="19"/>
    <col min="2" max="2" width="26.875" style="19" bestFit="1" customWidth="1"/>
    <col min="3" max="7" width="8.875" style="19"/>
    <col min="8" max="8" width="10.875" style="19" bestFit="1" customWidth="1"/>
    <col min="9" max="16384" width="8.875" style="19"/>
  </cols>
  <sheetData>
    <row r="1" spans="2:9" x14ac:dyDescent="0.25">
      <c r="B1" s="19" t="s">
        <v>129</v>
      </c>
    </row>
    <row r="2" spans="2:9" x14ac:dyDescent="0.25">
      <c r="H2" s="20" t="s">
        <v>143</v>
      </c>
      <c r="I2" s="21" t="s">
        <v>142</v>
      </c>
    </row>
    <row r="3" spans="2:9" x14ac:dyDescent="0.25">
      <c r="B3" s="19" t="s">
        <v>130</v>
      </c>
      <c r="C3" s="26" t="s">
        <v>133</v>
      </c>
      <c r="H3" s="24" t="s">
        <v>141</v>
      </c>
      <c r="I3" s="25" t="s">
        <v>122</v>
      </c>
    </row>
    <row r="4" spans="2:9" x14ac:dyDescent="0.25">
      <c r="B4" s="19" t="s">
        <v>131</v>
      </c>
      <c r="C4" s="26">
        <v>320.721</v>
      </c>
      <c r="H4" s="22">
        <v>91.5</v>
      </c>
      <c r="I4" s="23">
        <v>58.1</v>
      </c>
    </row>
    <row r="5" spans="2:9" x14ac:dyDescent="0.25">
      <c r="B5" s="19" t="s">
        <v>132</v>
      </c>
      <c r="C5" s="26" t="s">
        <v>134</v>
      </c>
      <c r="H5" s="22">
        <v>90</v>
      </c>
      <c r="I5" s="23">
        <v>60.4</v>
      </c>
    </row>
    <row r="6" spans="2:9" x14ac:dyDescent="0.25">
      <c r="C6" s="46" t="s">
        <v>139</v>
      </c>
      <c r="D6" s="47"/>
      <c r="E6" s="46" t="s">
        <v>140</v>
      </c>
      <c r="F6" s="47"/>
      <c r="H6" s="22">
        <v>85</v>
      </c>
      <c r="I6" s="23">
        <v>68.5</v>
      </c>
    </row>
    <row r="7" spans="2:9" x14ac:dyDescent="0.25">
      <c r="C7" s="22" t="s">
        <v>141</v>
      </c>
      <c r="D7" s="23" t="s">
        <v>138</v>
      </c>
      <c r="E7" s="22"/>
      <c r="F7" s="23"/>
      <c r="H7" s="22">
        <v>80</v>
      </c>
      <c r="I7" s="23">
        <v>83.39</v>
      </c>
    </row>
    <row r="8" spans="2:9" x14ac:dyDescent="0.25">
      <c r="B8" s="20" t="s">
        <v>135</v>
      </c>
      <c r="C8" s="20">
        <v>80</v>
      </c>
      <c r="D8" s="21">
        <v>264</v>
      </c>
      <c r="E8" s="20"/>
      <c r="F8" s="21"/>
      <c r="H8" s="22">
        <v>80</v>
      </c>
      <c r="I8" s="23">
        <v>79.150000000000006</v>
      </c>
    </row>
    <row r="9" spans="2:9" x14ac:dyDescent="0.25">
      <c r="B9" s="22" t="s">
        <v>136</v>
      </c>
      <c r="C9" s="22">
        <v>40</v>
      </c>
      <c r="D9" s="23">
        <v>287</v>
      </c>
      <c r="E9" s="22">
        <f>I20</f>
        <v>311</v>
      </c>
      <c r="F9" s="23"/>
      <c r="H9" s="22">
        <v>75</v>
      </c>
      <c r="I9" s="23">
        <v>92.7</v>
      </c>
    </row>
    <row r="10" spans="2:9" x14ac:dyDescent="0.25">
      <c r="B10" s="24" t="s">
        <v>137</v>
      </c>
      <c r="C10" s="24">
        <v>120</v>
      </c>
      <c r="D10" s="25">
        <v>23</v>
      </c>
      <c r="E10" s="24"/>
      <c r="F10" s="25"/>
      <c r="H10" s="22">
        <v>72.5</v>
      </c>
      <c r="I10" s="23">
        <v>96.2</v>
      </c>
    </row>
    <row r="11" spans="2:9" x14ac:dyDescent="0.25">
      <c r="H11" s="22">
        <v>70</v>
      </c>
      <c r="I11" s="23">
        <v>108</v>
      </c>
    </row>
    <row r="12" spans="2:9" x14ac:dyDescent="0.25">
      <c r="B12" s="19" t="s">
        <v>146</v>
      </c>
      <c r="H12" s="22">
        <v>69.8</v>
      </c>
      <c r="I12" s="23">
        <v>107</v>
      </c>
    </row>
    <row r="13" spans="2:9" x14ac:dyDescent="0.25">
      <c r="B13" s="19" t="s">
        <v>144</v>
      </c>
      <c r="H13" s="22">
        <v>65</v>
      </c>
      <c r="I13" s="23">
        <v>126.8</v>
      </c>
    </row>
    <row r="14" spans="2:9" x14ac:dyDescent="0.25">
      <c r="B14" s="19" t="s">
        <v>145</v>
      </c>
      <c r="H14" s="27">
        <v>64</v>
      </c>
      <c r="I14" s="28">
        <v>131</v>
      </c>
    </row>
    <row r="15" spans="2:9" x14ac:dyDescent="0.25">
      <c r="H15" s="22">
        <v>60</v>
      </c>
      <c r="I15" s="23">
        <v>149.69999999999999</v>
      </c>
    </row>
    <row r="16" spans="2:9" x14ac:dyDescent="0.25">
      <c r="H16" s="22">
        <v>55</v>
      </c>
      <c r="I16" s="23">
        <v>178.6</v>
      </c>
    </row>
    <row r="17" spans="8:9" x14ac:dyDescent="0.25">
      <c r="H17" s="22">
        <v>49</v>
      </c>
      <c r="I17" s="23">
        <v>220</v>
      </c>
    </row>
    <row r="18" spans="8:9" x14ac:dyDescent="0.25">
      <c r="H18" s="22">
        <v>48</v>
      </c>
      <c r="I18" s="23">
        <v>232.6</v>
      </c>
    </row>
    <row r="19" spans="8:9" x14ac:dyDescent="0.25">
      <c r="H19" s="22">
        <v>41</v>
      </c>
      <c r="I19" s="23">
        <v>300</v>
      </c>
    </row>
    <row r="20" spans="8:9" x14ac:dyDescent="0.25">
      <c r="H20" s="24">
        <v>40</v>
      </c>
      <c r="I20" s="25">
        <v>311</v>
      </c>
    </row>
  </sheetData>
  <mergeCells count="2">
    <mergeCell ref="C6:D6"/>
    <mergeCell ref="E6:F6"/>
  </mergeCells>
  <pageMargins left="0.7" right="0.7" top="0.75" bottom="0.75" header="0.3" footer="0.3"/>
  <drawing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5C171-F978-8043-AFCC-8F389A489A82}">
  <dimension ref="B2:I18"/>
  <sheetViews>
    <sheetView workbookViewId="0">
      <selection activeCell="H3" sqref="H3:I8"/>
    </sheetView>
  </sheetViews>
  <sheetFormatPr defaultColWidth="8.875" defaultRowHeight="15" x14ac:dyDescent="0.25"/>
  <cols>
    <col min="1" max="16384" width="8.875" style="19"/>
  </cols>
  <sheetData>
    <row r="2" spans="2:9" x14ac:dyDescent="0.25">
      <c r="B2" s="19" t="s">
        <v>130</v>
      </c>
      <c r="C2" s="26" t="s">
        <v>133</v>
      </c>
    </row>
    <row r="3" spans="2:9" x14ac:dyDescent="0.25">
      <c r="B3" s="19" t="s">
        <v>131</v>
      </c>
      <c r="C3" s="26"/>
      <c r="H3" s="19" t="s">
        <v>123</v>
      </c>
      <c r="I3" s="19" t="s">
        <v>122</v>
      </c>
    </row>
    <row r="4" spans="2:9" x14ac:dyDescent="0.25">
      <c r="B4" s="19" t="s">
        <v>132</v>
      </c>
      <c r="C4" s="26"/>
      <c r="H4" s="19">
        <v>100</v>
      </c>
      <c r="I4" s="19">
        <v>0</v>
      </c>
    </row>
    <row r="5" spans="2:9" x14ac:dyDescent="0.25">
      <c r="H5" s="19">
        <v>75</v>
      </c>
      <c r="I5" s="19">
        <v>35</v>
      </c>
    </row>
    <row r="6" spans="2:9" x14ac:dyDescent="0.25">
      <c r="B6" s="19" t="s">
        <v>148</v>
      </c>
      <c r="H6" s="19">
        <v>50</v>
      </c>
      <c r="I6" s="19">
        <v>60</v>
      </c>
    </row>
    <row r="7" spans="2:9" x14ac:dyDescent="0.25">
      <c r="B7" s="19" t="s">
        <v>149</v>
      </c>
      <c r="H7" s="19">
        <v>25</v>
      </c>
      <c r="I7" s="19">
        <v>85</v>
      </c>
    </row>
    <row r="8" spans="2:9" x14ac:dyDescent="0.25">
      <c r="H8" s="19">
        <v>0</v>
      </c>
      <c r="I8" s="19">
        <v>113</v>
      </c>
    </row>
    <row r="10" spans="2:9" x14ac:dyDescent="0.25">
      <c r="C10" s="46" t="s">
        <v>139</v>
      </c>
      <c r="D10" s="47"/>
      <c r="E10" s="46" t="s">
        <v>140</v>
      </c>
      <c r="F10" s="47"/>
    </row>
    <row r="11" spans="2:9" x14ac:dyDescent="0.25">
      <c r="C11" s="22" t="s">
        <v>123</v>
      </c>
      <c r="D11" s="23" t="s">
        <v>138</v>
      </c>
      <c r="E11" s="22"/>
      <c r="F11" s="23"/>
    </row>
    <row r="12" spans="2:9" x14ac:dyDescent="0.25">
      <c r="B12" s="20" t="s">
        <v>135</v>
      </c>
      <c r="C12" s="20">
        <v>100</v>
      </c>
      <c r="D12" s="21">
        <v>113</v>
      </c>
      <c r="E12" s="20"/>
      <c r="F12" s="21"/>
    </row>
    <row r="13" spans="2:9" x14ac:dyDescent="0.25">
      <c r="B13" s="22" t="s">
        <v>136</v>
      </c>
      <c r="C13" s="22">
        <v>0</v>
      </c>
      <c r="D13" s="23">
        <v>113</v>
      </c>
      <c r="E13" s="22">
        <v>113</v>
      </c>
      <c r="F13" s="23"/>
    </row>
    <row r="14" spans="2:9" x14ac:dyDescent="0.25">
      <c r="B14" s="24" t="s">
        <v>137</v>
      </c>
      <c r="C14" s="24">
        <v>100</v>
      </c>
      <c r="D14" s="25">
        <v>2</v>
      </c>
      <c r="E14" s="24">
        <v>0</v>
      </c>
      <c r="F14" s="25"/>
    </row>
    <row r="16" spans="2:9" x14ac:dyDescent="0.25">
      <c r="B16" s="19" t="s">
        <v>146</v>
      </c>
    </row>
    <row r="17" spans="2:2" x14ac:dyDescent="0.25">
      <c r="B17" s="19" t="s">
        <v>147</v>
      </c>
    </row>
    <row r="18" spans="2:2" x14ac:dyDescent="0.25">
      <c r="B18" s="19" t="s">
        <v>145</v>
      </c>
    </row>
  </sheetData>
  <mergeCells count="2">
    <mergeCell ref="C10:D10"/>
    <mergeCell ref="E10:F10"/>
  </mergeCells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DC38D-0E62-5447-B740-CDB4B5510DBF}">
  <dimension ref="A1:E5"/>
  <sheetViews>
    <sheetView workbookViewId="0">
      <selection activeCell="H40" sqref="H40"/>
    </sheetView>
  </sheetViews>
  <sheetFormatPr defaultColWidth="8.875" defaultRowHeight="15" x14ac:dyDescent="0.25"/>
  <cols>
    <col min="1" max="16384" width="8.875" style="19"/>
  </cols>
  <sheetData>
    <row r="1" spans="1:5" x14ac:dyDescent="0.25">
      <c r="A1" s="19" t="s">
        <v>128</v>
      </c>
    </row>
    <row r="4" spans="1:5" x14ac:dyDescent="0.25">
      <c r="B4" s="19" t="s">
        <v>127</v>
      </c>
      <c r="C4" s="19" t="s">
        <v>125</v>
      </c>
      <c r="D4" s="19" t="s">
        <v>124</v>
      </c>
      <c r="E4" s="19">
        <v>360.03100000000001</v>
      </c>
    </row>
    <row r="5" spans="1:5" x14ac:dyDescent="0.25">
      <c r="B5" s="19" t="s">
        <v>126</v>
      </c>
      <c r="C5" s="19" t="s">
        <v>125</v>
      </c>
      <c r="D5" s="19" t="s">
        <v>124</v>
      </c>
      <c r="E5" s="19">
        <v>360.03199999999998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IO List</vt:lpstr>
      <vt:lpstr>Arduino Pin Data</vt:lpstr>
      <vt:lpstr>Volt Div Calc</vt:lpstr>
      <vt:lpstr>Temp Sender</vt:lpstr>
      <vt:lpstr>Level Gauge</vt:lpstr>
      <vt:lpstr>Pressure</vt:lpstr>
      <vt:lpstr>aiList</vt:lpstr>
      <vt:lpstr>aiWhole</vt:lpstr>
      <vt:lpstr>PWM</vt:lpstr>
      <vt:lpstr>pwmList</vt:lpstr>
      <vt:lpstr>pwnWhole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H5708</dc:creator>
  <cp:lastModifiedBy>Jaidan</cp:lastModifiedBy>
  <dcterms:created xsi:type="dcterms:W3CDTF">2018-11-25T05:28:40Z</dcterms:created>
  <dcterms:modified xsi:type="dcterms:W3CDTF">2018-12-13T07:21:51Z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WorkbookGuid">
    <vt:lpwstr>4a74f8cd-c097-42e3-b479-e0f213abc48c</vt:lpwstr>
  </property>
</Properties>
</file>