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1075" windowHeight="103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8" i="1"/>
  <c r="M18" s="1"/>
  <c r="N18" s="1"/>
  <c r="P3"/>
  <c r="P4"/>
  <c r="P5"/>
  <c r="P6"/>
  <c r="P7"/>
  <c r="P8"/>
  <c r="P9"/>
  <c r="P10"/>
  <c r="P11"/>
  <c r="P13"/>
  <c r="P14"/>
  <c r="P15"/>
  <c r="P16"/>
  <c r="P17"/>
  <c r="P2"/>
  <c r="Q3"/>
  <c r="Q4"/>
  <c r="Q5"/>
  <c r="Q6"/>
  <c r="Q7"/>
  <c r="Q8"/>
  <c r="Q9"/>
  <c r="Q10"/>
  <c r="Q11"/>
  <c r="Q13"/>
  <c r="Q14"/>
  <c r="Q15"/>
  <c r="Q16"/>
  <c r="Q17"/>
  <c r="Q2"/>
  <c r="M4"/>
  <c r="M6"/>
  <c r="N6" s="1"/>
  <c r="O6" s="1"/>
  <c r="M8"/>
  <c r="N8" s="1"/>
  <c r="O8" s="1"/>
  <c r="M17"/>
  <c r="N17" s="1"/>
  <c r="O17" s="1"/>
  <c r="F17"/>
  <c r="F16"/>
  <c r="G16" s="1"/>
  <c r="J16" s="1"/>
  <c r="I8"/>
  <c r="F14"/>
  <c r="I14" s="1"/>
  <c r="F15"/>
  <c r="I15" s="1"/>
  <c r="F13"/>
  <c r="M13" s="1"/>
  <c r="F12"/>
  <c r="I12" s="1"/>
  <c r="F11"/>
  <c r="M11" s="1"/>
  <c r="F10"/>
  <c r="I10" s="1"/>
  <c r="F9"/>
  <c r="M9" s="1"/>
  <c r="G8"/>
  <c r="J8" s="1"/>
  <c r="F8"/>
  <c r="F5"/>
  <c r="M5" s="1"/>
  <c r="G2"/>
  <c r="L2" s="1"/>
  <c r="F3"/>
  <c r="I3" s="1"/>
  <c r="F4"/>
  <c r="F6"/>
  <c r="I6" s="1"/>
  <c r="F7"/>
  <c r="G7" s="1"/>
  <c r="J7" s="1"/>
  <c r="I2"/>
  <c r="F2"/>
  <c r="M2" s="1"/>
  <c r="M12" l="1"/>
  <c r="N12" s="1"/>
  <c r="G18"/>
  <c r="J18" s="1"/>
  <c r="Q18"/>
  <c r="O18"/>
  <c r="P18" s="1"/>
  <c r="L18"/>
  <c r="K18" s="1"/>
  <c r="I18"/>
  <c r="N5"/>
  <c r="O5" s="1"/>
  <c r="N9"/>
  <c r="O9" s="1"/>
  <c r="N13"/>
  <c r="O13" s="1"/>
  <c r="N2"/>
  <c r="O2" s="1"/>
  <c r="N11"/>
  <c r="O11" s="1"/>
  <c r="K2"/>
  <c r="M16"/>
  <c r="N4"/>
  <c r="O4" s="1"/>
  <c r="J2"/>
  <c r="M14"/>
  <c r="G3"/>
  <c r="J3" s="1"/>
  <c r="G10"/>
  <c r="J10" s="1"/>
  <c r="M15"/>
  <c r="M7"/>
  <c r="M3"/>
  <c r="M10"/>
  <c r="I17"/>
  <c r="G17"/>
  <c r="J17" s="1"/>
  <c r="I16"/>
  <c r="L16"/>
  <c r="K16" s="1"/>
  <c r="G12"/>
  <c r="J12" s="1"/>
  <c r="G15"/>
  <c r="J15" s="1"/>
  <c r="G14"/>
  <c r="J14" s="1"/>
  <c r="I13"/>
  <c r="G13"/>
  <c r="J13" s="1"/>
  <c r="L10"/>
  <c r="K10" s="1"/>
  <c r="I11"/>
  <c r="G11"/>
  <c r="J11" s="1"/>
  <c r="L8"/>
  <c r="K8" s="1"/>
  <c r="I9"/>
  <c r="G9"/>
  <c r="J9" s="1"/>
  <c r="G6"/>
  <c r="J6" s="1"/>
  <c r="L7"/>
  <c r="K7" s="1"/>
  <c r="G5"/>
  <c r="J5" s="1"/>
  <c r="I5"/>
  <c r="G4"/>
  <c r="J4" s="1"/>
  <c r="I7"/>
  <c r="I4"/>
  <c r="O12" l="1"/>
  <c r="P12" s="1"/>
  <c r="Q12"/>
  <c r="N10"/>
  <c r="O10" s="1"/>
  <c r="N7"/>
  <c r="O7" s="1"/>
  <c r="N3"/>
  <c r="O3" s="1"/>
  <c r="N16"/>
  <c r="O16" s="1"/>
  <c r="N14"/>
  <c r="O14" s="1"/>
  <c r="L3"/>
  <c r="K3" s="1"/>
  <c r="N15"/>
  <c r="O15" s="1"/>
  <c r="L6"/>
  <c r="L17"/>
  <c r="K17" s="1"/>
  <c r="L14"/>
  <c r="K14" s="1"/>
  <c r="L15"/>
  <c r="K15" s="1"/>
  <c r="L12"/>
  <c r="K12" s="1"/>
  <c r="L13"/>
  <c r="K13" s="1"/>
  <c r="L11"/>
  <c r="K11" s="1"/>
  <c r="L9"/>
  <c r="K9" s="1"/>
  <c r="K6"/>
  <c r="L5"/>
  <c r="K5" s="1"/>
  <c r="L4"/>
  <c r="K4" s="1"/>
</calcChain>
</file>

<file path=xl/sharedStrings.xml><?xml version="1.0" encoding="utf-8"?>
<sst xmlns="http://schemas.openxmlformats.org/spreadsheetml/2006/main" count="17" uniqueCount="16">
  <si>
    <t>Vbe</t>
  </si>
  <si>
    <t>R1</t>
  </si>
  <si>
    <t>R2</t>
  </si>
  <si>
    <t>Vcc</t>
  </si>
  <si>
    <t>Vin</t>
  </si>
  <si>
    <t>Ie</t>
  </si>
  <si>
    <t>Ib</t>
  </si>
  <si>
    <t>B</t>
  </si>
  <si>
    <t>Vce</t>
  </si>
  <si>
    <t>Pt</t>
  </si>
  <si>
    <t>Ic</t>
  </si>
  <si>
    <t>PR1</t>
  </si>
  <si>
    <t>Vr1</t>
  </si>
  <si>
    <t>Vrms</t>
  </si>
  <si>
    <t>Prms</t>
  </si>
  <si>
    <t>Vpeak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</si>
</sst>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0" fillId="0" borderId="0" xfId="0" applyNumberFormat="1" applyFont="1"/>
    <xf numFmtId="2" fontId="4" fillId="0" borderId="0" xfId="0" applyNumberFormat="1" applyFont="1"/>
    <xf numFmtId="164" fontId="4" fillId="0" borderId="0" xfId="0" applyNumberFormat="1" applyFont="1"/>
    <xf numFmtId="2" fontId="5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"/>
  <sheetViews>
    <sheetView tabSelected="1" workbookViewId="0">
      <selection activeCell="I12" sqref="I12"/>
    </sheetView>
  </sheetViews>
  <sheetFormatPr defaultRowHeight="15"/>
  <cols>
    <col min="1" max="16384" width="9.140625" style="1"/>
  </cols>
  <sheetData>
    <row r="1" spans="1:17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6</v>
      </c>
      <c r="H1" s="1" t="s">
        <v>7</v>
      </c>
      <c r="I1" s="5" t="s">
        <v>11</v>
      </c>
      <c r="J1" s="1" t="s">
        <v>8</v>
      </c>
      <c r="K1" s="5" t="s">
        <v>9</v>
      </c>
      <c r="L1" s="1" t="s">
        <v>10</v>
      </c>
      <c r="M1" s="7" t="s">
        <v>12</v>
      </c>
      <c r="N1" s="1" t="s">
        <v>15</v>
      </c>
      <c r="O1" s="7" t="s">
        <v>13</v>
      </c>
      <c r="P1" s="5" t="s">
        <v>14</v>
      </c>
      <c r="Q1" s="7" t="s">
        <v>14</v>
      </c>
    </row>
    <row r="2" spans="1:17">
      <c r="A2" s="3">
        <v>20</v>
      </c>
      <c r="B2" s="3">
        <v>220</v>
      </c>
      <c r="C2" s="3">
        <v>3.3</v>
      </c>
      <c r="D2" s="3">
        <v>3.3</v>
      </c>
      <c r="E2" s="3">
        <v>0.7</v>
      </c>
      <c r="F2" s="4">
        <f>(D2-E2)/(B2/H2+A2)</f>
        <v>0.10799999999999997</v>
      </c>
      <c r="G2" s="11">
        <f>F2/H2</f>
        <v>1.9999999999999996E-3</v>
      </c>
      <c r="H2" s="3">
        <v>54</v>
      </c>
      <c r="I2" s="6">
        <f>F2^2*A2</f>
        <v>0.23327999999999988</v>
      </c>
      <c r="J2" s="3">
        <f>C2-G2*A2</f>
        <v>3.26</v>
      </c>
      <c r="K2" s="6">
        <f>L2*J2</f>
        <v>0.35859999999999986</v>
      </c>
      <c r="L2" s="3">
        <f>F2+G2</f>
        <v>0.10999999999999997</v>
      </c>
      <c r="M2" s="7">
        <f>A2*F2</f>
        <v>2.1599999999999993</v>
      </c>
      <c r="N2" s="1">
        <f>M2/2</f>
        <v>1.0799999999999996</v>
      </c>
      <c r="O2" s="7">
        <f>N2/SQRT(2)</f>
        <v>0.76367532368147106</v>
      </c>
      <c r="P2" s="5">
        <f>O2^2/8</f>
        <v>7.2899999999999951E-2</v>
      </c>
      <c r="Q2" s="7">
        <f>N2^2/(2*8)</f>
        <v>7.2899999999999951E-2</v>
      </c>
    </row>
    <row r="3" spans="1:17">
      <c r="A3" s="3">
        <v>20</v>
      </c>
      <c r="B3" s="3">
        <v>220</v>
      </c>
      <c r="C3" s="3">
        <v>3.3</v>
      </c>
      <c r="D3" s="3">
        <v>1.65</v>
      </c>
      <c r="E3" s="3">
        <v>0.7</v>
      </c>
      <c r="F3" s="4">
        <f t="shared" ref="F3:F7" si="0">(D3-E3)/(B3/H3+A3)</f>
        <v>3.9461538461538458E-2</v>
      </c>
      <c r="G3" s="11">
        <f t="shared" ref="G3:G15" si="1">F3/H3</f>
        <v>7.3076923076923069E-4</v>
      </c>
      <c r="H3" s="3">
        <v>54</v>
      </c>
      <c r="I3" s="6">
        <f t="shared" ref="I3:I7" si="2">F3^2*A3</f>
        <v>3.1144260355029579E-2</v>
      </c>
      <c r="J3" s="3">
        <f t="shared" ref="J3:J7" si="3">C3-G3*A3</f>
        <v>3.2853846153846153</v>
      </c>
      <c r="K3" s="6">
        <f t="shared" ref="K3:K15" si="4">L3*J3</f>
        <v>0.13204718934911241</v>
      </c>
      <c r="L3" s="3">
        <f t="shared" ref="L3:L7" si="5">F3+G3</f>
        <v>4.0192307692307687E-2</v>
      </c>
      <c r="M3" s="7">
        <f t="shared" ref="M3:M17" si="6">A3*F3</f>
        <v>0.78923076923076918</v>
      </c>
      <c r="N3" s="1">
        <f t="shared" ref="N3:N18" si="7">M3/2</f>
        <v>0.39461538461538459</v>
      </c>
      <c r="O3" s="7">
        <f t="shared" ref="O3:O18" si="8">N3/SQRT(2)</f>
        <v>0.27903521442207602</v>
      </c>
      <c r="P3" s="5">
        <f t="shared" ref="P3:P18" si="9">O3^2/8</f>
        <v>9.7325813609467418E-3</v>
      </c>
      <c r="Q3" s="7">
        <f t="shared" ref="Q3:Q17" si="10">N3^2/(2*8)</f>
        <v>9.7325813609467435E-3</v>
      </c>
    </row>
    <row r="4" spans="1:17">
      <c r="A4" s="1">
        <v>20</v>
      </c>
      <c r="B4" s="1">
        <v>1000</v>
      </c>
      <c r="C4" s="1">
        <v>3.3</v>
      </c>
      <c r="D4" s="1">
        <v>3.3</v>
      </c>
      <c r="E4" s="1">
        <v>0.7</v>
      </c>
      <c r="F4" s="2">
        <f t="shared" si="0"/>
        <v>6.7499999999999991E-2</v>
      </c>
      <c r="G4" s="12">
        <f t="shared" si="1"/>
        <v>1.2499999999999998E-3</v>
      </c>
      <c r="H4" s="1">
        <v>54</v>
      </c>
      <c r="I4" s="5">
        <f t="shared" si="2"/>
        <v>9.112499999999997E-2</v>
      </c>
      <c r="J4" s="1">
        <f t="shared" si="3"/>
        <v>3.2749999999999999</v>
      </c>
      <c r="K4" s="5">
        <f t="shared" si="4"/>
        <v>0.22515624999999997</v>
      </c>
      <c r="L4" s="1">
        <f t="shared" si="5"/>
        <v>6.8749999999999992E-2</v>
      </c>
      <c r="M4" s="7">
        <f t="shared" si="6"/>
        <v>1.3499999999999999</v>
      </c>
      <c r="N4" s="1">
        <f t="shared" si="7"/>
        <v>0.67499999999999993</v>
      </c>
      <c r="O4" s="7">
        <f t="shared" si="8"/>
        <v>0.47729707730091953</v>
      </c>
      <c r="P4" s="5">
        <f t="shared" si="9"/>
        <v>2.8476562499999993E-2</v>
      </c>
      <c r="Q4" s="7">
        <f t="shared" si="10"/>
        <v>2.8476562499999993E-2</v>
      </c>
    </row>
    <row r="5" spans="1:17">
      <c r="A5" s="1">
        <v>20</v>
      </c>
      <c r="B5" s="1">
        <v>1000</v>
      </c>
      <c r="C5" s="1">
        <v>3.3</v>
      </c>
      <c r="D5" s="1">
        <v>1.65</v>
      </c>
      <c r="E5" s="1">
        <v>0.7</v>
      </c>
      <c r="F5" s="2">
        <f t="shared" ref="F5" si="11">(D5-E5)/(B5/H5+A5)</f>
        <v>2.4663461538461537E-2</v>
      </c>
      <c r="G5" s="12">
        <f t="shared" si="1"/>
        <v>4.5673076923076922E-4</v>
      </c>
      <c r="H5" s="1">
        <v>54</v>
      </c>
      <c r="I5" s="5">
        <f t="shared" ref="I5" si="12">F5^2*A5</f>
        <v>1.2165726701183429E-2</v>
      </c>
      <c r="J5" s="1">
        <f t="shared" ref="J5" si="13">C5-G5*A5</f>
        <v>3.2908653846153846</v>
      </c>
      <c r="K5" s="5">
        <f t="shared" si="4"/>
        <v>8.2667171320266269E-2</v>
      </c>
      <c r="L5" s="1">
        <f t="shared" ref="L5" si="14">F5+G5</f>
        <v>2.5120192307692305E-2</v>
      </c>
      <c r="M5" s="7">
        <f t="shared" si="6"/>
        <v>0.49326923076923074</v>
      </c>
      <c r="N5" s="1">
        <f t="shared" si="7"/>
        <v>0.24663461538461537</v>
      </c>
      <c r="O5" s="7">
        <f t="shared" si="8"/>
        <v>0.17439700901379751</v>
      </c>
      <c r="P5" s="5">
        <f t="shared" si="9"/>
        <v>3.8017895941198213E-3</v>
      </c>
      <c r="Q5" s="7">
        <f t="shared" si="10"/>
        <v>3.8017895941198222E-3</v>
      </c>
    </row>
    <row r="6" spans="1:17">
      <c r="A6" s="1">
        <v>10</v>
      </c>
      <c r="B6" s="1">
        <v>1000</v>
      </c>
      <c r="C6" s="1">
        <v>3.3</v>
      </c>
      <c r="D6" s="1">
        <v>3.3</v>
      </c>
      <c r="E6" s="1">
        <v>0.7</v>
      </c>
      <c r="F6" s="2">
        <f t="shared" si="0"/>
        <v>9.1168831168831149E-2</v>
      </c>
      <c r="G6" s="12">
        <f t="shared" si="1"/>
        <v>1.6883116883116879E-3</v>
      </c>
      <c r="H6" s="1">
        <v>54</v>
      </c>
      <c r="I6" s="5">
        <f t="shared" si="2"/>
        <v>8.3117557766908393E-2</v>
      </c>
      <c r="J6" s="1">
        <f t="shared" si="3"/>
        <v>3.2831168831168829</v>
      </c>
      <c r="K6" s="5">
        <f t="shared" si="4"/>
        <v>0.30486085343228192</v>
      </c>
      <c r="L6" s="1">
        <f t="shared" si="5"/>
        <v>9.2857142857142833E-2</v>
      </c>
      <c r="M6" s="7">
        <f t="shared" si="6"/>
        <v>0.91168831168831144</v>
      </c>
      <c r="N6" s="1">
        <f t="shared" si="7"/>
        <v>0.45584415584415572</v>
      </c>
      <c r="O6" s="7">
        <f t="shared" si="8"/>
        <v>0.32233049376165984</v>
      </c>
      <c r="P6" s="5">
        <f t="shared" si="9"/>
        <v>1.2987118401079429E-2</v>
      </c>
      <c r="Q6" s="7">
        <f t="shared" si="10"/>
        <v>1.2987118401079432E-2</v>
      </c>
    </row>
    <row r="7" spans="1:17">
      <c r="A7" s="1">
        <v>10</v>
      </c>
      <c r="B7" s="1">
        <v>1000</v>
      </c>
      <c r="C7" s="1">
        <v>3.3</v>
      </c>
      <c r="D7" s="1">
        <v>1.65</v>
      </c>
      <c r="E7" s="1">
        <v>0.7</v>
      </c>
      <c r="F7" s="2">
        <f t="shared" si="0"/>
        <v>3.3311688311688306E-2</v>
      </c>
      <c r="G7" s="12">
        <f t="shared" si="1"/>
        <v>6.1688311688311683E-4</v>
      </c>
      <c r="H7" s="1">
        <v>54</v>
      </c>
      <c r="I7" s="5">
        <f t="shared" si="2"/>
        <v>1.1096685781750713E-2</v>
      </c>
      <c r="J7" s="1">
        <f t="shared" si="3"/>
        <v>3.2938311688311686</v>
      </c>
      <c r="K7" s="5">
        <f t="shared" si="4"/>
        <v>0.11175498608534321</v>
      </c>
      <c r="L7" s="1">
        <f t="shared" si="5"/>
        <v>3.3928571428571426E-2</v>
      </c>
      <c r="M7" s="7">
        <f t="shared" si="6"/>
        <v>0.33311688311688303</v>
      </c>
      <c r="N7" s="1">
        <f t="shared" si="7"/>
        <v>0.16655844155844152</v>
      </c>
      <c r="O7" s="7">
        <f t="shared" si="8"/>
        <v>0.11777460348983726</v>
      </c>
      <c r="P7" s="5">
        <f t="shared" si="9"/>
        <v>1.7338571533985483E-3</v>
      </c>
      <c r="Q7" s="7">
        <f t="shared" si="10"/>
        <v>1.7338571533985485E-3</v>
      </c>
    </row>
    <row r="8" spans="1:17">
      <c r="A8" s="8">
        <v>20</v>
      </c>
      <c r="B8" s="8">
        <v>0</v>
      </c>
      <c r="C8" s="8">
        <v>3.3</v>
      </c>
      <c r="D8" s="8">
        <v>3.3</v>
      </c>
      <c r="E8" s="8">
        <v>0.7</v>
      </c>
      <c r="F8" s="9">
        <f t="shared" ref="F8:F9" si="15">(D8-E8)/(B8/H8+A8)</f>
        <v>0.12999999999999998</v>
      </c>
      <c r="G8" s="13">
        <f t="shared" si="1"/>
        <v>2.4074074074074072E-3</v>
      </c>
      <c r="H8" s="8">
        <v>54</v>
      </c>
      <c r="I8" s="10">
        <f>F8^2*A8</f>
        <v>0.33799999999999991</v>
      </c>
      <c r="J8" s="8">
        <f t="shared" ref="J8:J9" si="16">C8-G8*A8</f>
        <v>3.2518518518518515</v>
      </c>
      <c r="K8" s="10">
        <f t="shared" si="4"/>
        <v>0.4305692729766803</v>
      </c>
      <c r="L8" s="8">
        <f t="shared" ref="L8:L9" si="17">F8+G8</f>
        <v>0.13240740740740739</v>
      </c>
      <c r="M8" s="8">
        <f t="shared" si="6"/>
        <v>2.5999999999999996</v>
      </c>
      <c r="N8" s="8">
        <f t="shared" si="7"/>
        <v>1.2999999999999998</v>
      </c>
      <c r="O8" s="8">
        <f t="shared" si="8"/>
        <v>0.91923881554251163</v>
      </c>
      <c r="P8" s="10">
        <f t="shared" si="9"/>
        <v>0.10562499999999997</v>
      </c>
      <c r="Q8" s="8">
        <f t="shared" si="10"/>
        <v>0.10562499999999997</v>
      </c>
    </row>
    <row r="9" spans="1:17">
      <c r="A9" s="8">
        <v>20</v>
      </c>
      <c r="B9" s="8">
        <v>0</v>
      </c>
      <c r="C9" s="8">
        <v>3.3</v>
      </c>
      <c r="D9" s="8">
        <v>1.65</v>
      </c>
      <c r="E9" s="8">
        <v>0.7</v>
      </c>
      <c r="F9" s="9">
        <f t="shared" si="15"/>
        <v>4.7500000000000001E-2</v>
      </c>
      <c r="G9" s="13">
        <f t="shared" si="1"/>
        <v>8.7962962962962962E-4</v>
      </c>
      <c r="H9" s="8">
        <v>54</v>
      </c>
      <c r="I9" s="10">
        <f t="shared" ref="I9" si="18">F9^2*A9</f>
        <v>4.5124999999999998E-2</v>
      </c>
      <c r="J9" s="8">
        <f t="shared" si="16"/>
        <v>3.2824074074074074</v>
      </c>
      <c r="K9" s="10">
        <f t="shared" si="4"/>
        <v>0.15880165466392321</v>
      </c>
      <c r="L9" s="8">
        <f t="shared" si="17"/>
        <v>4.8379629629629634E-2</v>
      </c>
      <c r="M9" s="8">
        <f t="shared" si="6"/>
        <v>0.95</v>
      </c>
      <c r="N9" s="8">
        <f t="shared" si="7"/>
        <v>0.47499999999999998</v>
      </c>
      <c r="O9" s="8">
        <f t="shared" si="8"/>
        <v>0.33587572106361002</v>
      </c>
      <c r="P9" s="10">
        <f t="shared" si="9"/>
        <v>1.4101562499999996E-2</v>
      </c>
      <c r="Q9" s="8">
        <f t="shared" si="10"/>
        <v>1.41015625E-2</v>
      </c>
    </row>
    <row r="10" spans="1:17">
      <c r="A10" s="1">
        <v>20</v>
      </c>
      <c r="B10" s="1">
        <v>330</v>
      </c>
      <c r="C10" s="1">
        <v>3.3</v>
      </c>
      <c r="D10" s="1">
        <v>3.3</v>
      </c>
      <c r="E10" s="1">
        <v>0.7</v>
      </c>
      <c r="F10" s="2">
        <f>(D10-E10)/(B10/H10+A10)</f>
        <v>9.9574468085106366E-2</v>
      </c>
      <c r="G10" s="12">
        <f>F10/H10</f>
        <v>1.8439716312056735E-3</v>
      </c>
      <c r="H10" s="1">
        <v>54</v>
      </c>
      <c r="I10" s="5">
        <f>F10^2*A10</f>
        <v>0.19830149388863733</v>
      </c>
      <c r="J10" s="1">
        <f>C10-G10*A10</f>
        <v>3.2631205673758865</v>
      </c>
      <c r="K10" s="5">
        <f>L10*J10</f>
        <v>0.33094059654946928</v>
      </c>
      <c r="L10" s="1">
        <f>F10+G10</f>
        <v>0.10141843971631204</v>
      </c>
      <c r="M10" s="7">
        <f t="shared" si="6"/>
        <v>1.9914893617021274</v>
      </c>
      <c r="N10" s="1">
        <f t="shared" si="7"/>
        <v>0.99574468085106371</v>
      </c>
      <c r="O10" s="7">
        <f t="shared" si="8"/>
        <v>0.70409781616022171</v>
      </c>
      <c r="P10" s="5">
        <f t="shared" si="9"/>
        <v>6.1969216840199175E-2</v>
      </c>
      <c r="Q10" s="7">
        <f t="shared" si="10"/>
        <v>6.1969216840199168E-2</v>
      </c>
    </row>
    <row r="11" spans="1:17">
      <c r="A11" s="1">
        <v>20</v>
      </c>
      <c r="B11" s="1">
        <v>330</v>
      </c>
      <c r="C11" s="1">
        <v>3.3</v>
      </c>
      <c r="D11" s="1">
        <v>1.65</v>
      </c>
      <c r="E11" s="1">
        <v>0.7</v>
      </c>
      <c r="F11" s="2">
        <f t="shared" ref="F11:F13" si="19">(D11-E11)/(B11/H11+A11)</f>
        <v>3.6382978723404256E-2</v>
      </c>
      <c r="G11" s="12">
        <f t="shared" si="1"/>
        <v>6.7375886524822701E-4</v>
      </c>
      <c r="H11" s="1">
        <v>54</v>
      </c>
      <c r="I11" s="5">
        <f t="shared" ref="I11:I13" si="20">F11^2*A11</f>
        <v>2.6474422815753736E-2</v>
      </c>
      <c r="J11" s="1">
        <f t="shared" ref="J11:J13" si="21">C11-G11*A11</f>
        <v>3.2865248226950352</v>
      </c>
      <c r="K11" s="5">
        <f t="shared" si="4"/>
        <v>0.12178788793320254</v>
      </c>
      <c r="L11" s="1">
        <f t="shared" ref="L11:L13" si="22">F11+G11</f>
        <v>3.705673758865248E-2</v>
      </c>
      <c r="M11" s="7">
        <f t="shared" si="6"/>
        <v>0.72765957446808516</v>
      </c>
      <c r="N11" s="1">
        <f t="shared" si="7"/>
        <v>0.36382978723404258</v>
      </c>
      <c r="O11" s="7">
        <f t="shared" si="8"/>
        <v>0.25726650975085025</v>
      </c>
      <c r="P11" s="5">
        <f t="shared" si="9"/>
        <v>8.2732571299230402E-3</v>
      </c>
      <c r="Q11" s="7">
        <f t="shared" si="10"/>
        <v>8.2732571299230437E-3</v>
      </c>
    </row>
    <row r="12" spans="1:17">
      <c r="A12" s="8">
        <v>10</v>
      </c>
      <c r="B12" s="8">
        <v>0</v>
      </c>
      <c r="C12" s="8">
        <v>3.3</v>
      </c>
      <c r="D12" s="8">
        <v>3.3</v>
      </c>
      <c r="E12" s="8">
        <v>0.7</v>
      </c>
      <c r="F12" s="9">
        <f t="shared" si="19"/>
        <v>0.25999999999999995</v>
      </c>
      <c r="G12" s="13">
        <f t="shared" si="1"/>
        <v>4.8148148148148143E-3</v>
      </c>
      <c r="H12" s="8">
        <v>54</v>
      </c>
      <c r="I12" s="10">
        <f t="shared" si="20"/>
        <v>0.67599999999999982</v>
      </c>
      <c r="J12" s="8">
        <f t="shared" si="21"/>
        <v>3.2518518518518515</v>
      </c>
      <c r="K12" s="10">
        <f t="shared" si="4"/>
        <v>0.86113854595336059</v>
      </c>
      <c r="L12" s="8">
        <f t="shared" si="22"/>
        <v>0.26481481481481478</v>
      </c>
      <c r="M12" s="8">
        <f t="shared" si="6"/>
        <v>2.5999999999999996</v>
      </c>
      <c r="N12" s="8">
        <f t="shared" si="7"/>
        <v>1.2999999999999998</v>
      </c>
      <c r="O12" s="8">
        <f t="shared" si="8"/>
        <v>0.91923881554251163</v>
      </c>
      <c r="P12" s="10">
        <f t="shared" si="9"/>
        <v>0.10562499999999997</v>
      </c>
      <c r="Q12" s="8">
        <f t="shared" si="10"/>
        <v>0.10562499999999997</v>
      </c>
    </row>
    <row r="13" spans="1:17">
      <c r="A13" s="8">
        <v>10</v>
      </c>
      <c r="B13" s="8">
        <v>0</v>
      </c>
      <c r="C13" s="8">
        <v>3.3</v>
      </c>
      <c r="D13" s="8">
        <v>1.65</v>
      </c>
      <c r="E13" s="8">
        <v>0.7</v>
      </c>
      <c r="F13" s="9">
        <f t="shared" si="19"/>
        <v>9.5000000000000001E-2</v>
      </c>
      <c r="G13" s="13">
        <f t="shared" si="1"/>
        <v>1.7592592592592592E-3</v>
      </c>
      <c r="H13" s="8">
        <v>54</v>
      </c>
      <c r="I13" s="10">
        <f t="shared" si="20"/>
        <v>9.0249999999999997E-2</v>
      </c>
      <c r="J13" s="8">
        <f t="shared" si="21"/>
        <v>3.2824074074074074</v>
      </c>
      <c r="K13" s="10">
        <f t="shared" si="4"/>
        <v>0.31760330932784642</v>
      </c>
      <c r="L13" s="8">
        <f t="shared" si="22"/>
        <v>9.6759259259259267E-2</v>
      </c>
      <c r="M13" s="8">
        <f t="shared" si="6"/>
        <v>0.95</v>
      </c>
      <c r="N13" s="8">
        <f t="shared" si="7"/>
        <v>0.47499999999999998</v>
      </c>
      <c r="O13" s="8">
        <f t="shared" si="8"/>
        <v>0.33587572106361002</v>
      </c>
      <c r="P13" s="10">
        <f t="shared" si="9"/>
        <v>1.4101562499999996E-2</v>
      </c>
      <c r="Q13" s="8">
        <f t="shared" si="10"/>
        <v>1.41015625E-2</v>
      </c>
    </row>
    <row r="14" spans="1:17">
      <c r="A14" s="1">
        <v>10</v>
      </c>
      <c r="B14" s="1">
        <v>220</v>
      </c>
      <c r="C14" s="1">
        <v>3.3</v>
      </c>
      <c r="D14" s="1">
        <v>3.3</v>
      </c>
      <c r="E14" s="1">
        <v>0.7</v>
      </c>
      <c r="F14" s="2">
        <f t="shared" ref="F14:F15" si="23">(D14-E14)/(B14/H14+A14)</f>
        <v>0.18473684210526312</v>
      </c>
      <c r="G14" s="12">
        <f t="shared" si="1"/>
        <v>3.4210526315789466E-3</v>
      </c>
      <c r="H14" s="1">
        <v>54</v>
      </c>
      <c r="I14" s="5">
        <f t="shared" ref="I14:I15" si="24">F14^2*A14</f>
        <v>0.3412770083102491</v>
      </c>
      <c r="J14" s="1">
        <f t="shared" ref="J14:J15" si="25">C14-G14*A14</f>
        <v>3.2657894736842104</v>
      </c>
      <c r="K14" s="5">
        <f t="shared" si="4"/>
        <v>0.61448407202216049</v>
      </c>
      <c r="L14" s="1">
        <f t="shared" ref="L14:L15" si="26">F14+G14</f>
        <v>0.18815789473684205</v>
      </c>
      <c r="M14" s="7">
        <f t="shared" si="6"/>
        <v>1.8473684210526311</v>
      </c>
      <c r="N14" s="1">
        <f t="shared" si="7"/>
        <v>0.92368421052631555</v>
      </c>
      <c r="O14" s="7">
        <f t="shared" si="8"/>
        <v>0.65314336893810021</v>
      </c>
      <c r="P14" s="5">
        <f t="shared" si="9"/>
        <v>5.3324532548476411E-2</v>
      </c>
      <c r="Q14" s="7">
        <f t="shared" si="10"/>
        <v>5.3324532548476425E-2</v>
      </c>
    </row>
    <row r="15" spans="1:17">
      <c r="A15" s="1">
        <v>10</v>
      </c>
      <c r="B15" s="1">
        <v>220</v>
      </c>
      <c r="C15" s="1">
        <v>3.3</v>
      </c>
      <c r="D15" s="1">
        <v>1.65</v>
      </c>
      <c r="E15" s="1">
        <v>0.7</v>
      </c>
      <c r="F15" s="2">
        <f t="shared" si="23"/>
        <v>6.7499999999999991E-2</v>
      </c>
      <c r="G15" s="12">
        <f t="shared" si="1"/>
        <v>1.2499999999999998E-3</v>
      </c>
      <c r="H15" s="1">
        <v>54</v>
      </c>
      <c r="I15" s="5">
        <f t="shared" si="24"/>
        <v>4.5562499999999985E-2</v>
      </c>
      <c r="J15" s="1">
        <f t="shared" si="25"/>
        <v>3.2874999999999996</v>
      </c>
      <c r="K15" s="5">
        <f t="shared" si="4"/>
        <v>0.22601562499999994</v>
      </c>
      <c r="L15" s="1">
        <f t="shared" si="26"/>
        <v>6.8749999999999992E-2</v>
      </c>
      <c r="M15" s="7">
        <f t="shared" si="6"/>
        <v>0.67499999999999993</v>
      </c>
      <c r="N15" s="1">
        <f t="shared" si="7"/>
        <v>0.33749999999999997</v>
      </c>
      <c r="O15" s="7">
        <f t="shared" si="8"/>
        <v>0.23864853865045976</v>
      </c>
      <c r="P15" s="5">
        <f t="shared" si="9"/>
        <v>7.1191406249999983E-3</v>
      </c>
      <c r="Q15" s="7">
        <f t="shared" si="10"/>
        <v>7.1191406249999983E-3</v>
      </c>
    </row>
    <row r="16" spans="1:17">
      <c r="A16" s="1">
        <v>47</v>
      </c>
      <c r="B16" s="1">
        <v>0</v>
      </c>
      <c r="C16" s="1">
        <v>3.3</v>
      </c>
      <c r="D16" s="1">
        <v>3.3</v>
      </c>
      <c r="E16" s="1">
        <v>0.7</v>
      </c>
      <c r="F16" s="2">
        <f t="shared" ref="F16:F17" si="27">(D16-E16)/(B16/H16+A16)</f>
        <v>5.5319148936170202E-2</v>
      </c>
      <c r="G16" s="12">
        <f t="shared" ref="G16:G17" si="28">F16/H16</f>
        <v>1.0244286840031518E-3</v>
      </c>
      <c r="H16" s="1">
        <v>54</v>
      </c>
      <c r="I16" s="5">
        <f t="shared" ref="I16:I17" si="29">F16^2*A16</f>
        <v>0.14382978723404249</v>
      </c>
      <c r="J16" s="1">
        <f t="shared" ref="J16:J17" si="30">C16-G16*A16</f>
        <v>3.2518518518518515</v>
      </c>
      <c r="K16" s="5">
        <f t="shared" ref="K16:K17" si="31">L16*J16</f>
        <v>0.18322096722411926</v>
      </c>
      <c r="L16" s="1">
        <f t="shared" ref="L16:L17" si="32">F16+G16</f>
        <v>5.6343577620173356E-2</v>
      </c>
      <c r="M16" s="7">
        <f t="shared" si="6"/>
        <v>2.5999999999999996</v>
      </c>
      <c r="N16" s="1">
        <f t="shared" si="7"/>
        <v>1.2999999999999998</v>
      </c>
      <c r="O16" s="7">
        <f t="shared" si="8"/>
        <v>0.91923881554251163</v>
      </c>
      <c r="P16" s="5">
        <f t="shared" si="9"/>
        <v>0.10562499999999997</v>
      </c>
      <c r="Q16" s="7">
        <f t="shared" si="10"/>
        <v>0.10562499999999997</v>
      </c>
    </row>
    <row r="17" spans="1:17">
      <c r="A17" s="1">
        <v>47</v>
      </c>
      <c r="B17" s="1">
        <v>0</v>
      </c>
      <c r="C17" s="1">
        <v>3.3</v>
      </c>
      <c r="D17" s="1">
        <v>1.65</v>
      </c>
      <c r="E17" s="1">
        <v>0.7</v>
      </c>
      <c r="F17" s="2">
        <f t="shared" si="27"/>
        <v>2.0212765957446806E-2</v>
      </c>
      <c r="G17" s="12">
        <f t="shared" si="28"/>
        <v>3.7431048069345936E-4</v>
      </c>
      <c r="H17" s="1">
        <v>54</v>
      </c>
      <c r="I17" s="5">
        <f t="shared" si="29"/>
        <v>1.9202127659574464E-2</v>
      </c>
      <c r="J17" s="1">
        <f t="shared" si="30"/>
        <v>3.2824074074074074</v>
      </c>
      <c r="K17" s="5">
        <f t="shared" si="31"/>
        <v>6.7575172197414116E-2</v>
      </c>
      <c r="L17" s="1">
        <f t="shared" si="32"/>
        <v>2.0587076438140266E-2</v>
      </c>
      <c r="M17" s="7">
        <f t="shared" si="6"/>
        <v>0.95</v>
      </c>
      <c r="N17" s="1">
        <f t="shared" si="7"/>
        <v>0.47499999999999998</v>
      </c>
      <c r="O17" s="7">
        <f t="shared" si="8"/>
        <v>0.33587572106361002</v>
      </c>
      <c r="P17" s="5">
        <f t="shared" si="9"/>
        <v>1.4101562499999996E-2</v>
      </c>
      <c r="Q17" s="7">
        <f t="shared" si="10"/>
        <v>1.41015625E-2</v>
      </c>
    </row>
    <row r="18" spans="1:17">
      <c r="A18" s="1">
        <v>1</v>
      </c>
      <c r="B18" s="1">
        <v>0</v>
      </c>
      <c r="C18" s="1">
        <v>3.3</v>
      </c>
      <c r="D18" s="1">
        <v>3.3</v>
      </c>
      <c r="E18" s="1">
        <v>0.7</v>
      </c>
      <c r="F18" s="2">
        <f t="shared" ref="F18" si="33">(D18-E18)/(B18/H18+A18)</f>
        <v>2.5999999999999996</v>
      </c>
      <c r="G18" s="12">
        <f t="shared" ref="G18" si="34">F18/H18</f>
        <v>4.8148148148148141E-2</v>
      </c>
      <c r="H18" s="1">
        <v>54</v>
      </c>
      <c r="I18" s="5">
        <f t="shared" ref="I18" si="35">F18^2*A18</f>
        <v>6.759999999999998</v>
      </c>
      <c r="J18" s="1">
        <f t="shared" ref="J18" si="36">C18-G18*A18</f>
        <v>3.2518518518518515</v>
      </c>
      <c r="K18" s="5">
        <f t="shared" ref="K18" si="37">L18*J18</f>
        <v>8.6113854595336061</v>
      </c>
      <c r="L18" s="1">
        <f t="shared" ref="L18" si="38">F18+G18</f>
        <v>2.6481481481481479</v>
      </c>
      <c r="M18" s="7">
        <f t="shared" ref="M18" si="39">A18*F18</f>
        <v>2.5999999999999996</v>
      </c>
      <c r="N18" s="1">
        <f t="shared" si="7"/>
        <v>1.2999999999999998</v>
      </c>
      <c r="O18" s="7">
        <f t="shared" si="8"/>
        <v>0.91923881554251163</v>
      </c>
      <c r="P18" s="5">
        <f t="shared" si="9"/>
        <v>0.10562499999999997</v>
      </c>
      <c r="Q18" s="7">
        <f t="shared" ref="Q18" si="40">N18^2/(2*8)</f>
        <v>0.10562499999999997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2015-12-08T13:48:31Z</dcterms:created>
  <dcterms:modified xsi:type="dcterms:W3CDTF">2015-12-08T21:27:57Z</dcterms:modified>
</cp:coreProperties>
</file>