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q\MAG\code\FFF\HLS2019\conv\"/>
    </mc:Choice>
  </mc:AlternateContent>
  <xr:revisionPtr revIDLastSave="0" documentId="13_ncr:1_{01971F4C-5533-462A-9D2B-F919FA5DB479}" xr6:coauthVersionLast="47" xr6:coauthVersionMax="47" xr10:uidLastSave="{00000000-0000-0000-0000-000000000000}"/>
  <bookViews>
    <workbookView xWindow="-22046" yWindow="-9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H34" i="1"/>
  <c r="I34" i="1"/>
  <c r="J34" i="1"/>
  <c r="F34" i="1"/>
  <c r="J14" i="1"/>
  <c r="I14" i="1"/>
  <c r="H14" i="1"/>
  <c r="G14" i="1"/>
  <c r="F14" i="1"/>
  <c r="E22" i="1"/>
  <c r="F22" i="1"/>
  <c r="G22" i="1"/>
  <c r="H22" i="1"/>
  <c r="I22" i="1"/>
  <c r="J22" i="1"/>
  <c r="D22" i="1"/>
  <c r="J32" i="1" l="1"/>
  <c r="I32" i="1"/>
  <c r="H32" i="1"/>
  <c r="G32" i="1"/>
  <c r="F32" i="1"/>
  <c r="P60" i="1"/>
  <c r="P61" i="1"/>
  <c r="P62" i="1"/>
  <c r="P59" i="1"/>
  <c r="O60" i="1"/>
  <c r="O61" i="1"/>
  <c r="O62" i="1"/>
  <c r="O59" i="1"/>
  <c r="N60" i="1"/>
  <c r="N61" i="1"/>
  <c r="N62" i="1"/>
  <c r="N59" i="1"/>
  <c r="M60" i="1"/>
  <c r="M61" i="1"/>
  <c r="M62" i="1"/>
  <c r="M59" i="1"/>
  <c r="L60" i="1"/>
  <c r="L61" i="1"/>
  <c r="L62" i="1"/>
  <c r="L59" i="1"/>
  <c r="K60" i="1"/>
  <c r="K61" i="1"/>
  <c r="K62" i="1"/>
  <c r="K59" i="1"/>
  <c r="J60" i="1"/>
  <c r="J61" i="1"/>
  <c r="J62" i="1"/>
  <c r="J59" i="1"/>
  <c r="I60" i="1"/>
  <c r="I61" i="1"/>
  <c r="I62" i="1"/>
  <c r="I59" i="1"/>
  <c r="H60" i="1"/>
  <c r="H61" i="1"/>
  <c r="H62" i="1"/>
  <c r="H59" i="1"/>
  <c r="G59" i="1"/>
  <c r="G60" i="1"/>
  <c r="G61" i="1"/>
  <c r="G62" i="1"/>
  <c r="F59" i="1"/>
  <c r="F60" i="1"/>
  <c r="F61" i="1"/>
  <c r="F62" i="1"/>
  <c r="J25" i="1"/>
  <c r="J26" i="1"/>
  <c r="J27" i="1"/>
  <c r="J24" i="1"/>
  <c r="I25" i="1"/>
  <c r="I26" i="1"/>
  <c r="I27" i="1"/>
  <c r="I24" i="1"/>
  <c r="H25" i="1"/>
  <c r="H26" i="1"/>
  <c r="H27" i="1"/>
  <c r="H24" i="1"/>
  <c r="G25" i="1"/>
  <c r="G26" i="1"/>
  <c r="G27" i="1"/>
  <c r="G24" i="1"/>
  <c r="F24" i="1"/>
  <c r="F25" i="1" l="1"/>
  <c r="F26" i="1"/>
  <c r="F27" i="1"/>
  <c r="E92" i="1"/>
  <c r="F92" i="1"/>
  <c r="G92" i="1"/>
  <c r="H92" i="1"/>
  <c r="I92" i="1"/>
  <c r="E91" i="1"/>
  <c r="F91" i="1"/>
  <c r="G91" i="1"/>
  <c r="H91" i="1"/>
  <c r="I91" i="1"/>
  <c r="D92" i="1"/>
  <c r="D91" i="1"/>
  <c r="K64" i="1"/>
  <c r="J64" i="1"/>
  <c r="K57" i="1"/>
  <c r="K56" i="1"/>
  <c r="K48" i="1"/>
  <c r="I48" i="1"/>
  <c r="H48" i="1"/>
  <c r="G48" i="1"/>
  <c r="J21" i="1"/>
  <c r="I64" i="1"/>
  <c r="J57" i="1"/>
  <c r="J56" i="1"/>
  <c r="J48" i="1"/>
  <c r="J13" i="1"/>
  <c r="J33" i="1" s="1"/>
  <c r="I13" i="1"/>
  <c r="I33" i="1" s="1"/>
  <c r="D57" i="1"/>
  <c r="D56" i="1"/>
  <c r="F48" i="1"/>
  <c r="H13" i="1"/>
  <c r="H33" i="1" s="1"/>
  <c r="G13" i="1"/>
  <c r="G33" i="1" s="1"/>
  <c r="G21" i="1"/>
  <c r="F13" i="1"/>
  <c r="D21" i="1"/>
  <c r="P64" i="1"/>
  <c r="O64" i="1"/>
  <c r="N64" i="1"/>
  <c r="M64" i="1"/>
  <c r="L64" i="1"/>
  <c r="H64" i="1"/>
  <c r="G64" i="1"/>
  <c r="F64" i="1"/>
  <c r="P57" i="1"/>
  <c r="O57" i="1"/>
  <c r="N57" i="1"/>
  <c r="M57" i="1"/>
  <c r="L57" i="1"/>
  <c r="I57" i="1"/>
  <c r="H57" i="1"/>
  <c r="G57" i="1"/>
  <c r="F57" i="1"/>
  <c r="P56" i="1"/>
  <c r="O56" i="1"/>
  <c r="N56" i="1"/>
  <c r="M56" i="1"/>
  <c r="L56" i="1"/>
  <c r="I56" i="1"/>
  <c r="H56" i="1"/>
  <c r="G56" i="1"/>
  <c r="F56" i="1"/>
  <c r="I21" i="1"/>
  <c r="H21" i="1"/>
  <c r="F21" i="1"/>
  <c r="F33" i="1" l="1"/>
  <c r="F29" i="1"/>
  <c r="F30" i="1" s="1"/>
  <c r="K66" i="1"/>
  <c r="K69" i="1"/>
  <c r="J66" i="1"/>
  <c r="J69" i="1"/>
  <c r="I29" i="1"/>
  <c r="I30" i="1" s="1"/>
  <c r="J29" i="1"/>
  <c r="J30" i="1" s="1"/>
  <c r="K70" i="1"/>
  <c r="J67" i="1"/>
  <c r="I66" i="1"/>
  <c r="I67" i="1" s="1"/>
  <c r="I69" i="1"/>
  <c r="I70" i="1" s="1"/>
  <c r="K67" i="1"/>
  <c r="J70" i="1"/>
  <c r="N66" i="1"/>
  <c r="N67" i="1" s="1"/>
  <c r="H66" i="1"/>
  <c r="H67" i="1" s="1"/>
  <c r="L66" i="1"/>
  <c r="L67" i="1" s="1"/>
  <c r="H29" i="1"/>
  <c r="H30" i="1" s="1"/>
  <c r="G69" i="1"/>
  <c r="G70" i="1" s="1"/>
  <c r="H69" i="1"/>
  <c r="H70" i="1" s="1"/>
  <c r="F66" i="1"/>
  <c r="F67" i="1" s="1"/>
  <c r="G66" i="1"/>
  <c r="G67" i="1" s="1"/>
  <c r="L69" i="1"/>
  <c r="L70" i="1" s="1"/>
  <c r="G29" i="1"/>
  <c r="G30" i="1" s="1"/>
  <c r="M69" i="1"/>
  <c r="M70" i="1" s="1"/>
  <c r="N69" i="1"/>
  <c r="N70" i="1" s="1"/>
  <c r="O69" i="1"/>
  <c r="O70" i="1" s="1"/>
  <c r="P69" i="1"/>
  <c r="P70" i="1" s="1"/>
  <c r="F69" i="1"/>
  <c r="F70" i="1" s="1"/>
  <c r="O66" i="1"/>
  <c r="O67" i="1" s="1"/>
  <c r="P66" i="1"/>
  <c r="P67" i="1" s="1"/>
  <c r="M66" i="1"/>
  <c r="M67" i="1" s="1"/>
</calcChain>
</file>

<file path=xl/sharedStrings.xml><?xml version="1.0" encoding="utf-8"?>
<sst xmlns="http://schemas.openxmlformats.org/spreadsheetml/2006/main" count="108" uniqueCount="44">
  <si>
    <t>conv</t>
  </si>
  <si>
    <t>no_directive</t>
  </si>
  <si>
    <t>Row_pipeline</t>
  </si>
  <si>
    <t>Col_pipeline_nf</t>
  </si>
  <si>
    <t>W_Row_pipeline_nf</t>
  </si>
  <si>
    <t>W_Col_pipeline_nf</t>
  </si>
  <si>
    <t>Row_Loop</t>
  </si>
  <si>
    <t>PIPELINE</t>
  </si>
  <si>
    <t>FLATTEN_OFF</t>
  </si>
  <si>
    <t>Col_Loop</t>
  </si>
  <si>
    <t>Filter1_Loop</t>
  </si>
  <si>
    <t>W_Row_Loop</t>
  </si>
  <si>
    <t>W_Col_Loop</t>
  </si>
  <si>
    <t>Chan_Loop</t>
  </si>
  <si>
    <t>input</t>
  </si>
  <si>
    <t>conv_out</t>
  </si>
  <si>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</si>
  <si>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</si>
  <si>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</si>
  <si>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</si>
  <si>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</si>
  <si>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</si>
  <si>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</si>
  <si>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</si>
  <si>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Percentage reduction in Latency</t>
  </si>
  <si>
    <t>Col_pipeline</t>
  </si>
  <si>
    <t>W_Row_pipeline</t>
  </si>
  <si>
    <t>W_Col_pipeline</t>
  </si>
  <si>
    <t>W_Col_unroll</t>
  </si>
  <si>
    <t>W_Row_unroll</t>
  </si>
  <si>
    <t>Col_unroll</t>
  </si>
  <si>
    <t>Row_unroll</t>
  </si>
  <si>
    <t>UNROLL</t>
  </si>
  <si>
    <t>WCp_apc_d2</t>
  </si>
  <si>
    <t>apc_d3</t>
  </si>
  <si>
    <t>Filter2_Loop</t>
  </si>
  <si>
    <t>Filter_2_pipeline_nf</t>
  </si>
  <si>
    <t>Filter_1_pipeline_nf</t>
  </si>
  <si>
    <t>Filter_1_pipeline</t>
  </si>
  <si>
    <t>Filter_1_unroll</t>
  </si>
  <si>
    <t>ERROR</t>
  </si>
  <si>
    <t>Filter_2_pipeline</t>
  </si>
  <si>
    <t>Filter_2_unroll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</si>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</sst>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92"/>
  <sheetViews>
    <sheetView tabSelected="1" topLeftCell="A10" workbookViewId="0">
      <selection activeCell="E34" sqref="E34"/>
    </sheetView>
  </sheetViews>
  <sheetFormatPr defaultRowHeight="15" x14ac:dyDescent="0.25"/>
  <cols>
    <col min="3" max="3" width="31" customWidth="1"/>
    <col min="4" max="4" width="14.42578125" customWidth="1"/>
    <col min="5" max="5" width="15.7109375" customWidth="1"/>
    <col min="6" max="6" width="15.85546875" customWidth="1"/>
    <col min="7" max="7" width="17.85546875" customWidth="1"/>
    <col min="8" max="8" width="18.140625" customWidth="1"/>
    <col min="9" max="11" width="18.28515625" customWidth="1"/>
    <col min="12" max="12" width="16" customWidth="1"/>
    <col min="13" max="13" width="15.28515625" customWidth="1"/>
    <col min="14" max="14" width="16.85546875" customWidth="1"/>
    <col min="15" max="15" width="15.85546875" customWidth="1"/>
    <col min="16" max="16" width="17.85546875" customWidth="1"/>
  </cols>
  <sheetData>
    <row r="1" spans="3:11" x14ac:dyDescent="0.25"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3:11" x14ac:dyDescent="0.25">
      <c r="D2" s="1" t="s">
        <v>1</v>
      </c>
      <c r="E2" s="1" t="s">
        <v>2</v>
      </c>
      <c r="F2" s="1" t="s">
        <v>3</v>
      </c>
      <c r="G2" s="1" t="s">
        <v>36</v>
      </c>
      <c r="H2" s="1" t="s">
        <v>4</v>
      </c>
      <c r="I2" s="1" t="s">
        <v>5</v>
      </c>
      <c r="J2" s="1" t="s">
        <v>37</v>
      </c>
      <c r="K2" s="1"/>
    </row>
    <row r="3" spans="3:11" x14ac:dyDescent="0.25">
      <c r="C3" s="2" t="s">
        <v>6</v>
      </c>
      <c r="D3" s="1"/>
      <c r="E3" s="1" t="s">
        <v>7</v>
      </c>
      <c r="F3" t="s">
        <v>8</v>
      </c>
    </row>
    <row r="4" spans="3:11" x14ac:dyDescent="0.25">
      <c r="C4" s="1" t="s">
        <v>9</v>
      </c>
      <c r="F4" s="1" t="s">
        <v>7</v>
      </c>
      <c r="G4" t="s">
        <v>8</v>
      </c>
    </row>
    <row r="5" spans="3:11" x14ac:dyDescent="0.25">
      <c r="C5" s="1" t="s">
        <v>35</v>
      </c>
      <c r="G5" s="1" t="s">
        <v>7</v>
      </c>
      <c r="H5" t="s">
        <v>8</v>
      </c>
    </row>
    <row r="6" spans="3:11" x14ac:dyDescent="0.25">
      <c r="C6" s="1" t="s">
        <v>11</v>
      </c>
      <c r="H6" s="1" t="s">
        <v>7</v>
      </c>
      <c r="I6" t="s">
        <v>8</v>
      </c>
    </row>
    <row r="7" spans="3:11" x14ac:dyDescent="0.25">
      <c r="C7" s="1" t="s">
        <v>12</v>
      </c>
      <c r="I7" s="1" t="s">
        <v>7</v>
      </c>
      <c r="J7" s="1" t="s">
        <v>8</v>
      </c>
      <c r="K7" s="1"/>
    </row>
    <row r="8" spans="3:11" x14ac:dyDescent="0.25">
      <c r="C8" s="1" t="s">
        <v>10</v>
      </c>
      <c r="J8" t="s">
        <v>7</v>
      </c>
    </row>
    <row r="9" spans="3:11" x14ac:dyDescent="0.25">
      <c r="C9" s="1" t="s">
        <v>14</v>
      </c>
    </row>
    <row r="10" spans="3:11" x14ac:dyDescent="0.25">
      <c r="C10" s="1" t="s">
        <v>15</v>
      </c>
    </row>
    <row r="11" spans="3:11" x14ac:dyDescent="0.25">
      <c r="C11" s="1" t="s">
        <v>16</v>
      </c>
    </row>
    <row r="12" spans="3:11" x14ac:dyDescent="0.25">
      <c r="C12" s="1" t="s">
        <v>17</v>
      </c>
      <c r="D12">
        <v>792089</v>
      </c>
      <c r="E12" t="s">
        <v>40</v>
      </c>
      <c r="F12" s="1">
        <v>8669</v>
      </c>
      <c r="G12" s="1">
        <v>76374</v>
      </c>
      <c r="H12" s="1">
        <v>437801</v>
      </c>
      <c r="I12" s="1">
        <v>466841</v>
      </c>
      <c r="J12" s="1">
        <v>548153</v>
      </c>
      <c r="K12" s="1"/>
    </row>
    <row r="13" spans="3:11" x14ac:dyDescent="0.25">
      <c r="F13">
        <f>(D12-F12)/D12</f>
        <v>0.98905552280109932</v>
      </c>
      <c r="G13">
        <f>(D12-G12)/D12</f>
        <v>0.90357901700440224</v>
      </c>
      <c r="H13">
        <f>(D12-H12)/D12</f>
        <v>0.44728307046304139</v>
      </c>
      <c r="I13">
        <f>(D12-I12)/D12</f>
        <v>0.41062052370377572</v>
      </c>
      <c r="J13">
        <f>(D12-J12)/D12</f>
        <v>0.3079653927778318</v>
      </c>
    </row>
    <row r="14" spans="3:11" x14ac:dyDescent="0.25">
      <c r="C14" s="1" t="s">
        <v>43</v>
      </c>
      <c r="F14">
        <f>D12/F12</f>
        <v>91.370284923289887</v>
      </c>
      <c r="G14">
        <f>D12/G12</f>
        <v>10.371186529447193</v>
      </c>
      <c r="H14">
        <f>D12/H12</f>
        <v>1.8092443827218303</v>
      </c>
      <c r="I14">
        <f>D12/I12</f>
        <v>1.6966997328855007</v>
      </c>
      <c r="J14">
        <f>D12/J12</f>
        <v>1.4450144393992188</v>
      </c>
    </row>
    <row r="16" spans="3:11" x14ac:dyDescent="0.25">
      <c r="C16" s="1" t="s">
        <v>19</v>
      </c>
      <c r="D16">
        <v>2</v>
      </c>
      <c r="F16" s="1">
        <v>0</v>
      </c>
      <c r="G16" s="1">
        <v>0</v>
      </c>
      <c r="H16" s="1">
        <v>18</v>
      </c>
      <c r="I16" s="1">
        <v>6</v>
      </c>
      <c r="J16" s="1">
        <v>2</v>
      </c>
      <c r="K16" s="1"/>
    </row>
    <row r="17" spans="3:11" x14ac:dyDescent="0.25">
      <c r="C17" s="1" t="s">
        <v>20</v>
      </c>
      <c r="D17">
        <v>5</v>
      </c>
      <c r="F17" s="1">
        <v>85</v>
      </c>
      <c r="G17" s="1">
        <v>12</v>
      </c>
      <c r="H17" s="1">
        <v>5</v>
      </c>
      <c r="I17" s="1">
        <v>5</v>
      </c>
      <c r="J17" s="1">
        <v>5</v>
      </c>
      <c r="K17" s="1"/>
    </row>
    <row r="18" spans="3:11" x14ac:dyDescent="0.25">
      <c r="C18" s="1" t="s">
        <v>21</v>
      </c>
      <c r="D18">
        <v>743</v>
      </c>
      <c r="F18" s="1">
        <v>65550</v>
      </c>
      <c r="G18" s="1">
        <v>10074</v>
      </c>
      <c r="H18" s="1">
        <v>2045</v>
      </c>
      <c r="I18" s="1">
        <v>1135</v>
      </c>
      <c r="J18" s="1">
        <v>745</v>
      </c>
      <c r="K18" s="1"/>
    </row>
    <row r="19" spans="3:11" x14ac:dyDescent="0.25">
      <c r="C19" s="1" t="s">
        <v>22</v>
      </c>
      <c r="D19">
        <v>1570</v>
      </c>
      <c r="F19" s="1">
        <v>35583</v>
      </c>
      <c r="G19" s="1">
        <v>5995</v>
      </c>
      <c r="H19" s="1">
        <v>2293</v>
      </c>
      <c r="I19" s="1">
        <v>1792</v>
      </c>
      <c r="J19" s="1">
        <v>1590</v>
      </c>
      <c r="K19" s="1"/>
    </row>
    <row r="20" spans="3:11" x14ac:dyDescent="0.25">
      <c r="C20" s="1" t="s">
        <v>23</v>
      </c>
      <c r="F20" s="1">
        <v>0</v>
      </c>
      <c r="H20" s="1">
        <v>0</v>
      </c>
      <c r="I20" s="1">
        <v>0</v>
      </c>
      <c r="J20" s="1"/>
      <c r="K20" s="1"/>
    </row>
    <row r="21" spans="3:11" x14ac:dyDescent="0.25">
      <c r="D21">
        <f>SUM(D16:D19)</f>
        <v>2320</v>
      </c>
      <c r="F21">
        <f>SUM(F16:F20)</f>
        <v>101218</v>
      </c>
      <c r="G21">
        <f>SUM(G16:G20)</f>
        <v>16081</v>
      </c>
      <c r="H21">
        <f>SUM(H16:H20)</f>
        <v>4361</v>
      </c>
      <c r="I21">
        <f>SUM(I16:I20)</f>
        <v>2938</v>
      </c>
      <c r="J21">
        <f>SUM(J16:J20)</f>
        <v>2342</v>
      </c>
    </row>
    <row r="22" spans="3:11" x14ac:dyDescent="0.25">
      <c r="D22">
        <f>SUM(D16,D17,D18/2,D19)</f>
        <v>1948.5</v>
      </c>
      <c r="E22">
        <f t="shared" ref="E22:J22" si="0">SUM(E16,E17,E18/2,E19)</f>
        <v>0</v>
      </c>
      <c r="F22">
        <f t="shared" si="0"/>
        <v>68443</v>
      </c>
      <c r="G22">
        <f t="shared" si="0"/>
        <v>11044</v>
      </c>
      <c r="H22">
        <f t="shared" si="0"/>
        <v>3338.5</v>
      </c>
      <c r="I22">
        <f t="shared" si="0"/>
        <v>2370.5</v>
      </c>
      <c r="J22">
        <f t="shared" si="0"/>
        <v>1969.5</v>
      </c>
    </row>
    <row r="24" spans="3:11" x14ac:dyDescent="0.25">
      <c r="C24" s="1" t="s">
        <v>19</v>
      </c>
      <c r="F24">
        <f>(F16-D16)/D16</f>
        <v>-1</v>
      </c>
      <c r="G24">
        <f>(G16-D16)/D16</f>
        <v>-1</v>
      </c>
      <c r="H24">
        <f>(H16-D16)/D16</f>
        <v>8</v>
      </c>
      <c r="I24">
        <f>(I16-D16)/D16</f>
        <v>2</v>
      </c>
      <c r="J24">
        <f>(J16-D16)/D16</f>
        <v>0</v>
      </c>
    </row>
    <row r="25" spans="3:11" x14ac:dyDescent="0.25">
      <c r="C25" s="1" t="s">
        <v>20</v>
      </c>
      <c r="F25">
        <f>(F17-D17)/D17</f>
        <v>16</v>
      </c>
      <c r="G25">
        <f>(G17-D17)/D17</f>
        <v>1.4</v>
      </c>
      <c r="H25">
        <f>(H17-D17)/D17</f>
        <v>0</v>
      </c>
      <c r="I25">
        <f>(I17-D17)/D17</f>
        <v>0</v>
      </c>
      <c r="J25">
        <f>(J17-D17)/D17</f>
        <v>0</v>
      </c>
    </row>
    <row r="26" spans="3:11" x14ac:dyDescent="0.25">
      <c r="C26" s="1" t="s">
        <v>21</v>
      </c>
      <c r="F26">
        <f>(F18-D18)/D18</f>
        <v>87.223418573351282</v>
      </c>
      <c r="G26">
        <f>(G18-D18)/D18</f>
        <v>12.558546433378197</v>
      </c>
      <c r="H26">
        <f>(H18-D18)/D18</f>
        <v>1.7523553162853298</v>
      </c>
      <c r="I26">
        <f>(I18-D18)/D18</f>
        <v>0.52759084791386268</v>
      </c>
      <c r="J26">
        <f>(J18-D18)/D18</f>
        <v>2.6917900403768506E-3</v>
      </c>
    </row>
    <row r="27" spans="3:11" x14ac:dyDescent="0.25">
      <c r="C27" s="1" t="s">
        <v>22</v>
      </c>
      <c r="F27">
        <f>(F19-D19)/D19</f>
        <v>21.664331210191083</v>
      </c>
      <c r="G27">
        <f>(G19-D19)/D19</f>
        <v>2.8184713375796178</v>
      </c>
      <c r="H27">
        <f>(H19-D19)/D19</f>
        <v>0.4605095541401274</v>
      </c>
      <c r="I27">
        <f>(I19-D19)/D19</f>
        <v>0.14140127388535031</v>
      </c>
      <c r="J27">
        <f>(J19-D19)/D19</f>
        <v>1.2738853503184714E-2</v>
      </c>
    </row>
    <row r="28" spans="3:11" x14ac:dyDescent="0.25">
      <c r="C28" s="1"/>
    </row>
    <row r="29" spans="3:11" x14ac:dyDescent="0.25">
      <c r="F29">
        <f>(F21-D21)/D21</f>
        <v>42.62844827586207</v>
      </c>
      <c r="G29">
        <f>(G21-D21)/D21</f>
        <v>5.9314655172413797</v>
      </c>
      <c r="H29">
        <f>(H21-D21)/D21</f>
        <v>0.8797413793103448</v>
      </c>
      <c r="I29">
        <f>(I21-D21)/D21</f>
        <v>0.26637931034482759</v>
      </c>
      <c r="J29">
        <f>(J21-D21)/D21</f>
        <v>9.482758620689655E-3</v>
      </c>
    </row>
    <row r="30" spans="3:11" x14ac:dyDescent="0.25">
      <c r="F30">
        <f>F13/F29</f>
        <v>2.3201771652597125E-2</v>
      </c>
      <c r="G30">
        <f>G13/G29</f>
        <v>0.15233655398955112</v>
      </c>
      <c r="H30">
        <f>H13/H29</f>
        <v>0.50842563619512793</v>
      </c>
      <c r="I30">
        <f>I13/I29</f>
        <v>1.5414880501500965</v>
      </c>
      <c r="J30">
        <f>J13/J29</f>
        <v>32.476350511116806</v>
      </c>
    </row>
    <row r="32" spans="3:11" x14ac:dyDescent="0.25">
      <c r="F32">
        <f>(F22-D22)/D22</f>
        <v>34.125994354631771</v>
      </c>
      <c r="G32">
        <f>(G22-D22)/D22</f>
        <v>4.667949704901206</v>
      </c>
      <c r="H32">
        <f>(H22-D22)/D22</f>
        <v>0.71336925840390042</v>
      </c>
      <c r="I32">
        <f>(I22-D22)/D22</f>
        <v>0.2165768539902489</v>
      </c>
      <c r="J32">
        <f>(J22-D22)/D22</f>
        <v>1.0777521170130869E-2</v>
      </c>
    </row>
    <row r="33" spans="3:16" x14ac:dyDescent="0.25">
      <c r="F33">
        <f>F13/F32</f>
        <v>2.8982467515026682E-2</v>
      </c>
      <c r="G33">
        <f>G13/G32</f>
        <v>0.19357085532769808</v>
      </c>
      <c r="H33">
        <f>H13/H32</f>
        <v>0.62700076460232823</v>
      </c>
      <c r="I33">
        <f>I13/I32</f>
        <v>1.895957560276794</v>
      </c>
      <c r="J33">
        <f>J13/J32</f>
        <v>28.574788944171679</v>
      </c>
    </row>
    <row r="34" spans="3:16" x14ac:dyDescent="0.25">
      <c r="F34">
        <f>F14/F32</f>
        <v>2.6774394900785827</v>
      </c>
      <c r="G34">
        <f t="shared" ref="G34:J34" si="1">G14/G32</f>
        <v>2.2217862627263876</v>
      </c>
      <c r="H34">
        <f t="shared" si="1"/>
        <v>2.5361961724701341</v>
      </c>
      <c r="I34">
        <f t="shared" si="1"/>
        <v>7.8341692642829344</v>
      </c>
      <c r="J34">
        <f t="shared" si="1"/>
        <v>134.07669691282752</v>
      </c>
    </row>
    <row r="36" spans="3:16" x14ac:dyDescent="0.25">
      <c r="C36" s="1" t="s">
        <v>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D37" s="1" t="s">
        <v>1</v>
      </c>
      <c r="E37" s="1" t="s">
        <v>2</v>
      </c>
      <c r="F37" s="1" t="s">
        <v>25</v>
      </c>
      <c r="G37" s="1" t="s">
        <v>41</v>
      </c>
      <c r="H37" s="1" t="s">
        <v>26</v>
      </c>
      <c r="I37" s="1" t="s">
        <v>27</v>
      </c>
      <c r="J37" s="1" t="s">
        <v>38</v>
      </c>
      <c r="K37" s="1" t="s">
        <v>39</v>
      </c>
      <c r="L37" s="1" t="s">
        <v>28</v>
      </c>
      <c r="M37" s="1" t="s">
        <v>29</v>
      </c>
      <c r="N37" s="1" t="s">
        <v>42</v>
      </c>
      <c r="O37" s="1" t="s">
        <v>30</v>
      </c>
      <c r="P37" s="1" t="s">
        <v>31</v>
      </c>
    </row>
    <row r="38" spans="3:16" x14ac:dyDescent="0.25">
      <c r="C38" s="2" t="s">
        <v>6</v>
      </c>
      <c r="D38" s="1"/>
      <c r="E38" s="1" t="s">
        <v>7</v>
      </c>
      <c r="P38" s="1" t="s">
        <v>32</v>
      </c>
    </row>
    <row r="39" spans="3:16" x14ac:dyDescent="0.25">
      <c r="C39" s="1" t="s">
        <v>9</v>
      </c>
      <c r="F39" s="1" t="s">
        <v>7</v>
      </c>
      <c r="O39" t="s">
        <v>32</v>
      </c>
    </row>
    <row r="40" spans="3:16" x14ac:dyDescent="0.25">
      <c r="C40" s="1" t="s">
        <v>10</v>
      </c>
      <c r="G40" s="1" t="s">
        <v>7</v>
      </c>
      <c r="N40" s="1" t="s">
        <v>32</v>
      </c>
      <c r="O40" s="1"/>
    </row>
    <row r="41" spans="3:16" x14ac:dyDescent="0.25">
      <c r="C41" s="1" t="s">
        <v>11</v>
      </c>
      <c r="H41" s="1" t="s">
        <v>7</v>
      </c>
      <c r="M41" s="1" t="s">
        <v>32</v>
      </c>
    </row>
    <row r="42" spans="3:16" x14ac:dyDescent="0.25">
      <c r="C42" s="1" t="s">
        <v>12</v>
      </c>
      <c r="I42" s="1" t="s">
        <v>7</v>
      </c>
      <c r="J42" s="1"/>
      <c r="K42" s="1"/>
      <c r="L42" s="1" t="s">
        <v>32</v>
      </c>
    </row>
    <row r="43" spans="3:16" x14ac:dyDescent="0.25">
      <c r="C43" s="1" t="s">
        <v>13</v>
      </c>
      <c r="J43" t="s">
        <v>7</v>
      </c>
      <c r="K43" t="s">
        <v>32</v>
      </c>
    </row>
    <row r="44" spans="3:16" x14ac:dyDescent="0.25">
      <c r="C44" s="1" t="s">
        <v>14</v>
      </c>
    </row>
    <row r="45" spans="3:16" x14ac:dyDescent="0.25">
      <c r="C45" s="1" t="s">
        <v>15</v>
      </c>
    </row>
    <row r="46" spans="3:16" x14ac:dyDescent="0.25">
      <c r="C46" s="1" t="s">
        <v>16</v>
      </c>
    </row>
    <row r="47" spans="3:16" x14ac:dyDescent="0.25">
      <c r="C47" s="1" t="s">
        <v>17</v>
      </c>
      <c r="D47">
        <v>792089</v>
      </c>
      <c r="E47" t="s">
        <v>40</v>
      </c>
      <c r="F47" s="1">
        <v>6507</v>
      </c>
      <c r="G47" s="1">
        <v>52470</v>
      </c>
      <c r="H47" s="1">
        <v>418187</v>
      </c>
      <c r="I47" s="1">
        <v>437537</v>
      </c>
      <c r="J47" s="1">
        <v>439473</v>
      </c>
      <c r="K47" s="1">
        <v>495881</v>
      </c>
      <c r="L47" s="1">
        <v>768857</v>
      </c>
      <c r="M47" s="1">
        <v>784345</v>
      </c>
      <c r="N47" s="1">
        <v>788096</v>
      </c>
      <c r="O47" s="1">
        <v>791957</v>
      </c>
      <c r="P47" s="1">
        <v>792077</v>
      </c>
    </row>
    <row r="48" spans="3:16" x14ac:dyDescent="0.25">
      <c r="C48" s="1"/>
      <c r="F48" s="1">
        <f>(D47-F47)/D47</f>
        <v>0.99178501405776376</v>
      </c>
      <c r="G48" s="1">
        <f>(D47-G47)/D47</f>
        <v>0.93375744392359949</v>
      </c>
      <c r="H48" s="1">
        <f>(D47-H47)/D47</f>
        <v>0.47204543933825616</v>
      </c>
      <c r="I48" s="1">
        <f>(D47-I47)/D47</f>
        <v>0.4476163663426711</v>
      </c>
      <c r="J48">
        <f>(D47-J47)/D47</f>
        <v>0.44517219655872003</v>
      </c>
      <c r="K48" s="1">
        <f>(D47-K47)/D47</f>
        <v>0.37395797694451005</v>
      </c>
      <c r="L48" s="1"/>
      <c r="M48" s="1"/>
      <c r="N48" s="1"/>
      <c r="O48" s="1"/>
      <c r="P48" s="1"/>
    </row>
    <row r="49" spans="3:16" x14ac:dyDescent="0.25">
      <c r="C49" s="1" t="s">
        <v>43</v>
      </c>
      <c r="F49" s="1"/>
      <c r="G49" s="1"/>
      <c r="H49" s="1"/>
      <c r="I49" s="1"/>
      <c r="K49" s="1"/>
      <c r="L49" s="1"/>
      <c r="M49" s="1"/>
      <c r="N49" s="1"/>
      <c r="O49" s="1"/>
      <c r="P49" s="1"/>
    </row>
    <row r="51" spans="3:16" x14ac:dyDescent="0.25">
      <c r="C51" s="1" t="s">
        <v>19</v>
      </c>
      <c r="D51">
        <v>2</v>
      </c>
      <c r="F51" s="1">
        <v>0</v>
      </c>
      <c r="G51" s="1">
        <v>0</v>
      </c>
      <c r="H51" s="1">
        <v>18</v>
      </c>
      <c r="I51" s="1">
        <v>6</v>
      </c>
      <c r="J51" s="1">
        <v>2</v>
      </c>
      <c r="K51" s="1">
        <v>6</v>
      </c>
      <c r="L51" s="1">
        <v>3</v>
      </c>
      <c r="M51" s="1">
        <v>3</v>
      </c>
      <c r="N51" s="1">
        <v>16</v>
      </c>
      <c r="O51" s="1">
        <v>2</v>
      </c>
      <c r="P51" s="1">
        <v>2</v>
      </c>
    </row>
    <row r="52" spans="3:16" x14ac:dyDescent="0.25">
      <c r="C52" s="1" t="s">
        <v>20</v>
      </c>
      <c r="D52">
        <v>5</v>
      </c>
      <c r="F52" s="1">
        <v>86</v>
      </c>
      <c r="G52" s="1">
        <v>13</v>
      </c>
      <c r="H52" s="1">
        <v>6</v>
      </c>
      <c r="I52" s="1">
        <v>7</v>
      </c>
      <c r="J52" s="1">
        <v>7</v>
      </c>
      <c r="K52" s="1">
        <v>8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</row>
    <row r="53" spans="3:16" x14ac:dyDescent="0.25">
      <c r="C53" s="1" t="s">
        <v>21</v>
      </c>
      <c r="D53">
        <v>743</v>
      </c>
      <c r="F53" s="1">
        <v>65552</v>
      </c>
      <c r="G53" s="1">
        <v>9750</v>
      </c>
      <c r="H53" s="1">
        <v>2242</v>
      </c>
      <c r="I53" s="1">
        <v>1122</v>
      </c>
      <c r="J53" s="1">
        <v>739</v>
      </c>
      <c r="K53" s="1">
        <v>918</v>
      </c>
      <c r="L53" s="1">
        <v>813</v>
      </c>
      <c r="M53" s="1">
        <v>917</v>
      </c>
      <c r="N53" s="1">
        <v>3078</v>
      </c>
      <c r="O53" s="1">
        <v>2705</v>
      </c>
      <c r="P53" s="1">
        <v>2721</v>
      </c>
    </row>
    <row r="54" spans="3:16" x14ac:dyDescent="0.25">
      <c r="C54" s="1" t="s">
        <v>22</v>
      </c>
      <c r="D54">
        <v>1570</v>
      </c>
      <c r="F54" s="1">
        <v>35615</v>
      </c>
      <c r="G54" s="1">
        <v>6133</v>
      </c>
      <c r="H54" s="1">
        <v>2520</v>
      </c>
      <c r="I54" s="1">
        <v>1821</v>
      </c>
      <c r="J54" s="1">
        <v>1673</v>
      </c>
      <c r="K54" s="1">
        <v>2033</v>
      </c>
      <c r="L54" s="1">
        <v>1829</v>
      </c>
      <c r="M54" s="1">
        <v>2002</v>
      </c>
      <c r="N54" s="1">
        <v>7775</v>
      </c>
      <c r="O54" s="1">
        <v>6371</v>
      </c>
      <c r="P54" s="1">
        <v>6726</v>
      </c>
    </row>
    <row r="55" spans="3:16" x14ac:dyDescent="0.25">
      <c r="C55" s="1" t="s">
        <v>23</v>
      </c>
      <c r="F55" s="1">
        <v>0</v>
      </c>
      <c r="G55" s="1">
        <v>0</v>
      </c>
      <c r="H55" s="1">
        <v>0</v>
      </c>
      <c r="I55" s="1">
        <v>0</v>
      </c>
      <c r="J55" s="1"/>
      <c r="K55" s="1"/>
      <c r="L55" s="1">
        <v>0</v>
      </c>
      <c r="M55" s="1">
        <v>0</v>
      </c>
      <c r="N55" s="1">
        <v>0</v>
      </c>
      <c r="O55" s="1"/>
      <c r="P55" s="1">
        <v>0</v>
      </c>
    </row>
    <row r="56" spans="3:16" x14ac:dyDescent="0.25">
      <c r="D56">
        <f>SUM(D51:D54)</f>
        <v>2320</v>
      </c>
      <c r="F56">
        <f t="shared" ref="F56:M56" si="2">SUM(F51:F55)</f>
        <v>101253</v>
      </c>
      <c r="G56">
        <f t="shared" si="2"/>
        <v>15896</v>
      </c>
      <c r="H56">
        <f t="shared" si="2"/>
        <v>4786</v>
      </c>
      <c r="I56">
        <f t="shared" si="2"/>
        <v>2956</v>
      </c>
      <c r="J56">
        <f t="shared" si="2"/>
        <v>2421</v>
      </c>
      <c r="K56">
        <f t="shared" si="2"/>
        <v>2965</v>
      </c>
      <c r="L56">
        <f t="shared" si="2"/>
        <v>2650</v>
      </c>
      <c r="M56">
        <f t="shared" si="2"/>
        <v>2927</v>
      </c>
      <c r="N56">
        <f>SUM(N51:N55)</f>
        <v>10874</v>
      </c>
      <c r="O56">
        <f>SUM(O51:O55)</f>
        <v>9083</v>
      </c>
      <c r="P56">
        <f>SUM(P51:P55)</f>
        <v>9454</v>
      </c>
    </row>
    <row r="57" spans="3:16" x14ac:dyDescent="0.25">
      <c r="D57">
        <f t="shared" ref="D57:P57" si="3">SUM(D51,D52,D53/2,D54,D55)</f>
        <v>1948.5</v>
      </c>
      <c r="F57">
        <f t="shared" si="3"/>
        <v>68477</v>
      </c>
      <c r="G57">
        <f t="shared" si="3"/>
        <v>11021</v>
      </c>
      <c r="H57">
        <f t="shared" si="3"/>
        <v>3665</v>
      </c>
      <c r="I57">
        <f t="shared" si="3"/>
        <v>2395</v>
      </c>
      <c r="J57">
        <f t="shared" si="3"/>
        <v>2051.5</v>
      </c>
      <c r="K57">
        <f t="shared" si="3"/>
        <v>2506</v>
      </c>
      <c r="L57">
        <f t="shared" si="3"/>
        <v>2243.5</v>
      </c>
      <c r="M57">
        <f t="shared" si="3"/>
        <v>2468.5</v>
      </c>
      <c r="N57">
        <f t="shared" si="3"/>
        <v>9335</v>
      </c>
      <c r="O57">
        <f t="shared" si="3"/>
        <v>7730.5</v>
      </c>
      <c r="P57">
        <f t="shared" si="3"/>
        <v>8093.5</v>
      </c>
    </row>
    <row r="59" spans="3:16" x14ac:dyDescent="0.25">
      <c r="C59" s="1" t="s">
        <v>19</v>
      </c>
      <c r="F59">
        <f>(F51-D51)/D51</f>
        <v>-1</v>
      </c>
      <c r="G59">
        <f>(G51-D51)/D51</f>
        <v>-1</v>
      </c>
      <c r="H59">
        <f>(H51-D51)/D51</f>
        <v>8</v>
      </c>
      <c r="I59">
        <f>(I51-D51)/D51</f>
        <v>2</v>
      </c>
      <c r="J59">
        <f>(J51-D51)/D51</f>
        <v>0</v>
      </c>
      <c r="K59">
        <f>(K51-D51)/D51</f>
        <v>2</v>
      </c>
      <c r="L59">
        <f>(L51-D51)/D51</f>
        <v>0.5</v>
      </c>
      <c r="M59">
        <f>(M51-D51)/D51</f>
        <v>0.5</v>
      </c>
      <c r="N59">
        <f>(N51-D51)/D51</f>
        <v>7</v>
      </c>
      <c r="O59">
        <f>(O51-D51)/D51</f>
        <v>0</v>
      </c>
      <c r="P59">
        <f>(P51-D51)/D51</f>
        <v>0</v>
      </c>
    </row>
    <row r="60" spans="3:16" x14ac:dyDescent="0.25">
      <c r="C60" s="1" t="s">
        <v>20</v>
      </c>
      <c r="F60">
        <f>(F52-D52)/D52</f>
        <v>16.2</v>
      </c>
      <c r="G60">
        <f>(G52-D52)/D52</f>
        <v>1.6</v>
      </c>
      <c r="H60">
        <f>(H52-D52)/D52</f>
        <v>0.2</v>
      </c>
      <c r="I60">
        <f>(I52-D52)/D52</f>
        <v>0.4</v>
      </c>
      <c r="J60">
        <f>(J52-D52)/D52</f>
        <v>0.4</v>
      </c>
      <c r="K60">
        <f>(K52-D52)/D52</f>
        <v>0.6</v>
      </c>
      <c r="L60">
        <f>(L52-D52)/D52</f>
        <v>0</v>
      </c>
      <c r="M60">
        <f>(M52-D52)/D52</f>
        <v>0</v>
      </c>
      <c r="N60">
        <f>(N52-D52)/D52</f>
        <v>0</v>
      </c>
      <c r="O60">
        <f>(O52-D52)/D52</f>
        <v>0</v>
      </c>
      <c r="P60">
        <f>(P52-D52)/D52</f>
        <v>0</v>
      </c>
    </row>
    <row r="61" spans="3:16" x14ac:dyDescent="0.25">
      <c r="C61" s="1" t="s">
        <v>21</v>
      </c>
      <c r="F61">
        <f>(F53-D53)/D53</f>
        <v>87.226110363391655</v>
      </c>
      <c r="G61">
        <f>(G53-D53)/D53</f>
        <v>12.122476446837148</v>
      </c>
      <c r="H61">
        <f>(H53-D53)/D53</f>
        <v>2.0174966352624497</v>
      </c>
      <c r="I61">
        <f>(I53-D53)/D53</f>
        <v>0.51009421265141319</v>
      </c>
      <c r="J61">
        <f>(J53-D53)/D53</f>
        <v>-5.3835800807537013E-3</v>
      </c>
      <c r="K61">
        <f>(K53-D53)/D53</f>
        <v>0.23553162853297444</v>
      </c>
      <c r="L61">
        <f>(L53-D53)/D53</f>
        <v>9.4212651413189769E-2</v>
      </c>
      <c r="M61">
        <f>(M53-D53)/D53</f>
        <v>0.23418573351278602</v>
      </c>
      <c r="N61">
        <f>(N53-D53)/D53</f>
        <v>3.142664872139973</v>
      </c>
      <c r="O61">
        <f>(O53-D53)/D53</f>
        <v>2.6406460296096905</v>
      </c>
      <c r="P61">
        <f>(P53-D53)/D53</f>
        <v>2.6621803499327052</v>
      </c>
    </row>
    <row r="62" spans="3:16" x14ac:dyDescent="0.25">
      <c r="C62" s="1" t="s">
        <v>22</v>
      </c>
      <c r="F62">
        <f>(F54-D54)/D54</f>
        <v>21.684713375796179</v>
      </c>
      <c r="G62">
        <f>(G54-D54)/D54</f>
        <v>2.9063694267515925</v>
      </c>
      <c r="H62">
        <f>(H54-D54)/D54</f>
        <v>0.60509554140127386</v>
      </c>
      <c r="I62">
        <f>(I54-D54)/D54</f>
        <v>0.15987261146496815</v>
      </c>
      <c r="J62">
        <f>(J54-D54)/D54</f>
        <v>6.5605095541401273E-2</v>
      </c>
      <c r="K62">
        <f>(K54-D54)/D54</f>
        <v>0.2949044585987261</v>
      </c>
      <c r="L62">
        <f>(L54-D54)/D54</f>
        <v>0.16496815286624203</v>
      </c>
      <c r="M62">
        <f>(M54-D54)/D54</f>
        <v>0.2751592356687898</v>
      </c>
      <c r="N62">
        <f>(N54-D54)/D54</f>
        <v>3.9522292993630574</v>
      </c>
      <c r="O62">
        <f>(O54-D54)/D54</f>
        <v>3.0579617834394903</v>
      </c>
      <c r="P62">
        <f>(P54-D54)/D54</f>
        <v>3.2840764331210193</v>
      </c>
    </row>
    <row r="63" spans="3:16" x14ac:dyDescent="0.25">
      <c r="C63" s="1"/>
      <c r="G63" s="1"/>
      <c r="H63" s="1"/>
    </row>
    <row r="64" spans="3:16" x14ac:dyDescent="0.25">
      <c r="C64" s="3" t="s">
        <v>24</v>
      </c>
      <c r="F64" s="4">
        <f>ROUND((D47-F47)/D47,5)</f>
        <v>0.99178999999999995</v>
      </c>
      <c r="G64" s="4">
        <f>ROUND((D47-G47)/D47,5)</f>
        <v>0.93376000000000003</v>
      </c>
      <c r="H64" s="4">
        <f>ROUND((D47-H47)/D47,5)</f>
        <v>0.47205000000000003</v>
      </c>
      <c r="I64" s="4">
        <f>ROUND((D47-I47)/D47,5)</f>
        <v>0.44762000000000002</v>
      </c>
      <c r="J64">
        <f>ROUND((D47-J47)/D47,5)</f>
        <v>0.44517000000000001</v>
      </c>
      <c r="K64" s="4">
        <f>ROUND((D47-K47)/D47,5)</f>
        <v>0.37396000000000001</v>
      </c>
      <c r="L64" s="4">
        <f>ROUND((D47-L47)/D47,5)</f>
        <v>2.9329999999999998E-2</v>
      </c>
      <c r="M64" s="4">
        <f>ROUND((D47-M47)/D47,5)</f>
        <v>9.7800000000000005E-3</v>
      </c>
      <c r="N64" s="4">
        <f>ROUND((D47-N47)/D47,5)</f>
        <v>5.0400000000000002E-3</v>
      </c>
      <c r="O64" s="4">
        <f>ROUND((D47-O47)/D47,5)</f>
        <v>1.7000000000000001E-4</v>
      </c>
      <c r="P64" s="5">
        <f>ROUND((D47-P47)/D47,5)</f>
        <v>2.0000000000000002E-5</v>
      </c>
    </row>
    <row r="66" spans="3:16" x14ac:dyDescent="0.25">
      <c r="F66" s="1">
        <f>(F56-D56)/D56</f>
        <v>42.643534482758618</v>
      </c>
      <c r="G66" s="1">
        <f>(G56-D56)/D56</f>
        <v>5.8517241379310345</v>
      </c>
      <c r="H66" s="1">
        <f>(H56-D56)/D56</f>
        <v>1.0629310344827587</v>
      </c>
      <c r="I66" s="1">
        <f>(I56-D56)/D56</f>
        <v>0.27413793103448275</v>
      </c>
      <c r="J66" s="1">
        <f>(J56-D56)/D56</f>
        <v>4.3534482758620686E-2</v>
      </c>
      <c r="K66" s="1">
        <f>(K56-D56)/D56</f>
        <v>0.27801724137931033</v>
      </c>
      <c r="L66" s="1">
        <f>(L56-D56)/D56</f>
        <v>0.14224137931034483</v>
      </c>
      <c r="M66" s="1">
        <f>(M56-D56)/D56</f>
        <v>0.26163793103448274</v>
      </c>
      <c r="N66" s="1">
        <f>(N56-D56)/D56</f>
        <v>3.6870689655172413</v>
      </c>
      <c r="O66" s="1">
        <f>(O56-D56)/D56</f>
        <v>2.9150862068965515</v>
      </c>
      <c r="P66" s="1">
        <f>(P56-D56)/D56</f>
        <v>3.0750000000000002</v>
      </c>
    </row>
    <row r="67" spans="3:16" x14ac:dyDescent="0.25">
      <c r="F67" s="1">
        <f>F64/F66</f>
        <v>2.3257687525901367E-2</v>
      </c>
      <c r="G67" s="1">
        <f t="shared" ref="G67:P67" si="4">G64/G66</f>
        <v>0.15957006482027108</v>
      </c>
      <c r="H67" s="1">
        <f t="shared" si="4"/>
        <v>0.44410218978102189</v>
      </c>
      <c r="I67" s="1">
        <f t="shared" si="4"/>
        <v>1.632827672955975</v>
      </c>
      <c r="J67" s="1">
        <f>J64/J66</f>
        <v>10.225687128712872</v>
      </c>
      <c r="K67" s="1">
        <f>K64/K66</f>
        <v>1.3450964341085272</v>
      </c>
      <c r="L67" s="1">
        <f t="shared" si="4"/>
        <v>0.20619878787878787</v>
      </c>
      <c r="M67" s="1">
        <f t="shared" si="4"/>
        <v>3.7379901153212526E-2</v>
      </c>
      <c r="N67" s="1">
        <f t="shared" si="4"/>
        <v>1.3669394435351884E-3</v>
      </c>
      <c r="O67" s="1">
        <f t="shared" si="4"/>
        <v>5.8317314801123771E-5</v>
      </c>
      <c r="P67" s="1">
        <f t="shared" si="4"/>
        <v>6.5040650406504065E-6</v>
      </c>
    </row>
    <row r="68" spans="3:16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F69" s="1">
        <f>(F57-D57)/D57</f>
        <v>34.143443674621501</v>
      </c>
      <c r="G69" s="1">
        <f>(G57-D57)/D57</f>
        <v>4.656145753143444</v>
      </c>
      <c r="H69" s="1">
        <f>(H57-D57)/D57</f>
        <v>0.88093405183474471</v>
      </c>
      <c r="I69" s="1">
        <f>(I57-D57)/D57</f>
        <v>0.22915062868873493</v>
      </c>
      <c r="J69" s="1">
        <f>(J57-D57)/D57</f>
        <v>5.2861175263022836E-2</v>
      </c>
      <c r="K69" s="1">
        <f>(K57-D57)/D57</f>
        <v>0.28611752630228382</v>
      </c>
      <c r="L69" s="1">
        <f>(L57-D57)/D57</f>
        <v>0.15139851167564794</v>
      </c>
      <c r="M69" s="1">
        <f>(M57-D57)/D57</f>
        <v>0.26687195278419296</v>
      </c>
      <c r="N69" s="1">
        <f>(N57-D57)/D57</f>
        <v>3.7908647677700795</v>
      </c>
      <c r="O69" s="1">
        <f>(O57-D57)/D57</f>
        <v>2.9674108288426995</v>
      </c>
      <c r="P69" s="1">
        <f>(P57-D57)/D57</f>
        <v>3.1537079804978188</v>
      </c>
    </row>
    <row r="70" spans="3:16" x14ac:dyDescent="0.25">
      <c r="F70" s="1">
        <f>F64/F69</f>
        <v>2.9047743673763875E-2</v>
      </c>
      <c r="G70" s="1">
        <f t="shared" ref="G70:P70" si="5">G64/G69</f>
        <v>0.2005435502893359</v>
      </c>
      <c r="H70" s="1">
        <f t="shared" si="5"/>
        <v>0.53585168948441597</v>
      </c>
      <c r="I70" s="1">
        <f t="shared" si="5"/>
        <v>1.9533876147816349</v>
      </c>
      <c r="J70" s="1">
        <f t="shared" si="5"/>
        <v>8.4214926699029125</v>
      </c>
      <c r="K70" s="1">
        <f t="shared" si="5"/>
        <v>1.3070153542600897</v>
      </c>
      <c r="L70" s="1">
        <f t="shared" si="5"/>
        <v>0.19372713559322033</v>
      </c>
      <c r="M70" s="1">
        <f t="shared" si="5"/>
        <v>3.6646788461538467E-2</v>
      </c>
      <c r="N70" s="1">
        <f t="shared" si="5"/>
        <v>1.3295119474717391E-3</v>
      </c>
      <c r="O70" s="1">
        <f t="shared" si="5"/>
        <v>5.7289000345901076E-5</v>
      </c>
      <c r="P70" s="1">
        <f t="shared" si="5"/>
        <v>6.3417412530512618E-6</v>
      </c>
    </row>
    <row r="71" spans="3:16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D72" s="1"/>
    </row>
    <row r="73" spans="3:16" x14ac:dyDescent="0.25">
      <c r="D73" s="1" t="s">
        <v>1</v>
      </c>
      <c r="I73" s="1" t="s">
        <v>33</v>
      </c>
      <c r="J73" s="1"/>
      <c r="K73" s="1"/>
    </row>
    <row r="74" spans="3:16" x14ac:dyDescent="0.25">
      <c r="C74" s="2" t="s">
        <v>6</v>
      </c>
      <c r="D74" s="1"/>
    </row>
    <row r="75" spans="3:16" x14ac:dyDescent="0.25">
      <c r="C75" s="1" t="s">
        <v>9</v>
      </c>
    </row>
    <row r="76" spans="3:16" x14ac:dyDescent="0.25">
      <c r="C76" s="1" t="s">
        <v>10</v>
      </c>
    </row>
    <row r="77" spans="3:16" x14ac:dyDescent="0.25">
      <c r="C77" s="1" t="s">
        <v>11</v>
      </c>
    </row>
    <row r="78" spans="3:16" x14ac:dyDescent="0.25">
      <c r="C78" s="1" t="s">
        <v>12</v>
      </c>
      <c r="I78" s="1" t="s">
        <v>7</v>
      </c>
      <c r="J78" s="1"/>
      <c r="K78" s="1"/>
    </row>
    <row r="79" spans="3:16" x14ac:dyDescent="0.25">
      <c r="C79" s="1" t="s">
        <v>13</v>
      </c>
    </row>
    <row r="80" spans="3:16" x14ac:dyDescent="0.25">
      <c r="C80" s="1" t="s">
        <v>14</v>
      </c>
      <c r="I80" s="1" t="s">
        <v>34</v>
      </c>
      <c r="J80" s="1"/>
      <c r="K80" s="1"/>
    </row>
    <row r="81" spans="3:11" x14ac:dyDescent="0.25">
      <c r="C81" s="1" t="s">
        <v>15</v>
      </c>
      <c r="I81" s="1"/>
      <c r="J81" s="1"/>
      <c r="K81" s="1"/>
    </row>
    <row r="82" spans="3:11" x14ac:dyDescent="0.25">
      <c r="C82" s="1" t="s">
        <v>16</v>
      </c>
    </row>
    <row r="83" spans="3:11" x14ac:dyDescent="0.25">
      <c r="C83" s="1" t="s">
        <v>17</v>
      </c>
      <c r="D83">
        <v>792089</v>
      </c>
      <c r="I83" s="1">
        <v>437537</v>
      </c>
      <c r="J83" s="1"/>
      <c r="K83" s="1"/>
    </row>
    <row r="84" spans="3:11" x14ac:dyDescent="0.25">
      <c r="C84" s="1" t="s">
        <v>18</v>
      </c>
      <c r="I84" s="1">
        <v>437537</v>
      </c>
      <c r="J84" s="1"/>
      <c r="K84" s="1"/>
    </row>
    <row r="86" spans="3:11" x14ac:dyDescent="0.25">
      <c r="C86" s="1" t="s">
        <v>19</v>
      </c>
      <c r="D86">
        <v>2</v>
      </c>
      <c r="I86">
        <v>6</v>
      </c>
    </row>
    <row r="87" spans="3:11" x14ac:dyDescent="0.25">
      <c r="C87" s="1" t="s">
        <v>20</v>
      </c>
      <c r="D87">
        <v>5</v>
      </c>
      <c r="I87">
        <v>7</v>
      </c>
    </row>
    <row r="88" spans="3:11" x14ac:dyDescent="0.25">
      <c r="C88" s="1" t="s">
        <v>21</v>
      </c>
      <c r="D88">
        <v>743</v>
      </c>
      <c r="I88">
        <v>1144</v>
      </c>
    </row>
    <row r="89" spans="3:11" x14ac:dyDescent="0.25">
      <c r="C89" s="1" t="s">
        <v>22</v>
      </c>
      <c r="D89">
        <v>1570</v>
      </c>
      <c r="I89">
        <v>1699</v>
      </c>
    </row>
    <row r="90" spans="3:11" x14ac:dyDescent="0.25">
      <c r="C90" s="1" t="s">
        <v>23</v>
      </c>
    </row>
    <row r="91" spans="3:11" x14ac:dyDescent="0.25">
      <c r="D91">
        <f t="shared" ref="D91:I91" si="6">SUM(D86:D89)</f>
        <v>2320</v>
      </c>
      <c r="E91">
        <f t="shared" si="6"/>
        <v>0</v>
      </c>
      <c r="F91">
        <f t="shared" si="6"/>
        <v>0</v>
      </c>
      <c r="G91">
        <f t="shared" si="6"/>
        <v>0</v>
      </c>
      <c r="H91">
        <f t="shared" si="6"/>
        <v>0</v>
      </c>
      <c r="I91">
        <f t="shared" si="6"/>
        <v>2856</v>
      </c>
    </row>
    <row r="92" spans="3:11" x14ac:dyDescent="0.25">
      <c r="D92">
        <f t="shared" ref="D92:I92" si="7">SUM(D86,D87,D88/2,D89,D90)</f>
        <v>1948.5</v>
      </c>
      <c r="E92">
        <f t="shared" si="7"/>
        <v>0</v>
      </c>
      <c r="F92">
        <f t="shared" si="7"/>
        <v>0</v>
      </c>
      <c r="G92">
        <f t="shared" si="7"/>
        <v>0</v>
      </c>
      <c r="H92">
        <f t="shared" si="7"/>
        <v>0</v>
      </c>
      <c r="I92">
        <f t="shared" si="7"/>
        <v>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2015-06-05T18:17:20Z</dcterms:created>
  <dcterms:modified xsi:type="dcterms:W3CDTF">2024-04-15T18:35:53Z</dcterms:modified>
</cp:coreProperties>
</file>