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chenq\MAG\code\FFF\HLS2019\conv\"/>
    </mc:Choice>
  </mc:AlternateContent>
  <xr:revisionPtr revIDLastSave="0" documentId="8_{7FD3F45C-2AC2-4B53-85D2-C52E216EAEA2}" xr6:coauthVersionLast="47" xr6:coauthVersionMax="47" xr10:uidLastSave="{00000000-0000-0000-0000-000000000000}"/>
  <bookViews>
    <workbookView xWindow="-22046" yWindow="-9" windowWidth="22149" windowHeight="1320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0" i="1" l="1"/>
  <c r="G154" i="1"/>
  <c r="I154" i="1"/>
  <c r="H154" i="1"/>
  <c r="I147" i="1"/>
  <c r="H147" i="1"/>
  <c r="G147" i="1"/>
  <c r="I146" i="1"/>
  <c r="H146" i="1"/>
  <c r="G146" i="1"/>
  <c r="I145" i="1"/>
  <c r="H145" i="1"/>
  <c r="G145" i="1"/>
  <c r="I144" i="1"/>
  <c r="H144" i="1"/>
  <c r="G144" i="1"/>
  <c r="I140" i="1"/>
  <c r="I150" i="1" s="1"/>
  <c r="H140" i="1"/>
  <c r="G140" i="1"/>
  <c r="G150" i="1" s="1"/>
  <c r="E140" i="1"/>
  <c r="D140" i="1"/>
  <c r="I139" i="1"/>
  <c r="H139" i="1"/>
  <c r="G139" i="1"/>
  <c r="D139" i="1"/>
  <c r="D98" i="1"/>
  <c r="G98" i="1"/>
  <c r="H98" i="1"/>
  <c r="I98" i="1"/>
  <c r="J98" i="1"/>
  <c r="L98" i="1"/>
  <c r="M98" i="1"/>
  <c r="D99" i="1"/>
  <c r="E99" i="1"/>
  <c r="G99" i="1"/>
  <c r="G109" i="1" s="1"/>
  <c r="H99" i="1"/>
  <c r="H109" i="1" s="1"/>
  <c r="I99" i="1"/>
  <c r="I109" i="1" s="1"/>
  <c r="J99" i="1"/>
  <c r="J109" i="1" s="1"/>
  <c r="J114" i="1" s="1"/>
  <c r="L99" i="1"/>
  <c r="L109" i="1" s="1"/>
  <c r="M99" i="1"/>
  <c r="M109" i="1" s="1"/>
  <c r="G103" i="1"/>
  <c r="H103" i="1"/>
  <c r="I103" i="1"/>
  <c r="J103" i="1"/>
  <c r="L103" i="1"/>
  <c r="M103" i="1"/>
  <c r="G104" i="1"/>
  <c r="H104" i="1"/>
  <c r="I104" i="1"/>
  <c r="J104" i="1"/>
  <c r="L104" i="1"/>
  <c r="M104" i="1"/>
  <c r="G105" i="1"/>
  <c r="H105" i="1"/>
  <c r="I105" i="1"/>
  <c r="J105" i="1"/>
  <c r="L105" i="1"/>
  <c r="M105" i="1"/>
  <c r="G106" i="1"/>
  <c r="H106" i="1"/>
  <c r="I106" i="1"/>
  <c r="J106" i="1"/>
  <c r="L106" i="1"/>
  <c r="M106" i="1"/>
  <c r="G113" i="1"/>
  <c r="H113" i="1"/>
  <c r="I113" i="1"/>
  <c r="J113" i="1"/>
  <c r="L113" i="1"/>
  <c r="M113" i="1"/>
  <c r="J54" i="1"/>
  <c r="J72" i="1"/>
  <c r="J64" i="1"/>
  <c r="I155" i="1" l="1"/>
  <c r="G155" i="1"/>
  <c r="H155" i="1"/>
  <c r="L114" i="1"/>
  <c r="M114" i="1"/>
  <c r="G114" i="1"/>
  <c r="I114" i="1"/>
  <c r="H114" i="1"/>
  <c r="F54" i="1"/>
  <c r="P54" i="1"/>
  <c r="O54" i="1"/>
  <c r="N54" i="1"/>
  <c r="M54" i="1"/>
  <c r="L54" i="1"/>
  <c r="K54" i="1"/>
  <c r="I54" i="1"/>
  <c r="H54" i="1"/>
  <c r="G54" i="1"/>
  <c r="J36" i="1"/>
  <c r="I36" i="1"/>
  <c r="H36" i="1"/>
  <c r="G36" i="1"/>
  <c r="F36" i="1"/>
  <c r="J14" i="1"/>
  <c r="I14" i="1"/>
  <c r="H14" i="1"/>
  <c r="G14" i="1"/>
  <c r="F14" i="1"/>
  <c r="E22" i="1"/>
  <c r="F22" i="1"/>
  <c r="G22" i="1"/>
  <c r="H22" i="1"/>
  <c r="I22" i="1"/>
  <c r="J22" i="1"/>
  <c r="D22" i="1"/>
  <c r="J32" i="1" l="1"/>
  <c r="I32" i="1"/>
  <c r="H32" i="1"/>
  <c r="G32" i="1"/>
  <c r="F32" i="1"/>
  <c r="P65" i="1"/>
  <c r="P66" i="1"/>
  <c r="P67" i="1"/>
  <c r="P64" i="1"/>
  <c r="O65" i="1"/>
  <c r="O66" i="1"/>
  <c r="O67" i="1"/>
  <c r="O64" i="1"/>
  <c r="N65" i="1"/>
  <c r="N66" i="1"/>
  <c r="N67" i="1"/>
  <c r="N64" i="1"/>
  <c r="M65" i="1"/>
  <c r="M66" i="1"/>
  <c r="M67" i="1"/>
  <c r="M64" i="1"/>
  <c r="L65" i="1"/>
  <c r="L66" i="1"/>
  <c r="L67" i="1"/>
  <c r="L64" i="1"/>
  <c r="K65" i="1"/>
  <c r="K66" i="1"/>
  <c r="K67" i="1"/>
  <c r="K64" i="1"/>
  <c r="J65" i="1"/>
  <c r="J66" i="1"/>
  <c r="J67" i="1"/>
  <c r="I65" i="1"/>
  <c r="I66" i="1"/>
  <c r="I67" i="1"/>
  <c r="I64" i="1"/>
  <c r="H65" i="1"/>
  <c r="H66" i="1"/>
  <c r="H67" i="1"/>
  <c r="H64" i="1"/>
  <c r="G64" i="1"/>
  <c r="G65" i="1"/>
  <c r="G66" i="1"/>
  <c r="G67" i="1"/>
  <c r="F64" i="1"/>
  <c r="F65" i="1"/>
  <c r="F66" i="1"/>
  <c r="F67" i="1"/>
  <c r="J25" i="1"/>
  <c r="J26" i="1"/>
  <c r="J27" i="1"/>
  <c r="J24" i="1"/>
  <c r="I25" i="1"/>
  <c r="I26" i="1"/>
  <c r="I27" i="1"/>
  <c r="I24" i="1"/>
  <c r="H25" i="1"/>
  <c r="H26" i="1"/>
  <c r="H27" i="1"/>
  <c r="H24" i="1"/>
  <c r="G25" i="1"/>
  <c r="G26" i="1"/>
  <c r="G27" i="1"/>
  <c r="G24" i="1"/>
  <c r="F24" i="1"/>
  <c r="J37" i="1" l="1"/>
  <c r="H37" i="1"/>
  <c r="G37" i="1"/>
  <c r="I37" i="1"/>
  <c r="F37" i="1"/>
  <c r="F25" i="1"/>
  <c r="F26" i="1"/>
  <c r="F27" i="1"/>
  <c r="K69" i="1"/>
  <c r="J69" i="1"/>
  <c r="K62" i="1"/>
  <c r="K61" i="1"/>
  <c r="K52" i="1"/>
  <c r="I52" i="1"/>
  <c r="H52" i="1"/>
  <c r="G52" i="1"/>
  <c r="J21" i="1"/>
  <c r="I69" i="1"/>
  <c r="J62" i="1"/>
  <c r="J61" i="1"/>
  <c r="J52" i="1"/>
  <c r="J13" i="1"/>
  <c r="J33" i="1" s="1"/>
  <c r="I13" i="1"/>
  <c r="I33" i="1" s="1"/>
  <c r="D62" i="1"/>
  <c r="D61" i="1"/>
  <c r="F52" i="1"/>
  <c r="H13" i="1"/>
  <c r="H33" i="1" s="1"/>
  <c r="G13" i="1"/>
  <c r="G33" i="1" s="1"/>
  <c r="G21" i="1"/>
  <c r="F13" i="1"/>
  <c r="D21" i="1"/>
  <c r="P69" i="1"/>
  <c r="O69" i="1"/>
  <c r="N69" i="1"/>
  <c r="M69" i="1"/>
  <c r="L69" i="1"/>
  <c r="H69" i="1"/>
  <c r="G69" i="1"/>
  <c r="F69" i="1"/>
  <c r="P62" i="1"/>
  <c r="O62" i="1"/>
  <c r="N62" i="1"/>
  <c r="M62" i="1"/>
  <c r="L62" i="1"/>
  <c r="I62" i="1"/>
  <c r="H62" i="1"/>
  <c r="G62" i="1"/>
  <c r="F62" i="1"/>
  <c r="P61" i="1"/>
  <c r="O61" i="1"/>
  <c r="N61" i="1"/>
  <c r="M61" i="1"/>
  <c r="L61" i="1"/>
  <c r="I61" i="1"/>
  <c r="H61" i="1"/>
  <c r="G61" i="1"/>
  <c r="F61" i="1"/>
  <c r="I21" i="1"/>
  <c r="H21" i="1"/>
  <c r="F21" i="1"/>
  <c r="F33" i="1" l="1"/>
  <c r="F29" i="1"/>
  <c r="F30" i="1" s="1"/>
  <c r="K72" i="1"/>
  <c r="K75" i="1" s="1"/>
  <c r="J75" i="1"/>
  <c r="I29" i="1"/>
  <c r="I30" i="1" s="1"/>
  <c r="J29" i="1"/>
  <c r="J30" i="1" s="1"/>
  <c r="K73" i="1"/>
  <c r="I72" i="1"/>
  <c r="J73" i="1"/>
  <c r="H29" i="1"/>
  <c r="H30" i="1" s="1"/>
  <c r="G72" i="1"/>
  <c r="H72" i="1"/>
  <c r="L72" i="1"/>
  <c r="G29" i="1"/>
  <c r="G30" i="1" s="1"/>
  <c r="M72" i="1"/>
  <c r="N72" i="1"/>
  <c r="O72" i="1"/>
  <c r="P72" i="1"/>
  <c r="F72" i="1"/>
  <c r="I73" i="1" l="1"/>
  <c r="I75" i="1"/>
  <c r="P73" i="1"/>
  <c r="P75" i="1"/>
  <c r="N73" i="1"/>
  <c r="N75" i="1"/>
  <c r="F73" i="1"/>
  <c r="F75" i="1"/>
  <c r="O73" i="1"/>
  <c r="O75" i="1"/>
  <c r="L73" i="1"/>
  <c r="L75" i="1"/>
  <c r="M73" i="1"/>
  <c r="M75" i="1"/>
  <c r="H73" i="1"/>
  <c r="H75" i="1"/>
  <c r="G73" i="1"/>
  <c r="G75" i="1"/>
</calcChain>
</file>

<file path=xl/sharedStrings.xml><?xml version="1.0" encoding="utf-8"?>
<sst xmlns="http://schemas.openxmlformats.org/spreadsheetml/2006/main" count="166" uniqueCount="61">
  <si>
    <t>conv</t>
  </si>
  <si>
    <t>no_directive</t>
  </si>
  <si>
    <t>Row_pipeline</t>
  </si>
  <si>
    <t>Col_pipeline_nf</t>
  </si>
  <si>
    <t>W_Row_pipeline_nf</t>
  </si>
  <si>
    <t>W_Col_pipeline_nf</t>
  </si>
  <si>
    <t>Row_Loop</t>
  </si>
  <si>
    <t>PIPELINE</t>
  </si>
  <si>
    <t>FLATTEN_OFF</t>
  </si>
  <si>
    <t>Col_Loop</t>
  </si>
  <si>
    <t>Filter1_Loop</t>
  </si>
  <si>
    <t>W_Row_Loop</t>
  </si>
  <si>
    <t>W_Col_Loop</t>
  </si>
  <si>
    <t>Chan_Loop</t>
  </si>
  <si>
    <t>input</t>
  </si>
  <si>
    <t>conv_out</t>
  </si>
  <si>
    <t>----------------------</t>
  </si>
  <si>
    <t>Latency</t>
  </si>
  <si>
    <t>BRAM_18K</t>
  </si>
  <si>
    <t>DSP48E</t>
  </si>
  <si>
    <t>FF</t>
  </si>
  <si>
    <t>LUT</t>
  </si>
  <si>
    <t>URAM</t>
  </si>
  <si>
    <t>Percentage reduction in Latency</t>
  </si>
  <si>
    <t>Col_pipeline</t>
  </si>
  <si>
    <t>W_Row_pipeline</t>
  </si>
  <si>
    <t>W_Col_pipeline</t>
  </si>
  <si>
    <t>W_Col_unroll</t>
  </si>
  <si>
    <t>W_Row_unroll</t>
  </si>
  <si>
    <t>Col_unroll</t>
  </si>
  <si>
    <t>Row_unroll</t>
  </si>
  <si>
    <t>UNROLL</t>
  </si>
  <si>
    <t>Filter2_Loop</t>
  </si>
  <si>
    <t>Filter_2_pipeline_nf</t>
  </si>
  <si>
    <t>Filter_1_pipeline_nf</t>
  </si>
  <si>
    <t>Filter_1_pipeline</t>
  </si>
  <si>
    <t>Filter_1_unroll</t>
  </si>
  <si>
    <t>ERROR</t>
  </si>
  <si>
    <t>Filter_2_pipeline</t>
  </si>
  <si>
    <t>Filter_2_unroll</t>
  </si>
  <si>
    <t>SpeedUp</t>
  </si>
  <si>
    <t>Rast virov</t>
  </si>
  <si>
    <t>SpeedUp - 1</t>
  </si>
  <si>
    <t>E</t>
  </si>
  <si>
    <t>SpeedUp-1</t>
  </si>
  <si>
    <t>SUM V</t>
  </si>
  <si>
    <t>pipeline+unroll_f3</t>
  </si>
  <si>
    <t>Filter_1_puf_3</t>
  </si>
  <si>
    <t>W_Col_puf_2</t>
  </si>
  <si>
    <t>pipeline+unroll_f2</t>
  </si>
  <si>
    <t>W_Row_puf_2</t>
  </si>
  <si>
    <t>Filter_2_puf_</t>
  </si>
  <si>
    <t>pipeline+unroll_f8</t>
  </si>
  <si>
    <t>Filter_2_puf_4</t>
  </si>
  <si>
    <t>pipeline+unroll_f4</t>
  </si>
  <si>
    <t>Filter_2_puf_2</t>
  </si>
  <si>
    <t>pipeline</t>
  </si>
  <si>
    <t>apc_d3</t>
  </si>
  <si>
    <t>Filter_2_p_ap</t>
  </si>
  <si>
    <t>WRp_ap</t>
  </si>
  <si>
    <t>WCp_ap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</si>
</sst>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6AA84F"/>
      </left>
      <right/>
      <top style="thin">
        <color rgb="FF6AA84F"/>
      </top>
      <bottom/>
      <diagonal/>
    </border>
    <border>
      <left/>
      <right/>
      <top style="thin">
        <color rgb="FF6AA84F"/>
      </top>
      <bottom/>
      <diagonal/>
    </border>
    <border>
      <left/>
      <right style="thin">
        <color rgb="FF6AA84F"/>
      </right>
      <top style="thin">
        <color rgb="FF6AA84F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0" borderId="1" xfId="0" applyFont="1" applyBorder="1"/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155"/>
  <sheetViews>
    <sheetView tabSelected="1" topLeftCell="A127" workbookViewId="0">
      <selection activeCell="I147" sqref="I147"/>
    </sheetView>
  </sheetViews>
  <sheetFormatPr defaultRowHeight="15" x14ac:dyDescent="0.25"/>
  <cols>
    <col min="3" max="3" width="31" customWidth="1"/>
    <col min="4" max="4" width="14.42578125" customWidth="1"/>
    <col min="5" max="5" width="15.7109375" customWidth="1"/>
    <col min="6" max="6" width="15.85546875" customWidth="1"/>
    <col min="7" max="7" width="17.85546875" customWidth="1"/>
    <col min="8" max="8" width="18.140625" customWidth="1"/>
    <col min="9" max="11" width="18.28515625" customWidth="1"/>
    <col min="12" max="12" width="19.5703125" customWidth="1"/>
    <col min="13" max="13" width="18.42578125" customWidth="1"/>
    <col min="14" max="14" width="16.85546875" customWidth="1"/>
    <col min="15" max="15" width="15.85546875" customWidth="1"/>
    <col min="16" max="16" width="17.85546875" customWidth="1"/>
  </cols>
  <sheetData>
    <row r="1" spans="3:11" x14ac:dyDescent="0.25">
      <c r="C1" s="1" t="s">
        <v>0</v>
      </c>
      <c r="D1" s="1"/>
      <c r="E1" s="1"/>
      <c r="F1" s="1"/>
      <c r="G1" s="1"/>
      <c r="H1" s="1"/>
      <c r="I1" s="1"/>
      <c r="J1" s="1"/>
      <c r="K1" s="1"/>
    </row>
    <row r="2" spans="3:11" x14ac:dyDescent="0.25">
      <c r="D2" s="1" t="s">
        <v>1</v>
      </c>
      <c r="E2" s="1" t="s">
        <v>2</v>
      </c>
      <c r="F2" s="1" t="s">
        <v>3</v>
      </c>
      <c r="G2" s="1" t="s">
        <v>33</v>
      </c>
      <c r="H2" s="1" t="s">
        <v>4</v>
      </c>
      <c r="I2" s="1" t="s">
        <v>5</v>
      </c>
      <c r="J2" s="1" t="s">
        <v>34</v>
      </c>
      <c r="K2" s="1"/>
    </row>
    <row r="3" spans="3:11" x14ac:dyDescent="0.25">
      <c r="C3" s="2" t="s">
        <v>6</v>
      </c>
      <c r="D3" s="1"/>
      <c r="E3" s="1" t="s">
        <v>7</v>
      </c>
      <c r="F3" t="s">
        <v>8</v>
      </c>
    </row>
    <row r="4" spans="3:11" x14ac:dyDescent="0.25">
      <c r="C4" s="1" t="s">
        <v>9</v>
      </c>
      <c r="F4" s="1" t="s">
        <v>7</v>
      </c>
      <c r="G4" t="s">
        <v>8</v>
      </c>
    </row>
    <row r="5" spans="3:11" x14ac:dyDescent="0.25">
      <c r="C5" s="1" t="s">
        <v>32</v>
      </c>
      <c r="G5" s="1" t="s">
        <v>7</v>
      </c>
      <c r="H5" t="s">
        <v>8</v>
      </c>
    </row>
    <row r="6" spans="3:11" x14ac:dyDescent="0.25">
      <c r="C6" s="1" t="s">
        <v>11</v>
      </c>
      <c r="H6" s="1" t="s">
        <v>7</v>
      </c>
      <c r="I6" t="s">
        <v>8</v>
      </c>
    </row>
    <row r="7" spans="3:11" x14ac:dyDescent="0.25">
      <c r="C7" s="1" t="s">
        <v>12</v>
      </c>
      <c r="I7" s="1" t="s">
        <v>7</v>
      </c>
      <c r="J7" s="1" t="s">
        <v>8</v>
      </c>
      <c r="K7" s="1"/>
    </row>
    <row r="8" spans="3:11" x14ac:dyDescent="0.25">
      <c r="C8" s="1" t="s">
        <v>10</v>
      </c>
      <c r="J8" t="s">
        <v>7</v>
      </c>
    </row>
    <row r="9" spans="3:11" x14ac:dyDescent="0.25">
      <c r="C9" s="1" t="s">
        <v>14</v>
      </c>
    </row>
    <row r="10" spans="3:11" x14ac:dyDescent="0.25">
      <c r="C10" s="1" t="s">
        <v>15</v>
      </c>
    </row>
    <row r="11" spans="3:11" x14ac:dyDescent="0.25">
      <c r="C11" s="1" t="s">
        <v>16</v>
      </c>
    </row>
    <row r="12" spans="3:11" x14ac:dyDescent="0.25">
      <c r="C12" s="1" t="s">
        <v>17</v>
      </c>
      <c r="D12">
        <v>792089</v>
      </c>
      <c r="E12" t="s">
        <v>37</v>
      </c>
      <c r="F12" s="1">
        <v>8669</v>
      </c>
      <c r="G12" s="1">
        <v>76374</v>
      </c>
      <c r="H12" s="1">
        <v>437801</v>
      </c>
      <c r="I12" s="1">
        <v>466841</v>
      </c>
      <c r="J12" s="1">
        <v>548153</v>
      </c>
      <c r="K12" s="1"/>
    </row>
    <row r="13" spans="3:11" x14ac:dyDescent="0.25">
      <c r="F13">
        <f>(D12-F12)/D12</f>
        <v>0.98905552280109932</v>
      </c>
      <c r="G13">
        <f>(D12-G12)/D12</f>
        <v>0.90357901700440224</v>
      </c>
      <c r="H13">
        <f>(D12-H12)/D12</f>
        <v>0.44728307046304139</v>
      </c>
      <c r="I13">
        <f>(D12-I12)/D12</f>
        <v>0.41062052370377572</v>
      </c>
      <c r="J13">
        <f>(D12-J12)/D12</f>
        <v>0.3079653927778318</v>
      </c>
    </row>
    <row r="14" spans="3:11" x14ac:dyDescent="0.25">
      <c r="C14" s="1" t="s">
        <v>40</v>
      </c>
      <c r="F14">
        <f>D12/F12</f>
        <v>91.370284923289887</v>
      </c>
      <c r="G14">
        <f>D12/G12</f>
        <v>10.371186529447193</v>
      </c>
      <c r="H14">
        <f>D12/H12</f>
        <v>1.8092443827218303</v>
      </c>
      <c r="I14">
        <f>D12/I12</f>
        <v>1.6966997328855007</v>
      </c>
      <c r="J14">
        <f>D12/J12</f>
        <v>1.4450144393992188</v>
      </c>
    </row>
    <row r="16" spans="3:11" x14ac:dyDescent="0.25">
      <c r="C16" s="1" t="s">
        <v>18</v>
      </c>
      <c r="D16">
        <v>2</v>
      </c>
      <c r="F16" s="1">
        <v>0</v>
      </c>
      <c r="G16" s="1">
        <v>0</v>
      </c>
      <c r="H16" s="1">
        <v>18</v>
      </c>
      <c r="I16" s="1">
        <v>6</v>
      </c>
      <c r="J16" s="1">
        <v>2</v>
      </c>
      <c r="K16" s="1"/>
    </row>
    <row r="17" spans="3:11" x14ac:dyDescent="0.25">
      <c r="C17" s="1" t="s">
        <v>19</v>
      </c>
      <c r="D17">
        <v>5</v>
      </c>
      <c r="F17" s="1">
        <v>85</v>
      </c>
      <c r="G17" s="1">
        <v>12</v>
      </c>
      <c r="H17" s="1">
        <v>5</v>
      </c>
      <c r="I17" s="1">
        <v>5</v>
      </c>
      <c r="J17" s="1">
        <v>5</v>
      </c>
      <c r="K17" s="1"/>
    </row>
    <row r="18" spans="3:11" x14ac:dyDescent="0.25">
      <c r="C18" s="1" t="s">
        <v>20</v>
      </c>
      <c r="D18">
        <v>743</v>
      </c>
      <c r="F18" s="1">
        <v>65550</v>
      </c>
      <c r="G18" s="1">
        <v>10074</v>
      </c>
      <c r="H18" s="1">
        <v>2045</v>
      </c>
      <c r="I18" s="1">
        <v>1135</v>
      </c>
      <c r="J18" s="1">
        <v>745</v>
      </c>
      <c r="K18" s="1"/>
    </row>
    <row r="19" spans="3:11" x14ac:dyDescent="0.25">
      <c r="C19" s="1" t="s">
        <v>21</v>
      </c>
      <c r="D19">
        <v>1570</v>
      </c>
      <c r="F19" s="1">
        <v>35583</v>
      </c>
      <c r="G19" s="1">
        <v>5995</v>
      </c>
      <c r="H19" s="1">
        <v>2293</v>
      </c>
      <c r="I19" s="1">
        <v>1792</v>
      </c>
      <c r="J19" s="1">
        <v>1590</v>
      </c>
      <c r="K19" s="1"/>
    </row>
    <row r="20" spans="3:11" x14ac:dyDescent="0.25">
      <c r="C20" s="1" t="s">
        <v>22</v>
      </c>
      <c r="F20" s="1">
        <v>0</v>
      </c>
      <c r="H20" s="1">
        <v>0</v>
      </c>
      <c r="I20" s="1">
        <v>0</v>
      </c>
      <c r="J20" s="1"/>
      <c r="K20" s="1"/>
    </row>
    <row r="21" spans="3:11" x14ac:dyDescent="0.25">
      <c r="D21">
        <f>SUM(D16:D19)</f>
        <v>2320</v>
      </c>
      <c r="F21">
        <f>SUM(F16:F20)</f>
        <v>101218</v>
      </c>
      <c r="G21">
        <f>SUM(G16:G20)</f>
        <v>16081</v>
      </c>
      <c r="H21">
        <f>SUM(H16:H20)</f>
        <v>4361</v>
      </c>
      <c r="I21">
        <f>SUM(I16:I20)</f>
        <v>2938</v>
      </c>
      <c r="J21">
        <f>SUM(J16:J20)</f>
        <v>2342</v>
      </c>
    </row>
    <row r="22" spans="3:11" x14ac:dyDescent="0.25">
      <c r="D22">
        <f>SUM(D16,D17,D18/2,D19)</f>
        <v>1948.5</v>
      </c>
      <c r="E22">
        <f t="shared" ref="E22:J22" si="0">SUM(E16,E17,E18/2,E19)</f>
        <v>0</v>
      </c>
      <c r="F22">
        <f t="shared" si="0"/>
        <v>68443</v>
      </c>
      <c r="G22">
        <f t="shared" si="0"/>
        <v>11044</v>
      </c>
      <c r="H22">
        <f t="shared" si="0"/>
        <v>3338.5</v>
      </c>
      <c r="I22">
        <f t="shared" si="0"/>
        <v>2370.5</v>
      </c>
      <c r="J22">
        <f t="shared" si="0"/>
        <v>1969.5</v>
      </c>
    </row>
    <row r="24" spans="3:11" x14ac:dyDescent="0.25">
      <c r="C24" s="1" t="s">
        <v>18</v>
      </c>
      <c r="F24">
        <f>(F16-D16)/D16</f>
        <v>-1</v>
      </c>
      <c r="G24">
        <f>(G16-D16)/D16</f>
        <v>-1</v>
      </c>
      <c r="H24">
        <f>(H16-D16)/D16</f>
        <v>8</v>
      </c>
      <c r="I24">
        <f>(I16-D16)/D16</f>
        <v>2</v>
      </c>
      <c r="J24">
        <f>(J16-D16)/D16</f>
        <v>0</v>
      </c>
    </row>
    <row r="25" spans="3:11" x14ac:dyDescent="0.25">
      <c r="C25" s="1" t="s">
        <v>19</v>
      </c>
      <c r="F25">
        <f>(F17-D17)/D17</f>
        <v>16</v>
      </c>
      <c r="G25">
        <f>(G17-D17)/D17</f>
        <v>1.4</v>
      </c>
      <c r="H25">
        <f>(H17-D17)/D17</f>
        <v>0</v>
      </c>
      <c r="I25">
        <f>(I17-D17)/D17</f>
        <v>0</v>
      </c>
      <c r="J25">
        <f>(J17-D17)/D17</f>
        <v>0</v>
      </c>
    </row>
    <row r="26" spans="3:11" x14ac:dyDescent="0.25">
      <c r="C26" s="1" t="s">
        <v>20</v>
      </c>
      <c r="F26">
        <f>(F18-D18)/D18</f>
        <v>87.223418573351282</v>
      </c>
      <c r="G26">
        <f>(G18-D18)/D18</f>
        <v>12.558546433378197</v>
      </c>
      <c r="H26">
        <f>(H18-D18)/D18</f>
        <v>1.7523553162853298</v>
      </c>
      <c r="I26">
        <f>(I18-D18)/D18</f>
        <v>0.52759084791386268</v>
      </c>
      <c r="J26">
        <f>(J18-D18)/D18</f>
        <v>2.6917900403768506E-3</v>
      </c>
    </row>
    <row r="27" spans="3:11" x14ac:dyDescent="0.25">
      <c r="C27" s="1" t="s">
        <v>21</v>
      </c>
      <c r="F27">
        <f>(F19-D19)/D19</f>
        <v>21.664331210191083</v>
      </c>
      <c r="G27">
        <f>(G19-D19)/D19</f>
        <v>2.8184713375796178</v>
      </c>
      <c r="H27">
        <f>(H19-D19)/D19</f>
        <v>0.4605095541401274</v>
      </c>
      <c r="I27">
        <f>(I19-D19)/D19</f>
        <v>0.14140127388535031</v>
      </c>
      <c r="J27">
        <f>(J19-D19)/D19</f>
        <v>1.2738853503184714E-2</v>
      </c>
    </row>
    <row r="28" spans="3:11" x14ac:dyDescent="0.25">
      <c r="C28" s="1"/>
    </row>
    <row r="29" spans="3:11" x14ac:dyDescent="0.25">
      <c r="F29">
        <f>(F21-D21)/D21</f>
        <v>42.62844827586207</v>
      </c>
      <c r="G29">
        <f>(G21-D21)/D21</f>
        <v>5.9314655172413797</v>
      </c>
      <c r="H29">
        <f>(H21-D21)/D21</f>
        <v>0.8797413793103448</v>
      </c>
      <c r="I29">
        <f>(I21-D21)/D21</f>
        <v>0.26637931034482759</v>
      </c>
      <c r="J29">
        <f>(J21-D21)/D21</f>
        <v>9.482758620689655E-3</v>
      </c>
    </row>
    <row r="30" spans="3:11" x14ac:dyDescent="0.25">
      <c r="F30">
        <f>F13/F29</f>
        <v>2.3201771652597125E-2</v>
      </c>
      <c r="G30">
        <f>G13/G29</f>
        <v>0.15233655398955112</v>
      </c>
      <c r="H30">
        <f>H13/H29</f>
        <v>0.50842563619512793</v>
      </c>
      <c r="I30">
        <f>I13/I29</f>
        <v>1.5414880501500965</v>
      </c>
      <c r="J30">
        <f>J13/J29</f>
        <v>32.476350511116806</v>
      </c>
    </row>
    <row r="32" spans="3:11" x14ac:dyDescent="0.25">
      <c r="C32" t="s">
        <v>41</v>
      </c>
      <c r="F32">
        <f>(F22-D22)/D22</f>
        <v>34.125994354631771</v>
      </c>
      <c r="G32">
        <f>(G22-D22)/D22</f>
        <v>4.667949704901206</v>
      </c>
      <c r="H32">
        <f>(H22-D22)/D22</f>
        <v>0.71336925840390042</v>
      </c>
      <c r="I32">
        <f>(I22-D22)/D22</f>
        <v>0.2165768539902489</v>
      </c>
      <c r="J32">
        <f>(J22-D22)/D22</f>
        <v>1.0777521170130869E-2</v>
      </c>
    </row>
    <row r="33" spans="3:16" x14ac:dyDescent="0.25">
      <c r="F33">
        <f>F13/F32</f>
        <v>2.8982467515026682E-2</v>
      </c>
      <c r="G33">
        <f>G13/G32</f>
        <v>0.19357085532769808</v>
      </c>
      <c r="H33">
        <f>H13/H32</f>
        <v>0.62700076460232823</v>
      </c>
      <c r="I33">
        <f>I13/I32</f>
        <v>1.895957560276794</v>
      </c>
      <c r="J33">
        <f>J13/J32</f>
        <v>28.574788944171679</v>
      </c>
    </row>
    <row r="36" spans="3:16" x14ac:dyDescent="0.25">
      <c r="C36" t="s">
        <v>42</v>
      </c>
      <c r="F36">
        <f>(D12/F12)-1</f>
        <v>90.370284923289887</v>
      </c>
      <c r="G36">
        <f>(D12/G12)-1</f>
        <v>9.3711865294471934</v>
      </c>
      <c r="H36">
        <f>(D12/H12)-1</f>
        <v>0.8092443827218303</v>
      </c>
      <c r="I36">
        <f>(D12/I12)-1</f>
        <v>0.69669973288550069</v>
      </c>
      <c r="J36">
        <f>(D12/J12)-1</f>
        <v>0.44501443939921881</v>
      </c>
    </row>
    <row r="37" spans="3:16" x14ac:dyDescent="0.25">
      <c r="C37" t="s">
        <v>43</v>
      </c>
      <c r="F37">
        <f>F36/F32</f>
        <v>2.6481363146279815</v>
      </c>
      <c r="G37">
        <f>G36/G32</f>
        <v>2.0075594472681937</v>
      </c>
      <c r="H37">
        <f>H36/H32</f>
        <v>1.134397611319055</v>
      </c>
      <c r="I37">
        <f>I36/I32</f>
        <v>3.2168706860838818</v>
      </c>
      <c r="J37">
        <f>J36/J32</f>
        <v>41.29098262711323</v>
      </c>
    </row>
    <row r="39" spans="3:16" x14ac:dyDescent="0.25">
      <c r="C39" s="1" t="s">
        <v>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D40" s="1" t="s">
        <v>1</v>
      </c>
      <c r="E40" s="1" t="s">
        <v>2</v>
      </c>
      <c r="F40" s="1" t="s">
        <v>24</v>
      </c>
      <c r="G40" s="1" t="s">
        <v>38</v>
      </c>
      <c r="H40" s="1" t="s">
        <v>25</v>
      </c>
      <c r="I40" s="1" t="s">
        <v>26</v>
      </c>
      <c r="J40" s="1" t="s">
        <v>35</v>
      </c>
      <c r="K40" s="1" t="s">
        <v>36</v>
      </c>
      <c r="L40" s="1" t="s">
        <v>27</v>
      </c>
      <c r="M40" s="1" t="s">
        <v>28</v>
      </c>
      <c r="N40" s="1" t="s">
        <v>39</v>
      </c>
      <c r="O40" s="1" t="s">
        <v>29</v>
      </c>
      <c r="P40" s="1" t="s">
        <v>30</v>
      </c>
    </row>
    <row r="41" spans="3:16" x14ac:dyDescent="0.25">
      <c r="C41" s="2" t="s">
        <v>6</v>
      </c>
      <c r="D41" s="1"/>
      <c r="E41" s="1" t="s">
        <v>7</v>
      </c>
      <c r="P41" s="1" t="s">
        <v>31</v>
      </c>
    </row>
    <row r="42" spans="3:16" x14ac:dyDescent="0.25">
      <c r="C42" s="1" t="s">
        <v>9</v>
      </c>
      <c r="F42" s="1" t="s">
        <v>7</v>
      </c>
      <c r="O42" t="s">
        <v>31</v>
      </c>
    </row>
    <row r="43" spans="3:16" x14ac:dyDescent="0.25">
      <c r="C43" s="1" t="s">
        <v>10</v>
      </c>
      <c r="G43" s="1" t="s">
        <v>7</v>
      </c>
      <c r="N43" s="1" t="s">
        <v>31</v>
      </c>
      <c r="O43" s="1"/>
    </row>
    <row r="44" spans="3:16" x14ac:dyDescent="0.25">
      <c r="C44" s="1" t="s">
        <v>11</v>
      </c>
      <c r="H44" s="1" t="s">
        <v>7</v>
      </c>
      <c r="M44" s="1" t="s">
        <v>31</v>
      </c>
    </row>
    <row r="45" spans="3:16" x14ac:dyDescent="0.25">
      <c r="C45" s="1" t="s">
        <v>12</v>
      </c>
      <c r="I45" s="1" t="s">
        <v>7</v>
      </c>
      <c r="J45" s="1"/>
      <c r="K45" s="1"/>
      <c r="L45" s="1" t="s">
        <v>31</v>
      </c>
    </row>
    <row r="46" spans="3:16" x14ac:dyDescent="0.25">
      <c r="C46" s="1" t="s">
        <v>13</v>
      </c>
      <c r="J46" t="s">
        <v>7</v>
      </c>
      <c r="K46" t="s">
        <v>31</v>
      </c>
    </row>
    <row r="47" spans="3:16" x14ac:dyDescent="0.25">
      <c r="C47" s="1" t="s">
        <v>14</v>
      </c>
    </row>
    <row r="48" spans="3:16" x14ac:dyDescent="0.25">
      <c r="C48" s="1" t="s">
        <v>15</v>
      </c>
    </row>
    <row r="49" spans="3:16" x14ac:dyDescent="0.25">
      <c r="C49" s="1" t="s">
        <v>16</v>
      </c>
    </row>
    <row r="50" spans="3:16" x14ac:dyDescent="0.25">
      <c r="C50" s="1" t="s">
        <v>17</v>
      </c>
      <c r="D50">
        <v>792089</v>
      </c>
      <c r="E50" t="s">
        <v>37</v>
      </c>
      <c r="F50" s="1">
        <v>6507</v>
      </c>
      <c r="G50" s="1">
        <v>52470</v>
      </c>
      <c r="H50" s="1">
        <v>418187</v>
      </c>
      <c r="I50" s="1">
        <v>437537</v>
      </c>
      <c r="J50" s="1">
        <v>439473</v>
      </c>
      <c r="K50" s="1">
        <v>495881</v>
      </c>
      <c r="L50" s="1">
        <v>768857</v>
      </c>
      <c r="M50" s="1">
        <v>784345</v>
      </c>
      <c r="N50" s="1">
        <v>788096</v>
      </c>
      <c r="O50" s="1">
        <v>791957</v>
      </c>
      <c r="P50" s="1">
        <v>792077</v>
      </c>
    </row>
    <row r="51" spans="3:16" x14ac:dyDescent="0.25">
      <c r="C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F52" s="1">
        <f>(D50-F50)/D50</f>
        <v>0.99178501405776376</v>
      </c>
      <c r="G52" s="1">
        <f>(D50-G50)/D50</f>
        <v>0.93375744392359949</v>
      </c>
      <c r="H52" s="1">
        <f>(D50-H50)/D50</f>
        <v>0.47204543933825616</v>
      </c>
      <c r="I52" s="1">
        <f>(D50-I50)/D50</f>
        <v>0.4476163663426711</v>
      </c>
      <c r="J52">
        <f>(D50-J50)/D50</f>
        <v>0.44517219655872003</v>
      </c>
      <c r="K52" s="1">
        <f>(D50-K50)/D50</f>
        <v>0.37395797694451005</v>
      </c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 t="s">
        <v>44</v>
      </c>
      <c r="F54" s="1">
        <f>(D50/F50)-1</f>
        <v>120.72875364991548</v>
      </c>
      <c r="G54" s="1">
        <f>(D50/G50)-1</f>
        <v>14.096035829998094</v>
      </c>
      <c r="H54" s="1">
        <f>(D50/H50)-1</f>
        <v>0.89410239916592338</v>
      </c>
      <c r="I54" s="1">
        <f>(D50/I50)-1</f>
        <v>0.81033604015203275</v>
      </c>
      <c r="J54">
        <f>(D50/J50)-1</f>
        <v>0.80236100966384738</v>
      </c>
      <c r="K54" s="1">
        <f>(D50/K50)-1</f>
        <v>0.59733686106142403</v>
      </c>
      <c r="L54" s="1">
        <f>(D50/L50)-1</f>
        <v>3.0216282091468205E-2</v>
      </c>
      <c r="M54" s="1">
        <f>(D50/M50)-1</f>
        <v>9.8732063058986075E-3</v>
      </c>
      <c r="N54" s="1">
        <f>(D50/N50)-1</f>
        <v>5.0666416274158799E-3</v>
      </c>
      <c r="O54" s="1">
        <f>(D50/O50)-1</f>
        <v>1.6667571597950293E-4</v>
      </c>
      <c r="P54" s="1">
        <f>(D50/P50)-1</f>
        <v>1.5150042230738237E-5</v>
      </c>
    </row>
    <row r="56" spans="3:16" x14ac:dyDescent="0.25">
      <c r="C56" s="1" t="s">
        <v>18</v>
      </c>
      <c r="D56">
        <v>2</v>
      </c>
      <c r="F56" s="1">
        <v>0</v>
      </c>
      <c r="G56" s="1">
        <v>0</v>
      </c>
      <c r="H56" s="1">
        <v>18</v>
      </c>
      <c r="I56" s="1">
        <v>6</v>
      </c>
      <c r="J56" s="1">
        <v>2</v>
      </c>
      <c r="K56" s="1">
        <v>6</v>
      </c>
      <c r="L56" s="1">
        <v>3</v>
      </c>
      <c r="M56" s="1">
        <v>3</v>
      </c>
      <c r="N56" s="1">
        <v>16</v>
      </c>
      <c r="O56" s="1">
        <v>2</v>
      </c>
      <c r="P56" s="1">
        <v>2</v>
      </c>
    </row>
    <row r="57" spans="3:16" x14ac:dyDescent="0.25">
      <c r="C57" s="1" t="s">
        <v>19</v>
      </c>
      <c r="D57">
        <v>5</v>
      </c>
      <c r="F57" s="1">
        <v>86</v>
      </c>
      <c r="G57" s="1">
        <v>13</v>
      </c>
      <c r="H57" s="1">
        <v>6</v>
      </c>
      <c r="I57" s="1">
        <v>7</v>
      </c>
      <c r="J57" s="1">
        <v>7</v>
      </c>
      <c r="K57" s="1">
        <v>8</v>
      </c>
      <c r="L57" s="1">
        <v>5</v>
      </c>
      <c r="M57" s="1">
        <v>5</v>
      </c>
      <c r="N57" s="1">
        <v>5</v>
      </c>
      <c r="O57" s="1">
        <v>5</v>
      </c>
      <c r="P57" s="1">
        <v>5</v>
      </c>
    </row>
    <row r="58" spans="3:16" x14ac:dyDescent="0.25">
      <c r="C58" s="1" t="s">
        <v>20</v>
      </c>
      <c r="D58">
        <v>743</v>
      </c>
      <c r="F58" s="1">
        <v>65552</v>
      </c>
      <c r="G58" s="1">
        <v>9750</v>
      </c>
      <c r="H58" s="1">
        <v>2242</v>
      </c>
      <c r="I58" s="1">
        <v>1122</v>
      </c>
      <c r="J58" s="1">
        <v>739</v>
      </c>
      <c r="K58" s="1">
        <v>918</v>
      </c>
      <c r="L58" s="1">
        <v>813</v>
      </c>
      <c r="M58" s="1">
        <v>917</v>
      </c>
      <c r="N58" s="1">
        <v>3078</v>
      </c>
      <c r="O58" s="1">
        <v>2705</v>
      </c>
      <c r="P58" s="1">
        <v>2721</v>
      </c>
    </row>
    <row r="59" spans="3:16" x14ac:dyDescent="0.25">
      <c r="C59" s="1" t="s">
        <v>21</v>
      </c>
      <c r="D59">
        <v>1570</v>
      </c>
      <c r="F59" s="1">
        <v>35615</v>
      </c>
      <c r="G59" s="1">
        <v>6133</v>
      </c>
      <c r="H59" s="1">
        <v>2520</v>
      </c>
      <c r="I59" s="1">
        <v>1821</v>
      </c>
      <c r="J59" s="1">
        <v>1673</v>
      </c>
      <c r="K59" s="1">
        <v>2033</v>
      </c>
      <c r="L59" s="1">
        <v>1829</v>
      </c>
      <c r="M59" s="1">
        <v>2002</v>
      </c>
      <c r="N59" s="1">
        <v>7775</v>
      </c>
      <c r="O59" s="1">
        <v>6371</v>
      </c>
      <c r="P59" s="1">
        <v>6726</v>
      </c>
    </row>
    <row r="60" spans="3:16" x14ac:dyDescent="0.25">
      <c r="C60" s="1" t="s">
        <v>22</v>
      </c>
      <c r="F60" s="1">
        <v>0</v>
      </c>
      <c r="G60" s="1">
        <v>0</v>
      </c>
      <c r="H60" s="1">
        <v>0</v>
      </c>
      <c r="I60" s="1">
        <v>0</v>
      </c>
      <c r="J60" s="1"/>
      <c r="K60" s="1"/>
      <c r="L60" s="1">
        <v>0</v>
      </c>
      <c r="M60" s="1">
        <v>0</v>
      </c>
      <c r="N60" s="1">
        <v>0</v>
      </c>
      <c r="O60" s="1"/>
      <c r="P60" s="1">
        <v>0</v>
      </c>
    </row>
    <row r="61" spans="3:16" x14ac:dyDescent="0.25">
      <c r="D61">
        <f>SUM(D56:D59)</f>
        <v>2320</v>
      </c>
      <c r="F61">
        <f t="shared" ref="F61:M61" si="1">SUM(F56:F60)</f>
        <v>101253</v>
      </c>
      <c r="G61">
        <f t="shared" si="1"/>
        <v>15896</v>
      </c>
      <c r="H61">
        <f t="shared" si="1"/>
        <v>4786</v>
      </c>
      <c r="I61">
        <f t="shared" si="1"/>
        <v>2956</v>
      </c>
      <c r="J61">
        <f t="shared" si="1"/>
        <v>2421</v>
      </c>
      <c r="K61">
        <f t="shared" si="1"/>
        <v>2965</v>
      </c>
      <c r="L61">
        <f t="shared" si="1"/>
        <v>2650</v>
      </c>
      <c r="M61">
        <f t="shared" si="1"/>
        <v>2927</v>
      </c>
      <c r="N61">
        <f>SUM(N56:N60)</f>
        <v>10874</v>
      </c>
      <c r="O61">
        <f>SUM(O56:O60)</f>
        <v>9083</v>
      </c>
      <c r="P61">
        <f>SUM(P56:P60)</f>
        <v>9454</v>
      </c>
    </row>
    <row r="62" spans="3:16" x14ac:dyDescent="0.25">
      <c r="D62">
        <f t="shared" ref="D62:P62" si="2">SUM(D56,D57,D58/2,D59,D60)</f>
        <v>1948.5</v>
      </c>
      <c r="F62">
        <f t="shared" si="2"/>
        <v>68477</v>
      </c>
      <c r="G62">
        <f t="shared" si="2"/>
        <v>11021</v>
      </c>
      <c r="H62">
        <f t="shared" si="2"/>
        <v>3665</v>
      </c>
      <c r="I62">
        <f t="shared" si="2"/>
        <v>2395</v>
      </c>
      <c r="J62">
        <f t="shared" si="2"/>
        <v>2051.5</v>
      </c>
      <c r="K62">
        <f t="shared" si="2"/>
        <v>2506</v>
      </c>
      <c r="L62">
        <f t="shared" si="2"/>
        <v>2243.5</v>
      </c>
      <c r="M62">
        <f t="shared" si="2"/>
        <v>2468.5</v>
      </c>
      <c r="N62">
        <f t="shared" si="2"/>
        <v>9335</v>
      </c>
      <c r="O62">
        <f t="shared" si="2"/>
        <v>7730.5</v>
      </c>
      <c r="P62">
        <f t="shared" si="2"/>
        <v>8093.5</v>
      </c>
    </row>
    <row r="64" spans="3:16" x14ac:dyDescent="0.25">
      <c r="C64" s="1" t="s">
        <v>18</v>
      </c>
      <c r="F64">
        <f>(F56-D56)/D56</f>
        <v>-1</v>
      </c>
      <c r="G64">
        <f>(G56-D56)/D56</f>
        <v>-1</v>
      </c>
      <c r="H64">
        <f>(H56-D56)/D56</f>
        <v>8</v>
      </c>
      <c r="I64">
        <f>(I56-D56)/D56</f>
        <v>2</v>
      </c>
      <c r="J64">
        <f>(J56-D56)/D56</f>
        <v>0</v>
      </c>
      <c r="K64">
        <f>(K56-D56)/D56</f>
        <v>2</v>
      </c>
      <c r="L64">
        <f>(L56-D56)/D56</f>
        <v>0.5</v>
      </c>
      <c r="M64">
        <f>(M56-D56)/D56</f>
        <v>0.5</v>
      </c>
      <c r="N64">
        <f>(N56-D56)/D56</f>
        <v>7</v>
      </c>
      <c r="O64">
        <f>(O56-D56)/D56</f>
        <v>0</v>
      </c>
      <c r="P64">
        <f>(P56-D56)/D56</f>
        <v>0</v>
      </c>
    </row>
    <row r="65" spans="3:16" x14ac:dyDescent="0.25">
      <c r="C65" s="1" t="s">
        <v>19</v>
      </c>
      <c r="F65">
        <f>(F57-D57)/D57</f>
        <v>16.2</v>
      </c>
      <c r="G65">
        <f>(G57-D57)/D57</f>
        <v>1.6</v>
      </c>
      <c r="H65">
        <f>(H57-D57)/D57</f>
        <v>0.2</v>
      </c>
      <c r="I65">
        <f>(I57-D57)/D57</f>
        <v>0.4</v>
      </c>
      <c r="J65">
        <f>(J57-D57)/D57</f>
        <v>0.4</v>
      </c>
      <c r="K65">
        <f>(K57-D57)/D57</f>
        <v>0.6</v>
      </c>
      <c r="L65">
        <f>(L57-D57)/D57</f>
        <v>0</v>
      </c>
      <c r="M65">
        <f>(M57-D57)/D57</f>
        <v>0</v>
      </c>
      <c r="N65">
        <f>(N57-D57)/D57</f>
        <v>0</v>
      </c>
      <c r="O65">
        <f>(O57-D57)/D57</f>
        <v>0</v>
      </c>
      <c r="P65">
        <f>(P57-D57)/D57</f>
        <v>0</v>
      </c>
    </row>
    <row r="66" spans="3:16" x14ac:dyDescent="0.25">
      <c r="C66" s="1" t="s">
        <v>20</v>
      </c>
      <c r="F66">
        <f>(F58-D58)/D58</f>
        <v>87.226110363391655</v>
      </c>
      <c r="G66">
        <f>(G58-D58)/D58</f>
        <v>12.122476446837148</v>
      </c>
      <c r="H66">
        <f>(H58-D58)/D58</f>
        <v>2.0174966352624497</v>
      </c>
      <c r="I66">
        <f>(I58-D58)/D58</f>
        <v>0.51009421265141319</v>
      </c>
      <c r="J66">
        <f>(J58-D58)/D58</f>
        <v>-5.3835800807537013E-3</v>
      </c>
      <c r="K66">
        <f>(K58-D58)/D58</f>
        <v>0.23553162853297444</v>
      </c>
      <c r="L66">
        <f>(L58-D58)/D58</f>
        <v>9.4212651413189769E-2</v>
      </c>
      <c r="M66">
        <f>(M58-D58)/D58</f>
        <v>0.23418573351278602</v>
      </c>
      <c r="N66">
        <f>(N58-D58)/D58</f>
        <v>3.142664872139973</v>
      </c>
      <c r="O66">
        <f>(O58-D58)/D58</f>
        <v>2.6406460296096905</v>
      </c>
      <c r="P66">
        <f>(P58-D58)/D58</f>
        <v>2.6621803499327052</v>
      </c>
    </row>
    <row r="67" spans="3:16" x14ac:dyDescent="0.25">
      <c r="C67" s="1" t="s">
        <v>21</v>
      </c>
      <c r="F67">
        <f>(F59-D59)/D59</f>
        <v>21.684713375796179</v>
      </c>
      <c r="G67">
        <f>(G59-D59)/D59</f>
        <v>2.9063694267515925</v>
      </c>
      <c r="H67">
        <f>(H59-D59)/D59</f>
        <v>0.60509554140127386</v>
      </c>
      <c r="I67">
        <f>(I59-D59)/D59</f>
        <v>0.15987261146496815</v>
      </c>
      <c r="J67">
        <f>(J59-D59)/D59</f>
        <v>6.5605095541401273E-2</v>
      </c>
      <c r="K67">
        <f>(K59-D59)/D59</f>
        <v>0.2949044585987261</v>
      </c>
      <c r="L67">
        <f>(L59-D59)/D59</f>
        <v>0.16496815286624203</v>
      </c>
      <c r="M67">
        <f>(M59-D59)/D59</f>
        <v>0.2751592356687898</v>
      </c>
      <c r="N67">
        <f>(N59-D59)/D59</f>
        <v>3.9522292993630574</v>
      </c>
      <c r="O67">
        <f>(O59-D59)/D59</f>
        <v>3.0579617834394903</v>
      </c>
      <c r="P67">
        <f>(P59-D59)/D59</f>
        <v>3.2840764331210193</v>
      </c>
    </row>
    <row r="68" spans="3:16" x14ac:dyDescent="0.25">
      <c r="C68" s="1"/>
      <c r="G68" s="1"/>
      <c r="H68" s="1"/>
    </row>
    <row r="69" spans="3:16" x14ac:dyDescent="0.25">
      <c r="C69" s="3" t="s">
        <v>23</v>
      </c>
      <c r="F69" s="4">
        <f>ROUND((D50-F50)/D50,5)</f>
        <v>0.99178999999999995</v>
      </c>
      <c r="G69" s="4">
        <f>ROUND((D50-G50)/D50,5)</f>
        <v>0.93376000000000003</v>
      </c>
      <c r="H69" s="4">
        <f>ROUND((D50-H50)/D50,5)</f>
        <v>0.47205000000000003</v>
      </c>
      <c r="I69" s="4">
        <f>ROUND((D50-I50)/D50,5)</f>
        <v>0.44762000000000002</v>
      </c>
      <c r="J69">
        <f>ROUND((D50-J50)/D50,5)</f>
        <v>0.44517000000000001</v>
      </c>
      <c r="K69" s="4">
        <f>ROUND((D50-K50)/D50,5)</f>
        <v>0.37396000000000001</v>
      </c>
      <c r="L69" s="4">
        <f>ROUND((D50-L50)/D50,5)</f>
        <v>2.9329999999999998E-2</v>
      </c>
      <c r="M69" s="4">
        <f>ROUND((D50-M50)/D50,5)</f>
        <v>9.7800000000000005E-3</v>
      </c>
      <c r="N69" s="4">
        <f>ROUND((D50-N50)/D50,5)</f>
        <v>5.0400000000000002E-3</v>
      </c>
      <c r="O69" s="4">
        <f>ROUND((D50-O50)/D50,5)</f>
        <v>1.7000000000000001E-4</v>
      </c>
      <c r="P69" s="5">
        <f>ROUND((D50-P50)/D50,5)</f>
        <v>2.0000000000000002E-5</v>
      </c>
    </row>
    <row r="71" spans="3:16" x14ac:dyDescent="0.25"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t="s">
        <v>41</v>
      </c>
      <c r="F72" s="1">
        <f>(F62-D62)/D62</f>
        <v>34.143443674621501</v>
      </c>
      <c r="G72" s="1">
        <f>(G62-D62)/D62</f>
        <v>4.656145753143444</v>
      </c>
      <c r="H72" s="1">
        <f>(H62-D62)/D62</f>
        <v>0.88093405183474471</v>
      </c>
      <c r="I72" s="1">
        <f>(I62-D62)/D62</f>
        <v>0.22915062868873493</v>
      </c>
      <c r="J72" s="1">
        <f>(J62-D62)/D62</f>
        <v>5.2861175263022836E-2</v>
      </c>
      <c r="K72" s="1">
        <f>(K62-D62)/D62</f>
        <v>0.28611752630228382</v>
      </c>
      <c r="L72" s="1">
        <f>(L62-D62)/D62</f>
        <v>0.15139851167564794</v>
      </c>
      <c r="M72" s="1">
        <f>(M62-D62)/D62</f>
        <v>0.26687195278419296</v>
      </c>
      <c r="N72" s="1">
        <f>(N62-D62)/D62</f>
        <v>3.7908647677700795</v>
      </c>
      <c r="O72" s="1">
        <f>(O62-D62)/D62</f>
        <v>2.9674108288426995</v>
      </c>
      <c r="P72" s="1">
        <f>(P62-D62)/D62</f>
        <v>3.1537079804978188</v>
      </c>
    </row>
    <row r="73" spans="3:16" x14ac:dyDescent="0.25">
      <c r="F73" s="1">
        <f t="shared" ref="F73:P73" si="3">F69/F72</f>
        <v>2.9047743673763875E-2</v>
      </c>
      <c r="G73" s="1">
        <f t="shared" si="3"/>
        <v>0.2005435502893359</v>
      </c>
      <c r="H73" s="1">
        <f t="shared" si="3"/>
        <v>0.53585168948441597</v>
      </c>
      <c r="I73" s="1">
        <f t="shared" si="3"/>
        <v>1.9533876147816349</v>
      </c>
      <c r="J73" s="1">
        <f t="shared" si="3"/>
        <v>8.4214926699029125</v>
      </c>
      <c r="K73" s="1">
        <f t="shared" si="3"/>
        <v>1.3070153542600897</v>
      </c>
      <c r="L73" s="1">
        <f t="shared" si="3"/>
        <v>0.19372713559322033</v>
      </c>
      <c r="M73" s="1">
        <f t="shared" si="3"/>
        <v>3.6646788461538467E-2</v>
      </c>
      <c r="N73" s="1">
        <f t="shared" si="3"/>
        <v>1.3295119474717391E-3</v>
      </c>
      <c r="O73" s="1">
        <f t="shared" si="3"/>
        <v>5.7289000345901076E-5</v>
      </c>
      <c r="P73" s="1">
        <f t="shared" si="3"/>
        <v>6.3417412530512618E-6</v>
      </c>
    </row>
    <row r="74" spans="3:16" x14ac:dyDescent="0.25"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ht="36.75" customHeight="1" x14ac:dyDescent="0.25">
      <c r="C75" t="s">
        <v>43</v>
      </c>
      <c r="F75" s="1">
        <f t="shared" ref="F75:P75" si="4">F54/F72</f>
        <v>3.5359278577881708</v>
      </c>
      <c r="G75" s="1">
        <f t="shared" si="4"/>
        <v>3.0274043333977718</v>
      </c>
      <c r="H75" s="1">
        <f t="shared" si="4"/>
        <v>1.0149481647391796</v>
      </c>
      <c r="I75" s="1">
        <f t="shared" si="4"/>
        <v>3.53625929280232</v>
      </c>
      <c r="J75" s="1">
        <f t="shared" si="4"/>
        <v>15.178644925534046</v>
      </c>
      <c r="K75" s="1">
        <f t="shared" si="4"/>
        <v>2.0877325090191654</v>
      </c>
      <c r="L75" s="1">
        <f t="shared" si="4"/>
        <v>0.19958110391601966</v>
      </c>
      <c r="M75" s="1">
        <f t="shared" si="4"/>
        <v>3.6996043244314304E-2</v>
      </c>
      <c r="N75" s="1">
        <f t="shared" si="4"/>
        <v>1.3365397970648944E-3</v>
      </c>
      <c r="O75" s="1">
        <f t="shared" si="4"/>
        <v>5.6168736178841481E-5</v>
      </c>
      <c r="P75" s="1">
        <f t="shared" si="4"/>
        <v>4.8038823900070716E-6</v>
      </c>
    </row>
    <row r="76" spans="3:16" x14ac:dyDescent="0.25">
      <c r="D76" s="1"/>
    </row>
    <row r="77" spans="3:16" x14ac:dyDescent="0.25">
      <c r="K77" s="1"/>
    </row>
    <row r="78" spans="3:16" x14ac:dyDescent="0.25">
      <c r="C78" s="1" t="s">
        <v>0</v>
      </c>
      <c r="D78" s="1"/>
      <c r="E78" s="1"/>
      <c r="F78" s="1"/>
      <c r="G78" s="1"/>
      <c r="H78" s="1"/>
      <c r="I78" s="1"/>
      <c r="J78" s="1"/>
    </row>
    <row r="79" spans="3:16" x14ac:dyDescent="0.25">
      <c r="D79" s="1" t="s">
        <v>1</v>
      </c>
      <c r="G79" t="s">
        <v>51</v>
      </c>
      <c r="H79" t="s">
        <v>50</v>
      </c>
      <c r="I79" t="s">
        <v>48</v>
      </c>
      <c r="J79" t="s">
        <v>47</v>
      </c>
      <c r="L79" t="s">
        <v>53</v>
      </c>
      <c r="M79" t="s">
        <v>55</v>
      </c>
    </row>
    <row r="80" spans="3:16" x14ac:dyDescent="0.25">
      <c r="C80" s="2" t="s">
        <v>6</v>
      </c>
      <c r="D80" s="1"/>
      <c r="E80" s="1"/>
    </row>
    <row r="81" spans="3:13" x14ac:dyDescent="0.25">
      <c r="C81" s="1" t="s">
        <v>9</v>
      </c>
    </row>
    <row r="82" spans="3:13" x14ac:dyDescent="0.25">
      <c r="C82" s="1" t="s">
        <v>32</v>
      </c>
      <c r="G82" t="s">
        <v>52</v>
      </c>
      <c r="K82" s="1"/>
      <c r="L82" t="s">
        <v>54</v>
      </c>
      <c r="M82" t="s">
        <v>49</v>
      </c>
    </row>
    <row r="83" spans="3:13" x14ac:dyDescent="0.25">
      <c r="C83" s="1" t="s">
        <v>11</v>
      </c>
      <c r="H83" t="s">
        <v>49</v>
      </c>
    </row>
    <row r="84" spans="3:13" x14ac:dyDescent="0.25">
      <c r="C84" s="1" t="s">
        <v>12</v>
      </c>
      <c r="I84" t="s">
        <v>49</v>
      </c>
      <c r="K84" s="1"/>
    </row>
    <row r="85" spans="3:13" x14ac:dyDescent="0.25">
      <c r="C85" s="1" t="s">
        <v>10</v>
      </c>
      <c r="J85" t="s">
        <v>46</v>
      </c>
      <c r="K85" s="1"/>
    </row>
    <row r="86" spans="3:13" x14ac:dyDescent="0.25">
      <c r="C86" s="1" t="s">
        <v>14</v>
      </c>
    </row>
    <row r="87" spans="3:13" x14ac:dyDescent="0.25">
      <c r="C87" s="1" t="s">
        <v>15</v>
      </c>
      <c r="K87" s="1"/>
    </row>
    <row r="88" spans="3:13" x14ac:dyDescent="0.25">
      <c r="C88" s="1" t="s">
        <v>16</v>
      </c>
      <c r="K88" s="1"/>
    </row>
    <row r="89" spans="3:13" x14ac:dyDescent="0.25">
      <c r="C89" s="1" t="s">
        <v>17</v>
      </c>
      <c r="D89">
        <v>792089</v>
      </c>
      <c r="G89">
        <v>11800</v>
      </c>
      <c r="H89">
        <v>437537</v>
      </c>
      <c r="I89">
        <v>484001</v>
      </c>
      <c r="J89">
        <v>437537</v>
      </c>
      <c r="L89">
        <v>13269</v>
      </c>
      <c r="M89">
        <v>26335</v>
      </c>
    </row>
    <row r="91" spans="3:13" x14ac:dyDescent="0.25">
      <c r="C91" s="1" t="s">
        <v>40</v>
      </c>
    </row>
    <row r="92" spans="3:13" x14ac:dyDescent="0.25">
      <c r="D92" s="1"/>
    </row>
    <row r="93" spans="3:13" x14ac:dyDescent="0.25">
      <c r="C93" s="1" t="s">
        <v>18</v>
      </c>
      <c r="D93">
        <v>2</v>
      </c>
      <c r="G93">
        <v>0</v>
      </c>
      <c r="H93">
        <v>18</v>
      </c>
      <c r="I93">
        <v>6</v>
      </c>
      <c r="J93">
        <v>2</v>
      </c>
      <c r="L93">
        <v>0</v>
      </c>
      <c r="M93">
        <v>0</v>
      </c>
    </row>
    <row r="94" spans="3:13" x14ac:dyDescent="0.25">
      <c r="C94" s="1" t="s">
        <v>19</v>
      </c>
      <c r="D94">
        <v>5</v>
      </c>
      <c r="G94">
        <v>48</v>
      </c>
      <c r="H94">
        <v>6</v>
      </c>
      <c r="I94">
        <v>9</v>
      </c>
      <c r="J94">
        <v>7</v>
      </c>
      <c r="L94">
        <v>43</v>
      </c>
      <c r="M94">
        <v>23</v>
      </c>
    </row>
    <row r="95" spans="3:13" x14ac:dyDescent="0.25">
      <c r="C95" s="1" t="s">
        <v>20</v>
      </c>
      <c r="D95">
        <v>743</v>
      </c>
      <c r="G95">
        <v>50871</v>
      </c>
      <c r="H95">
        <v>3514</v>
      </c>
      <c r="I95">
        <v>2176</v>
      </c>
      <c r="J95">
        <v>868</v>
      </c>
      <c r="L95">
        <v>32206</v>
      </c>
      <c r="M95">
        <v>17309</v>
      </c>
    </row>
    <row r="96" spans="3:13" x14ac:dyDescent="0.25">
      <c r="C96" s="1" t="s">
        <v>21</v>
      </c>
      <c r="D96">
        <v>1570</v>
      </c>
      <c r="G96">
        <v>24083</v>
      </c>
      <c r="H96">
        <v>3608</v>
      </c>
      <c r="I96">
        <v>2646</v>
      </c>
      <c r="J96">
        <v>1962</v>
      </c>
      <c r="L96">
        <v>18349</v>
      </c>
      <c r="M96">
        <v>10568</v>
      </c>
    </row>
    <row r="97" spans="3:13" x14ac:dyDescent="0.25">
      <c r="C97" s="1" t="s">
        <v>22</v>
      </c>
    </row>
    <row r="98" spans="3:13" x14ac:dyDescent="0.25">
      <c r="D98">
        <f>SUM(D93:D96)</f>
        <v>2320</v>
      </c>
      <c r="G98">
        <f>SUM(G93:G96)</f>
        <v>75002</v>
      </c>
      <c r="H98">
        <f>SUM(H93:H96)</f>
        <v>7146</v>
      </c>
      <c r="I98">
        <f>SUM(I93:I96)</f>
        <v>4837</v>
      </c>
      <c r="J98">
        <f>SUM(J93:J96)</f>
        <v>2839</v>
      </c>
      <c r="L98">
        <f>SUM(L93:L96)</f>
        <v>50598</v>
      </c>
      <c r="M98">
        <f>SUM(M93:M96)</f>
        <v>27900</v>
      </c>
    </row>
    <row r="99" spans="3:13" x14ac:dyDescent="0.25">
      <c r="C99" s="1" t="s">
        <v>45</v>
      </c>
      <c r="D99">
        <f>SUM(D93,D94,D95/2,D96,D97)</f>
        <v>1948.5</v>
      </c>
      <c r="E99">
        <f>SUM(E93,E94,E95/2,E96)</f>
        <v>0</v>
      </c>
      <c r="G99">
        <f>G93+G94+G95/2+G96</f>
        <v>49566.5</v>
      </c>
      <c r="H99">
        <f>H93+H94+H95/2+H96</f>
        <v>5389</v>
      </c>
      <c r="I99">
        <f>I93+I94+I95/2+I96</f>
        <v>3749</v>
      </c>
      <c r="J99">
        <f>J93+J94+J95/2+J96</f>
        <v>2405</v>
      </c>
      <c r="L99">
        <f>L93+L94+L95/2+L96</f>
        <v>34495</v>
      </c>
      <c r="M99">
        <f>M93+M94+M95/2+M96</f>
        <v>19245.5</v>
      </c>
    </row>
    <row r="101" spans="3:13" x14ac:dyDescent="0.25">
      <c r="C101" s="1"/>
    </row>
    <row r="102" spans="3:13" x14ac:dyDescent="0.25">
      <c r="C102" s="1"/>
    </row>
    <row r="103" spans="3:13" x14ac:dyDescent="0.25">
      <c r="C103" s="1" t="s">
        <v>18</v>
      </c>
      <c r="G103">
        <f>(G93-D93)/D93</f>
        <v>-1</v>
      </c>
      <c r="H103">
        <f>(H93-D93)/D93</f>
        <v>8</v>
      </c>
      <c r="I103">
        <f>(I93-D93)/D93</f>
        <v>2</v>
      </c>
      <c r="J103">
        <f>(J93-D93)/D93</f>
        <v>0</v>
      </c>
      <c r="L103">
        <f>(L93-D93)/D93</f>
        <v>-1</v>
      </c>
      <c r="M103">
        <f>(M93-D93)/D93</f>
        <v>-1</v>
      </c>
    </row>
    <row r="104" spans="3:13" x14ac:dyDescent="0.25">
      <c r="C104" s="1" t="s">
        <v>19</v>
      </c>
      <c r="G104">
        <f>(G94-D94)/D94</f>
        <v>8.6</v>
      </c>
      <c r="H104">
        <f>(H94-D94)/D94</f>
        <v>0.2</v>
      </c>
      <c r="I104">
        <f>(I94-D94)/D94</f>
        <v>0.8</v>
      </c>
      <c r="J104">
        <f>(J94-D94)/D94</f>
        <v>0.4</v>
      </c>
      <c r="L104">
        <f>(L94-D94)/D94</f>
        <v>7.6</v>
      </c>
      <c r="M104">
        <f>(M94-D94)/D94</f>
        <v>3.6</v>
      </c>
    </row>
    <row r="105" spans="3:13" x14ac:dyDescent="0.25">
      <c r="C105" s="1" t="s">
        <v>20</v>
      </c>
      <c r="G105">
        <f>(G95-D95)/D95</f>
        <v>67.467025572005383</v>
      </c>
      <c r="H105">
        <f>(H95-D95)/D95</f>
        <v>3.7294751009421265</v>
      </c>
      <c r="I105">
        <f>(I95-D95)/D95</f>
        <v>1.9286675639300135</v>
      </c>
      <c r="J105">
        <f>(J95-D95)/D95</f>
        <v>0.16823687752355315</v>
      </c>
      <c r="L105">
        <f>(L95-D95)/D95</f>
        <v>42.345895020188422</v>
      </c>
      <c r="M105">
        <f>(M95-D95)/D95</f>
        <v>22.296096904441452</v>
      </c>
    </row>
    <row r="106" spans="3:13" x14ac:dyDescent="0.25">
      <c r="C106" s="1" t="s">
        <v>21</v>
      </c>
      <c r="G106">
        <f>(G96-D96)/D96</f>
        <v>14.339490445859873</v>
      </c>
      <c r="H106">
        <f>(H96-D96)/D96</f>
        <v>1.2980891719745222</v>
      </c>
      <c r="I106">
        <f>(I96-D96)/D96</f>
        <v>0.68535031847133754</v>
      </c>
      <c r="J106">
        <f>(J96-D96)/D96</f>
        <v>0.24968152866242038</v>
      </c>
      <c r="L106">
        <f>(L96-D96)/D96</f>
        <v>10.687261146496816</v>
      </c>
      <c r="M106">
        <f>(M96-D96)/D96</f>
        <v>5.7312101910828028</v>
      </c>
    </row>
    <row r="109" spans="3:13" x14ac:dyDescent="0.25">
      <c r="C109" t="s">
        <v>41</v>
      </c>
      <c r="G109">
        <f>(G99-D99)/D99</f>
        <v>24.438285860918654</v>
      </c>
      <c r="H109">
        <f>(H99-D99)/D99</f>
        <v>1.7657172183731076</v>
      </c>
      <c r="I109">
        <f>(I99-D99)/D99</f>
        <v>0.92404413651526818</v>
      </c>
      <c r="J109">
        <f>(J99-D99)/D99</f>
        <v>0.23428278162689248</v>
      </c>
      <c r="L109">
        <f>(L99-D99)/D99</f>
        <v>16.703361560174493</v>
      </c>
      <c r="M109">
        <f>(M99-D99)/D99</f>
        <v>8.8770849371311265</v>
      </c>
    </row>
    <row r="113" spans="3:13" x14ac:dyDescent="0.25">
      <c r="C113" t="s">
        <v>42</v>
      </c>
      <c r="G113">
        <f>(D89/G89)-1</f>
        <v>66.126186440677969</v>
      </c>
      <c r="H113">
        <f>(D89/H89)-1</f>
        <v>0.81033604015203275</v>
      </c>
      <c r="I113">
        <f>(D89/I89)-1</f>
        <v>0.63654413937161292</v>
      </c>
      <c r="J113">
        <f>(D89/J89)-1</f>
        <v>0.81033604015203275</v>
      </c>
      <c r="L113">
        <f>(D89/L89)-1</f>
        <v>58.694701936845277</v>
      </c>
      <c r="M113">
        <f>(D89/M89)-1</f>
        <v>29.077425479400038</v>
      </c>
    </row>
    <row r="114" spans="3:13" x14ac:dyDescent="0.25">
      <c r="C114" t="s">
        <v>43</v>
      </c>
      <c r="G114">
        <f>G113/G109</f>
        <v>2.705843888438427</v>
      </c>
      <c r="H114">
        <f>H113/H109</f>
        <v>0.45892741585125296</v>
      </c>
      <c r="I114">
        <f>I113/I109</f>
        <v>0.68886767873678856</v>
      </c>
      <c r="J114">
        <f>J113/J109</f>
        <v>3.4587946861691914</v>
      </c>
      <c r="L114">
        <f>L113/L109</f>
        <v>3.5139454848890979</v>
      </c>
      <c r="M114">
        <f>M113/M109</f>
        <v>3.2755601287281593</v>
      </c>
    </row>
    <row r="118" spans="3:13" x14ac:dyDescent="0.25">
      <c r="K118" s="1"/>
    </row>
    <row r="119" spans="3:13" x14ac:dyDescent="0.25">
      <c r="C119" s="1" t="s">
        <v>0</v>
      </c>
      <c r="D119" s="1"/>
      <c r="E119" s="1"/>
      <c r="F119" s="1"/>
      <c r="G119" s="1"/>
      <c r="H119" s="1"/>
      <c r="I119" s="1"/>
      <c r="J119" s="1"/>
    </row>
    <row r="120" spans="3:13" x14ac:dyDescent="0.25">
      <c r="D120" s="1" t="s">
        <v>1</v>
      </c>
      <c r="G120" t="s">
        <v>58</v>
      </c>
      <c r="H120" t="s">
        <v>59</v>
      </c>
      <c r="I120" t="s">
        <v>60</v>
      </c>
    </row>
    <row r="121" spans="3:13" x14ac:dyDescent="0.25">
      <c r="C121" s="2" t="s">
        <v>6</v>
      </c>
      <c r="D121" s="1"/>
      <c r="E121" s="1"/>
    </row>
    <row r="122" spans="3:13" x14ac:dyDescent="0.25">
      <c r="C122" s="1" t="s">
        <v>9</v>
      </c>
    </row>
    <row r="123" spans="3:13" x14ac:dyDescent="0.25">
      <c r="C123" s="1" t="s">
        <v>32</v>
      </c>
      <c r="G123" t="s">
        <v>56</v>
      </c>
    </row>
    <row r="124" spans="3:13" x14ac:dyDescent="0.25">
      <c r="C124" s="1" t="s">
        <v>11</v>
      </c>
      <c r="H124" t="s">
        <v>56</v>
      </c>
    </row>
    <row r="125" spans="3:13" x14ac:dyDescent="0.25">
      <c r="C125" s="1" t="s">
        <v>12</v>
      </c>
      <c r="I125" t="s">
        <v>56</v>
      </c>
    </row>
    <row r="126" spans="3:13" x14ac:dyDescent="0.25">
      <c r="C126" s="1" t="s">
        <v>10</v>
      </c>
    </row>
    <row r="127" spans="3:13" x14ac:dyDescent="0.25">
      <c r="C127" s="1" t="s">
        <v>14</v>
      </c>
      <c r="G127" t="s">
        <v>57</v>
      </c>
      <c r="H127" t="s">
        <v>57</v>
      </c>
      <c r="I127" t="s">
        <v>57</v>
      </c>
    </row>
    <row r="128" spans="3:13" x14ac:dyDescent="0.25">
      <c r="C128" s="1" t="s">
        <v>15</v>
      </c>
    </row>
    <row r="129" spans="3:9" x14ac:dyDescent="0.25">
      <c r="C129" s="1" t="s">
        <v>16</v>
      </c>
    </row>
    <row r="130" spans="3:9" x14ac:dyDescent="0.25">
      <c r="C130" s="1" t="s">
        <v>17</v>
      </c>
      <c r="D130">
        <v>792089</v>
      </c>
      <c r="G130">
        <v>9900</v>
      </c>
      <c r="H130">
        <v>418186</v>
      </c>
      <c r="I130">
        <v>437537</v>
      </c>
    </row>
    <row r="132" spans="3:9" x14ac:dyDescent="0.25">
      <c r="C132" s="1" t="s">
        <v>40</v>
      </c>
    </row>
    <row r="133" spans="3:9" x14ac:dyDescent="0.25">
      <c r="D133" s="1"/>
    </row>
    <row r="134" spans="3:9" x14ac:dyDescent="0.25">
      <c r="C134" s="1" t="s">
        <v>18</v>
      </c>
      <c r="D134">
        <v>2</v>
      </c>
      <c r="G134">
        <v>0</v>
      </c>
      <c r="H134">
        <v>18</v>
      </c>
      <c r="I134">
        <v>6</v>
      </c>
    </row>
    <row r="135" spans="3:9" x14ac:dyDescent="0.25">
      <c r="C135" s="1" t="s">
        <v>19</v>
      </c>
      <c r="D135">
        <v>5</v>
      </c>
      <c r="G135">
        <v>56</v>
      </c>
      <c r="H135">
        <v>6</v>
      </c>
      <c r="I135">
        <v>7</v>
      </c>
    </row>
    <row r="136" spans="3:9" x14ac:dyDescent="0.25">
      <c r="C136" s="1" t="s">
        <v>20</v>
      </c>
      <c r="D136">
        <v>743</v>
      </c>
      <c r="G136">
        <v>14546</v>
      </c>
      <c r="H136">
        <v>2363</v>
      </c>
      <c r="I136">
        <v>1144</v>
      </c>
    </row>
    <row r="137" spans="3:9" x14ac:dyDescent="0.25">
      <c r="C137" s="1" t="s">
        <v>21</v>
      </c>
      <c r="D137">
        <v>1570</v>
      </c>
      <c r="G137">
        <v>13247</v>
      </c>
      <c r="H137">
        <v>2292</v>
      </c>
      <c r="I137">
        <v>1699</v>
      </c>
    </row>
    <row r="138" spans="3:9" x14ac:dyDescent="0.25">
      <c r="C138" s="1" t="s">
        <v>22</v>
      </c>
    </row>
    <row r="139" spans="3:9" x14ac:dyDescent="0.25">
      <c r="D139">
        <f>SUM(D134:D137)</f>
        <v>2320</v>
      </c>
      <c r="G139">
        <f>SUM(G134:G137)</f>
        <v>27849</v>
      </c>
      <c r="H139">
        <f>SUM(H134:H137)</f>
        <v>4679</v>
      </c>
      <c r="I139">
        <f>SUM(I134:I137)</f>
        <v>2856</v>
      </c>
    </row>
    <row r="140" spans="3:9" x14ac:dyDescent="0.25">
      <c r="C140" s="1" t="s">
        <v>45</v>
      </c>
      <c r="D140">
        <f>SUM(D134,D135,D136/2,D137,D138)</f>
        <v>1948.5</v>
      </c>
      <c r="E140">
        <f>SUM(E134,E135,E136/2,E137)</f>
        <v>0</v>
      </c>
      <c r="G140">
        <f>G134+G135+G136/2+G137</f>
        <v>20576</v>
      </c>
      <c r="H140">
        <f>H134+H135+H136/2+H137</f>
        <v>3497.5</v>
      </c>
      <c r="I140">
        <f>I134+I135+I136/2+I137</f>
        <v>2284</v>
      </c>
    </row>
    <row r="142" spans="3:9" x14ac:dyDescent="0.25">
      <c r="C142" s="1"/>
    </row>
    <row r="143" spans="3:9" x14ac:dyDescent="0.25">
      <c r="C143" s="1"/>
    </row>
    <row r="144" spans="3:9" x14ac:dyDescent="0.25">
      <c r="C144" s="1" t="s">
        <v>18</v>
      </c>
      <c r="G144">
        <f>(G134-D134)/D134</f>
        <v>-1</v>
      </c>
      <c r="H144">
        <f>(H134-D134)/D134</f>
        <v>8</v>
      </c>
      <c r="I144">
        <f>(I134-D134)/D134</f>
        <v>2</v>
      </c>
    </row>
    <row r="145" spans="3:9" x14ac:dyDescent="0.25">
      <c r="C145" s="1" t="s">
        <v>19</v>
      </c>
      <c r="G145">
        <f>(G135-D135)/D135</f>
        <v>10.199999999999999</v>
      </c>
      <c r="H145">
        <f>(H135-D135)/D135</f>
        <v>0.2</v>
      </c>
      <c r="I145">
        <f>(I135-D135)/D135</f>
        <v>0.4</v>
      </c>
    </row>
    <row r="146" spans="3:9" x14ac:dyDescent="0.25">
      <c r="C146" s="1" t="s">
        <v>20</v>
      </c>
      <c r="G146">
        <f>(G136-D136)/D136</f>
        <v>18.577388963660834</v>
      </c>
      <c r="H146">
        <f>(H136-D136)/D136</f>
        <v>2.1803499327052491</v>
      </c>
      <c r="I146">
        <f>(I136-D136)/D136</f>
        <v>0.5397039030955586</v>
      </c>
    </row>
    <row r="147" spans="3:9" x14ac:dyDescent="0.25">
      <c r="C147" s="1" t="s">
        <v>21</v>
      </c>
      <c r="G147">
        <f>(G137-D137)/D137</f>
        <v>7.4375796178343947</v>
      </c>
      <c r="H147">
        <f>(H137-D137)/D137</f>
        <v>0.45987261146496816</v>
      </c>
      <c r="I147">
        <f>(I137-D137)/D137</f>
        <v>8.2165605095541397E-2</v>
      </c>
    </row>
    <row r="150" spans="3:9" x14ac:dyDescent="0.25">
      <c r="C150" t="s">
        <v>41</v>
      </c>
      <c r="G150">
        <f>(G140-D140)/D140</f>
        <v>9.5599178855529896</v>
      </c>
      <c r="H150">
        <f>(H140-D140)/D140</f>
        <v>0.79497049012060561</v>
      </c>
      <c r="I150">
        <f>(I140-D140)/D140</f>
        <v>0.17218373107518603</v>
      </c>
    </row>
    <row r="154" spans="3:9" x14ac:dyDescent="0.25">
      <c r="C154" t="s">
        <v>42</v>
      </c>
      <c r="G154">
        <f>(D130/G130)-1</f>
        <v>79.008989898989896</v>
      </c>
      <c r="H154">
        <f>(D130/H130)-1</f>
        <v>0.89410692849593243</v>
      </c>
      <c r="I154">
        <f>(D130/I130)-1</f>
        <v>0.81033604015203275</v>
      </c>
    </row>
    <row r="155" spans="3:9" x14ac:dyDescent="0.25">
      <c r="C155" t="s">
        <v>43</v>
      </c>
      <c r="G155">
        <f>G154/G150</f>
        <v>8.2646096802137592</v>
      </c>
      <c r="H155">
        <f>H154/H150</f>
        <v>1.1247045514359744</v>
      </c>
      <c r="I155">
        <f>I154/I150</f>
        <v>4.7062288352793917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Qichao Chen</dc:creator>
  <cp:lastModifiedBy>Qichao Chen</cp:lastModifiedBy>
  <dcterms:created xsi:type="dcterms:W3CDTF">2015-06-05T18:17:20Z</dcterms:created>
  <dcterms:modified xsi:type="dcterms:W3CDTF">2024-06-29T13:53:59Z</dcterms:modified>
</cp:coreProperties>
</file>