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<sst xmlns="http://schemas.openxmlformats.org/spreadsheetml/2006/main" count="210" uniqueCount="65">
  <si>
    <t>Backpropagation: 2-&gt;1 MLP (2 inputs, 1 output)</t>
  </si>
  <si>
    <t>Backpropogation: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</si>
  <si>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</si>
  <si>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</si>
  <si>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</si>
  <si>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</si>
  <si>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</si>
  <si>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</si>
  <si>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</si>
  <si>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</si>
  <si>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</si>
  <si>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</si>
  <si>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</si>
  <si>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</si>
  <si>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</si>
  <si>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</si>
  <si>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</si>
  <si>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</si>
  <si>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</si>
  <si>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[Exercise] 1. Copy new values until the loss function converges</t>
  </si>
  <si>
    <t>2. Play around with learning rate</t>
  </si>
  <si>
    <t xml:space="preserve">Backpropagation: 1-&gt;2-&gt;1 MLP (1 input, 2 hidden + ReLU, 1 output + Sigmoid ) </t>
  </si>
  <si>
    <t xml:space="preserve">Backpropgation: 1-&gt;2-&gt;1 MLP (1 input, 2 hidden + ReLU, 1 output + Sigmoid ) </t>
  </si>
  <si>
    <t xml:space="preserve">2. Play around with learning rate </t>
  </si>
  <si>
    <t>Input (1)</t>
  </si>
  <si>
    <t>Hidden (2)</t>
  </si>
  <si>
    <t>dW_h</t>
  </si>
  <si>
    <t>biases</t>
  </si>
  <si>
    <t>dB_h</t>
  </si>
  <si>
    <t>RELU</t>
  </si>
  <si>
    <t>dReLU</t>
  </si>
  <si>
    <t>dW_o</t>
  </si>
  <si>
    <t>Bias</t>
  </si>
  <si>
    <t>dB_o</t>
  </si>
  <si>
    <t>δ_out</t>
  </si>
  <si>
    <t xml:space="preserve">Sigmoid </t>
  </si>
  <si>
    <t xml:space="preserve">Sigmid </t>
  </si>
  <si>
    <t>dL/dŷ</t>
  </si>
  <si>
    <t>Expect</t>
  </si>
  <si>
    <t>Residual loss</t>
  </si>
  <si>
    <t>Cross-Entropy: 1-&gt;10 MLP (1 input, 10 output neurons)</t>
  </si>
  <si>
    <t>Hidden (1)</t>
  </si>
  <si>
    <t>weight</t>
  </si>
  <si>
    <t>neuron value</t>
  </si>
  <si>
    <t>Logits (10)</t>
  </si>
  <si>
    <t>#0</t>
  </si>
  <si>
    <t>#1</t>
  </si>
  <si>
    <t>#3</t>
  </si>
  <si>
    <t>#4</t>
  </si>
  <si>
    <t>#5</t>
  </si>
  <si>
    <t>#6</t>
  </si>
  <si>
    <t>#7</t>
  </si>
  <si>
    <t>#8</t>
  </si>
  <si>
    <t>#9</t>
  </si>
  <si>
    <t>logit_i</t>
  </si>
  <si>
    <t>target</t>
  </si>
  <si>
    <t>target class</t>
  </si>
  <si>
    <t>predicted</t>
  </si>
  <si>
    <t>CE loss</t>
  </si>
  <si>
    <t>d_logit/d_nv</t>
  </si>
  <si>
    <t>δ × d_logit</t>
  </si>
  <si>
    <t>dL/d(nv)</t>
  </si>
  <si>
    <t xml:space="preserve">New Values </t>
  </si>
  <si>
    <t>3. Try different input values and target classes</t>
  </si>
  <si>
    <t>4. Watch how the single neuron value shifts toward the target digit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</si>
</sst>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7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sz val="10.0"/>
      <color theme="1"/>
      <name val="Arial"/>
    </font>
    <font>
      <color rgb="FFB7B7B7"/>
      <name val="Arial"/>
    </font>
    <font>
      <sz val="10.0"/>
      <color rgb="FFB7B7B7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rgb="FFB7B7B7"/>
      <name val="Arial"/>
      <scheme val="minor"/>
    </font>
    <font>
      <color rgb="FFEFEFEF"/>
      <name val="Arial"/>
    </font>
    <font>
      <b/>
      <color theme="1"/>
      <name val="Arial"/>
    </font>
    <font>
      <b/>
      <sz val="14.0"/>
      <color theme="1"/>
      <name val="Arial"/>
    </font>
    <font>
      <sz val="11.0"/>
      <color rgb="FFB7B7B7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5" fillId="3" fontId="7" numFmtId="2" xfId="0" applyAlignment="1" applyBorder="1" applyFill="1" applyFont="1" applyNumberFormat="1">
      <alignment horizontal="right" readingOrder="0" vertical="bottom"/>
    </xf>
    <xf borderId="0" fillId="0" fontId="9" numFmtId="0" xfId="0" applyAlignment="1" applyFont="1">
      <alignment vertical="bottom"/>
    </xf>
    <xf borderId="5" fillId="0" fontId="7" numFmtId="2" xfId="0" applyAlignment="1" applyBorder="1" applyFont="1" applyNumberFormat="1">
      <alignment horizontal="right" vertical="bottom"/>
    </xf>
    <xf borderId="6" fillId="0" fontId="7" numFmtId="2" xfId="0" applyAlignment="1" applyBorder="1" applyFont="1" applyNumberFormat="1">
      <alignment horizontal="right" vertical="bottom"/>
    </xf>
    <xf borderId="7" fillId="0" fontId="7" numFmtId="2" xfId="0" applyAlignment="1" applyBorder="1" applyFont="1" applyNumberFormat="1">
      <alignment horizontal="right" vertical="bottom"/>
    </xf>
    <xf borderId="4" fillId="0" fontId="7" numFmtId="2" xfId="0" applyAlignment="1" applyBorder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right"/>
    </xf>
    <xf borderId="0" fillId="2" fontId="2" numFmtId="0" xfId="0" applyAlignment="1" applyFill="1" applyFont="1">
      <alignment readingOrder="0"/>
    </xf>
    <xf borderId="4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3" fontId="3" numFmtId="2" xfId="0" applyAlignment="1" applyFill="1" applyFont="1" applyNumberFormat="1">
      <alignment horizontal="right" vertical="bottom"/>
    </xf>
    <xf borderId="8" fillId="0" fontId="3" numFmtId="2" xfId="0" applyAlignment="1" applyBorder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10" fillId="0" fontId="3" numFmtId="2" xfId="0" applyAlignment="1" applyBorder="1" applyFont="1" applyNumberFormat="1">
      <alignment horizontal="right" vertical="bottom"/>
    </xf>
    <xf borderId="11" fillId="0" fontId="3" numFmtId="2" xfId="0" applyAlignment="1" applyBorder="1" applyFont="1" applyNumberFormat="1">
      <alignment horizontal="right" vertical="bottom"/>
    </xf>
    <xf borderId="0" fillId="4" fontId="8" numFmtId="0" xfId="0" applyAlignment="1" applyFill="1" applyFont="1">
      <alignment horizontal="right" readingOrder="0" vertical="bottom"/>
    </xf>
    <xf borderId="6" fillId="0" fontId="3" numFmtId="2" xfId="0" applyAlignment="1" applyBorder="1" applyFont="1" applyNumberFormat="1">
      <alignment horizontal="right" vertical="bottom"/>
    </xf>
    <xf borderId="7" fillId="0" fontId="3" numFmtId="2" xfId="0" applyAlignment="1" applyBorder="1" applyFont="1" applyNumberFormat="1">
      <alignment horizontal="right" vertical="bottom"/>
    </xf>
    <xf borderId="0" fillId="0" fontId="13" numFmtId="2" xfId="0" applyAlignment="1" applyFont="1" applyNumberFormat="1">
      <alignment horizontal="right" vertical="bottom"/>
    </xf>
    <xf borderId="0" fillId="0" fontId="14" numFmtId="2" xfId="0" applyAlignment="1" applyFont="1" applyNumberFormat="1">
      <alignment horizontal="right" vertical="bottom"/>
    </xf>
    <xf borderId="0" fillId="5" fontId="2" numFmtId="0" xfId="0" applyAlignment="1" applyFill="1" applyFont="1">
      <alignment readingOrder="0"/>
    </xf>
    <xf borderId="0" fillId="0" fontId="15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5" fillId="3" fontId="3" numFmtId="2" xfId="0" applyAlignment="1" applyBorder="1" applyFill="1" applyFont="1" applyNumberFormat="1">
      <alignment horizontal="center" vertical="bottom"/>
    </xf>
    <xf borderId="0" fillId="0" fontId="16" numFmtId="2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6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5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horizontal="right" vertical="bottom"/>
    </xf>
    <xf borderId="12" fillId="0" fontId="14" numFmtId="2" xfId="0" applyAlignment="1" applyBorder="1" applyFont="1" applyNumberFormat="1">
      <alignment horizontal="center" vertical="bottom"/>
    </xf>
    <xf borderId="13" fillId="0" fontId="14" numFmtId="2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Answers'!$C$73:$L$73</c:f>
            </c:strRef>
          </c:cat>
          <c:val>
            <c:numRef>
              <c:f>'w Answers'!$C$74:$L$74</c:f>
              <c:numCache/>
            </c:numRef>
          </c:val>
        </c:ser>
        <c:axId val="581887179"/>
        <c:axId val="1431726560"/>
      </c:barChart>
      <c:catAx>
        <c:axId val="581887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726560"/>
      </c:catAx>
      <c:valAx>
        <c:axId val="1431726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887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'wo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'wo Answers'!$C$73:$L$73</c:f>
            </c:strRef>
          </c:cat>
          <c:val>
            <c:numRef>
              <c:f>'wo Answers'!$C$74:$L$74</c:f>
              <c:numCache/>
            </c:numRef>
          </c:val>
        </c:ser>
        <c:axId val="1957223631"/>
        <c:axId val="1133544779"/>
      </c:barChart>
      <c:catAx>
        <c:axId val="195722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544779"/>
      </c:catAx>
      <c:valAx>
        <c:axId val="1133544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223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2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3</v>
      </c>
      <c r="E6" s="6"/>
      <c r="F6" s="6"/>
      <c r="G6" s="9" t="s">
        <v>4</v>
      </c>
      <c r="J6" s="6"/>
      <c r="K6" s="6"/>
      <c r="L6" s="9" t="s">
        <v>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6</v>
      </c>
      <c r="D8" s="13" t="s">
        <v>7</v>
      </c>
      <c r="E8" s="11"/>
      <c r="F8" s="11"/>
      <c r="G8" s="11"/>
      <c r="H8" s="12" t="s">
        <v>6</v>
      </c>
      <c r="I8" s="13" t="s">
        <v>7</v>
      </c>
      <c r="J8" s="11"/>
      <c r="K8" s="11"/>
      <c r="L8" s="12" t="s">
        <v>6</v>
      </c>
      <c r="M8" s="13" t="s">
        <v>7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8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10</v>
      </c>
      <c r="C12" s="17">
        <v>1.5</v>
      </c>
      <c r="D12" s="17">
        <v>-0.8</v>
      </c>
      <c r="E12" s="11"/>
      <c r="F12" s="11"/>
      <c r="G12" s="18" t="s">
        <v>11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12</v>
      </c>
      <c r="C13" s="17">
        <v>2.0</v>
      </c>
      <c r="D13" s="11"/>
      <c r="E13" s="11"/>
      <c r="F13" s="11"/>
      <c r="G13" s="18" t="s">
        <v>13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14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15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16</v>
      </c>
      <c r="C19" s="15">
        <f>C15-C17</f>
        <v>-0.9</v>
      </c>
      <c r="D19" s="11"/>
      <c r="E19" s="11"/>
      <c r="F19" s="11"/>
      <c r="G19" s="18" t="s">
        <v>17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18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21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2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3</v>
      </c>
      <c r="E36" s="6"/>
      <c r="F36" s="6"/>
      <c r="G36" s="9" t="s">
        <v>4</v>
      </c>
      <c r="J36" s="6"/>
      <c r="K36" s="6"/>
      <c r="L36" s="9" t="s">
        <v>5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6</v>
      </c>
      <c r="D38" s="13" t="s">
        <v>7</v>
      </c>
      <c r="E38" s="6"/>
      <c r="F38" s="6"/>
      <c r="G38" s="6"/>
      <c r="H38" s="12" t="s">
        <v>6</v>
      </c>
      <c r="I38" s="13" t="s">
        <v>7</v>
      </c>
      <c r="K38" s="6"/>
      <c r="L38" s="12" t="s">
        <v>6</v>
      </c>
      <c r="M38" s="13" t="s">
        <v>7</v>
      </c>
      <c r="N38" s="6"/>
      <c r="O38" s="6"/>
      <c r="P38" s="29" t="s">
        <v>23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24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25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10</v>
      </c>
      <c r="C42" s="32">
        <v>0.26519131037406685</v>
      </c>
      <c r="D42" s="32">
        <v>0.8477869655611002</v>
      </c>
      <c r="F42" s="31"/>
      <c r="G42" s="31" t="s">
        <v>26</v>
      </c>
      <c r="H42" s="28">
        <f>H47*C39</f>
        <v>0.03011624819</v>
      </c>
      <c r="I42" s="28">
        <f>I47*C39</f>
        <v>0.04517437228</v>
      </c>
      <c r="K42" s="31"/>
      <c r="L42" s="33">
        <f>C42-H42*H34</f>
        <v>0.2350750622</v>
      </c>
      <c r="M42" s="34">
        <f>D42-I42*H34</f>
        <v>0.8026125933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27</v>
      </c>
      <c r="C43" s="32">
        <v>0.9303826207481336</v>
      </c>
      <c r="D43" s="32">
        <v>0.8955739311222005</v>
      </c>
      <c r="F43" s="31"/>
      <c r="G43" s="31" t="s">
        <v>28</v>
      </c>
      <c r="H43" s="28">
        <f t="shared" ref="H43:I43" si="2">H47</f>
        <v>0.06023249638</v>
      </c>
      <c r="I43" s="28">
        <f t="shared" si="2"/>
        <v>0.09034874457</v>
      </c>
      <c r="K43" s="31"/>
      <c r="L43" s="35">
        <f>C43-H43*H34</f>
        <v>0.8701501244</v>
      </c>
      <c r="M43" s="36">
        <f>D43-I43*H34</f>
        <v>0.8052251866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14</v>
      </c>
      <c r="C45" s="28">
        <f>C39*C42+C43</f>
        <v>1.062978276</v>
      </c>
      <c r="D45" s="28">
        <f>C39*D42+D43</f>
        <v>1.319467414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29</v>
      </c>
      <c r="C47" s="28">
        <f t="shared" ref="C47:D47" si="3">MAX(0, C45)</f>
        <v>1.062978276</v>
      </c>
      <c r="D47" s="28">
        <f t="shared" si="3"/>
        <v>1.319467414</v>
      </c>
      <c r="F47" s="31"/>
      <c r="G47" s="31" t="s">
        <v>30</v>
      </c>
      <c r="H47" s="28">
        <f>H53*C50*IF(C45&gt;0,1,0)</f>
        <v>0.06023249638</v>
      </c>
      <c r="I47" s="28">
        <f>H53*D50*IF(D45&gt;0,1,0)</f>
        <v>0.09034874457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9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10</v>
      </c>
      <c r="C50" s="32">
        <v>0.5</v>
      </c>
      <c r="D50" s="32">
        <v>0.75</v>
      </c>
      <c r="F50" s="31"/>
      <c r="G50" s="31" t="s">
        <v>31</v>
      </c>
      <c r="H50" s="28">
        <f>H53*C47</f>
        <v>0.1280516703</v>
      </c>
      <c r="I50" s="28">
        <f>H53*D47</f>
        <v>0.1589496325</v>
      </c>
      <c r="K50" s="31"/>
      <c r="L50" s="38">
        <f>C50-H50*H34</f>
        <v>0.3719483297</v>
      </c>
      <c r="M50" s="39">
        <f>D50-I50*H34</f>
        <v>0.5910503675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32</v>
      </c>
      <c r="C51" s="32">
        <v>0.5</v>
      </c>
      <c r="D51" s="31"/>
      <c r="F51" s="31"/>
      <c r="G51" s="31" t="s">
        <v>33</v>
      </c>
      <c r="H51" s="28">
        <f>H53</f>
        <v>0.1204649928</v>
      </c>
      <c r="I51" s="31"/>
      <c r="K51" s="31"/>
      <c r="L51" s="8">
        <f>C51-H51*H34</f>
        <v>0.3795350072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14</v>
      </c>
      <c r="C53" s="28">
        <f>C47*C50+D50*D47+C51</f>
        <v>2.021089698</v>
      </c>
      <c r="D53" s="40">
        <f t="array" ref="D53">MMULT(C47:D47, TRANSPOSE(C50:D50)) + C51
</f>
        <v>2.021089698</v>
      </c>
      <c r="F53" s="31"/>
      <c r="G53" s="31" t="s">
        <v>34</v>
      </c>
      <c r="H53" s="28">
        <f>H54*C54*(1-C54)</f>
        <v>0.1204649928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12" t="s">
        <v>35</v>
      </c>
      <c r="C54" s="41">
        <f>1/(1+EXP(-C53))</f>
        <v>0.8829936393</v>
      </c>
      <c r="D54" s="31"/>
      <c r="F54" s="31"/>
      <c r="G54" s="31" t="s">
        <v>37</v>
      </c>
      <c r="H54" s="28">
        <f>2*(C57)</f>
        <v>1.165987279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38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39</v>
      </c>
      <c r="C57" s="28">
        <f>(C54-C56)</f>
        <v>0.5829936393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40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3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24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41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42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12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43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44</v>
      </c>
      <c r="C73" s="46" t="s">
        <v>45</v>
      </c>
      <c r="D73" s="46" t="s">
        <v>46</v>
      </c>
      <c r="E73" s="46" t="s">
        <v>7</v>
      </c>
      <c r="F73" s="46" t="s">
        <v>47</v>
      </c>
      <c r="G73" s="46" t="s">
        <v>48</v>
      </c>
      <c r="H73" s="46" t="s">
        <v>49</v>
      </c>
      <c r="I73" s="46" t="s">
        <v>50</v>
      </c>
      <c r="J73" s="46" t="s">
        <v>51</v>
      </c>
      <c r="K73" s="46" t="s">
        <v>52</v>
      </c>
      <c r="L73" s="46" t="s">
        <v>53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54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55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56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57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58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45</v>
      </c>
      <c r="D85" s="49" t="s">
        <v>46</v>
      </c>
      <c r="E85" s="49" t="s">
        <v>7</v>
      </c>
      <c r="F85" s="49" t="s">
        <v>47</v>
      </c>
      <c r="G85" s="49" t="s">
        <v>48</v>
      </c>
      <c r="H85" s="49" t="s">
        <v>49</v>
      </c>
      <c r="I85" s="49" t="s">
        <v>50</v>
      </c>
      <c r="J85" s="49" t="s">
        <v>51</v>
      </c>
      <c r="K85" s="49" t="s">
        <v>52</v>
      </c>
      <c r="L85" s="49" t="s">
        <v>53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34</v>
      </c>
      <c r="C86" s="44">
        <f>EXP(C74)/(EXP(C74)+EXP(D74)+EXP(E74)+EXP(F74)+EXP(G74)+EXP(H74)+EXP(I74)+EXP(J74)+EXP(K74)+EXP(L74))-C76</f>
        <v>0.0001651621799</v>
      </c>
      <c r="D86" s="44">
        <f>EXP(D74)/(EXP(C74)+EXP(D74)+EXP(E74)+EXP(F74)+EXP(G74)+EXP(H74)+EXP(I74)+EXP(J74)+EXP(K74)+EXP(L74))-D76</f>
        <v>0.0004489573525</v>
      </c>
      <c r="E86" s="44">
        <f>EXP(E74)/(EXP(C74)+EXP(D74)+EXP(E74)+EXP(F74)+EXP(G74)+EXP(H74)+EXP(I74)+EXP(J74)+EXP(K74)+EXP(L74))-E76</f>
        <v>0.001220392613</v>
      </c>
      <c r="F86" s="44">
        <f>EXP(F74)/(EXP(C74)+EXP(D74)+EXP(E74)+EXP(F74)+EXP(G74)+EXP(H74)+EXP(I74)+EXP(J74)+EXP(K74)+EXP(L74))-F76</f>
        <v>0.003317371064</v>
      </c>
      <c r="G86" s="44">
        <f>EXP(G74)/(EXP(C74)+EXP(D74)+EXP(E74)+EXP(F74)+EXP(G74)+EXP(H74)+EXP(I74)+EXP(J74)+EXP(K74)+EXP(L74))-G76</f>
        <v>0.00901754948</v>
      </c>
      <c r="H86" s="44">
        <f>EXP(H74)/(EXP(C74)+EXP(D74)+EXP(E74)+EXP(F74)+EXP(G74)+EXP(H74)+EXP(I74)+EXP(J74)+EXP(K74)+EXP(L74))-H76</f>
        <v>0.02451224089</v>
      </c>
      <c r="I86" s="44">
        <f>EXP(I74)/(EXP(C74)+EXP(D74)+EXP(E74)+EXP(F74)+EXP(G74)+EXP(H74)+EXP(I74)+EXP(J74)+EXP(K74)+EXP(L74))-I76</f>
        <v>0.06663117899</v>
      </c>
      <c r="J86" s="44">
        <f>EXP(J74)/(EXP(C74)+EXP(D74)+EXP(E74)+EXP(F74)+EXP(G74)+EXP(H74)+EXP(I74)+EXP(J74)+EXP(K74)+EXP(L74))-J76</f>
        <v>0.181122323</v>
      </c>
      <c r="K86" s="44">
        <f>EXP(K74)/(EXP(C74)+EXP(D74)+EXP(E74)+EXP(F74)+EXP(G74)+EXP(H74)+EXP(I74)+EXP(J74)+EXP(K74)+EXP(L74))-K76</f>
        <v>0.4923415195</v>
      </c>
      <c r="L86" s="44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59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60</v>
      </c>
      <c r="C88" s="44">
        <f t="shared" ref="C88:L88" si="4">C86*C87</f>
        <v>-0.0001651621799</v>
      </c>
      <c r="D88" s="44">
        <f t="shared" si="4"/>
        <v>-0.0004489573525</v>
      </c>
      <c r="E88" s="44">
        <f t="shared" si="4"/>
        <v>-0.001220392613</v>
      </c>
      <c r="F88" s="44">
        <f t="shared" si="4"/>
        <v>-0.003317371064</v>
      </c>
      <c r="G88" s="44">
        <f t="shared" si="4"/>
        <v>-0.00901754948</v>
      </c>
      <c r="H88" s="44">
        <f t="shared" si="4"/>
        <v>-0.02451224089</v>
      </c>
      <c r="I88" s="44">
        <f t="shared" si="4"/>
        <v>-0.06663117899</v>
      </c>
      <c r="J88" s="44">
        <f t="shared" si="4"/>
        <v>-0.181122323</v>
      </c>
      <c r="K88" s="44">
        <f t="shared" si="4"/>
        <v>-0.4923415195</v>
      </c>
      <c r="L88" s="44">
        <f t="shared" si="4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61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11</v>
      </c>
      <c r="C92" s="50">
        <f>C90*$C$65</f>
        <v>-14.01798051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13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62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2</v>
      </c>
      <c r="C97" s="51">
        <v>0.01</v>
      </c>
      <c r="D97" s="6"/>
      <c r="E97" s="6"/>
      <c r="F97" s="6" t="s">
        <v>19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20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42</v>
      </c>
      <c r="C99" s="53">
        <f t="shared" ref="C99:C100" si="5">C68-C92*$C$97</f>
        <v>1.040179805</v>
      </c>
      <c r="D99" s="6"/>
      <c r="E99" s="6"/>
      <c r="F99" s="6" t="s">
        <v>63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12</v>
      </c>
      <c r="C100" s="54">
        <f t="shared" si="5"/>
        <v>0.0155755339</v>
      </c>
      <c r="D100" s="6"/>
      <c r="E100" s="6"/>
      <c r="F100" s="6" t="s">
        <v>64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2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3</v>
      </c>
      <c r="E6" s="6"/>
      <c r="F6" s="6"/>
      <c r="G6" s="9" t="s">
        <v>4</v>
      </c>
      <c r="J6" s="6"/>
      <c r="K6" s="6"/>
      <c r="L6" s="9" t="s">
        <v>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6</v>
      </c>
      <c r="D8" s="13" t="s">
        <v>7</v>
      </c>
      <c r="E8" s="11"/>
      <c r="F8" s="11"/>
      <c r="G8" s="11"/>
      <c r="H8" s="12" t="s">
        <v>6</v>
      </c>
      <c r="I8" s="13" t="s">
        <v>7</v>
      </c>
      <c r="J8" s="11"/>
      <c r="K8" s="11"/>
      <c r="L8" s="12" t="s">
        <v>6</v>
      </c>
      <c r="M8" s="13" t="s">
        <v>7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8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10</v>
      </c>
      <c r="C12" s="17">
        <v>1.5</v>
      </c>
      <c r="D12" s="17">
        <v>-0.8</v>
      </c>
      <c r="E12" s="11"/>
      <c r="F12" s="11"/>
      <c r="G12" s="18" t="s">
        <v>11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12</v>
      </c>
      <c r="C13" s="17">
        <v>2.0</v>
      </c>
      <c r="D13" s="11"/>
      <c r="E13" s="11"/>
      <c r="F13" s="11"/>
      <c r="G13" s="18" t="s">
        <v>13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14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15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16</v>
      </c>
      <c r="C19" s="15">
        <f>C15-C17</f>
        <v>-0.9</v>
      </c>
      <c r="D19" s="11"/>
      <c r="E19" s="11"/>
      <c r="F19" s="11"/>
      <c r="G19" s="18" t="s">
        <v>17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18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22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2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3</v>
      </c>
      <c r="E36" s="6"/>
      <c r="F36" s="6"/>
      <c r="G36" s="9" t="s">
        <v>4</v>
      </c>
      <c r="J36" s="6"/>
      <c r="K36" s="6"/>
      <c r="L36" s="9" t="s">
        <v>5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6</v>
      </c>
      <c r="D38" s="13" t="s">
        <v>7</v>
      </c>
      <c r="E38" s="6"/>
      <c r="F38" s="6"/>
      <c r="G38" s="6"/>
      <c r="H38" s="12" t="s">
        <v>6</v>
      </c>
      <c r="I38" s="13" t="s">
        <v>7</v>
      </c>
      <c r="K38" s="6"/>
      <c r="L38" s="12" t="s">
        <v>6</v>
      </c>
      <c r="M38" s="13" t="s">
        <v>7</v>
      </c>
      <c r="N38" s="6"/>
      <c r="O38" s="6"/>
      <c r="P38" s="29" t="s">
        <v>23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24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25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10</v>
      </c>
      <c r="C42" s="32">
        <v>0.26519131037406685</v>
      </c>
      <c r="D42" s="32">
        <v>0.8477869655611002</v>
      </c>
      <c r="F42" s="31"/>
      <c r="G42" s="31" t="s">
        <v>26</v>
      </c>
      <c r="H42" s="28">
        <f>H47*C39</f>
        <v>0.03661944564</v>
      </c>
      <c r="I42" s="28">
        <f>I47*C39</f>
        <v>0.05492916846</v>
      </c>
      <c r="K42" s="31"/>
      <c r="L42" s="33">
        <f>C42-H42*H34</f>
        <v>0.2285718647</v>
      </c>
      <c r="M42" s="34">
        <f>D42-I42*H34</f>
        <v>0.7928577971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27</v>
      </c>
      <c r="C43" s="32">
        <v>0.9303826207481336</v>
      </c>
      <c r="D43" s="32">
        <v>0.8955739311222005</v>
      </c>
      <c r="F43" s="31"/>
      <c r="G43" s="31" t="s">
        <v>28</v>
      </c>
      <c r="H43" s="28">
        <f t="shared" ref="H43:I43" si="2">H47</f>
        <v>0.07323889129</v>
      </c>
      <c r="I43" s="28">
        <f t="shared" si="2"/>
        <v>0.1098583369</v>
      </c>
      <c r="K43" s="31"/>
      <c r="L43" s="35">
        <f>C43-H43*H34</f>
        <v>0.8571437295</v>
      </c>
      <c r="M43" s="36">
        <f>D43-I43*H34</f>
        <v>0.7857155942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14</v>
      </c>
      <c r="C45" s="28">
        <f t="shared" ref="C45:D45" si="3">$C$62*C42+C43</f>
        <v>0.9303826207</v>
      </c>
      <c r="D45" s="28">
        <f t="shared" si="3"/>
        <v>0.8955739311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29</v>
      </c>
      <c r="C47" s="28">
        <f t="shared" ref="C47:D47" si="4">MAX(0, C45)</f>
        <v>0.9303826207</v>
      </c>
      <c r="D47" s="28">
        <f t="shared" si="4"/>
        <v>0.8955739311</v>
      </c>
      <c r="F47" s="31"/>
      <c r="G47" s="31" t="s">
        <v>30</v>
      </c>
      <c r="H47" s="28">
        <f>H53*C50*IF(C45&gt;0,1,0)</f>
        <v>0.07323889129</v>
      </c>
      <c r="I47" s="28">
        <f>H53*D50*IF(D45&gt;0,1,0)</f>
        <v>0.1098583369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9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10</v>
      </c>
      <c r="C50" s="32">
        <v>0.5</v>
      </c>
      <c r="D50" s="32">
        <v>0.75</v>
      </c>
      <c r="F50" s="31"/>
      <c r="G50" s="31" t="s">
        <v>31</v>
      </c>
      <c r="H50" s="28">
        <f>H53*C47</f>
        <v>0.1362803832</v>
      </c>
      <c r="I50" s="28">
        <f>H53*D47</f>
        <v>0.1311816836</v>
      </c>
      <c r="K50" s="31"/>
      <c r="L50" s="38">
        <f>C50-H50*H34</f>
        <v>0.3637196168</v>
      </c>
      <c r="M50" s="39">
        <f>D50-I50*H34</f>
        <v>0.6188183164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32</v>
      </c>
      <c r="C51" s="32">
        <v>0.5</v>
      </c>
      <c r="D51" s="31"/>
      <c r="F51" s="31"/>
      <c r="G51" s="31" t="s">
        <v>33</v>
      </c>
      <c r="H51" s="28">
        <f>H53</f>
        <v>0.1464777826</v>
      </c>
      <c r="I51" s="31"/>
      <c r="K51" s="31"/>
      <c r="L51" s="8">
        <f>C51-H51*H34</f>
        <v>0.3535222174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14</v>
      </c>
      <c r="C53" s="28">
        <f>C47*C50+D50*D47+C51</f>
        <v>1.636871759</v>
      </c>
      <c r="D53" s="40">
        <f t="array" ref="D53">MMULT(C47:D47, TRANSPOSE(C50:D50)) + C51
</f>
        <v>1.636871759</v>
      </c>
      <c r="F53" s="31"/>
      <c r="G53" s="31" t="s">
        <v>34</v>
      </c>
      <c r="H53" s="28">
        <f>H54*C54*(1-C54)</f>
        <v>0.1464777826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30" t="s">
        <v>36</v>
      </c>
      <c r="C54" s="41">
        <f>1/(1+EXP(-C53))</f>
        <v>0.8371088275</v>
      </c>
      <c r="D54" s="31"/>
      <c r="F54" s="31"/>
      <c r="G54" s="31" t="s">
        <v>37</v>
      </c>
      <c r="H54" s="28">
        <f>2*(C57)</f>
        <v>1.074217655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38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39</v>
      </c>
      <c r="C57" s="28">
        <f>(C54-C56)</f>
        <v>0.5371088275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40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3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24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41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42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12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43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44</v>
      </c>
      <c r="C73" s="46" t="s">
        <v>45</v>
      </c>
      <c r="D73" s="46" t="s">
        <v>46</v>
      </c>
      <c r="E73" s="46" t="s">
        <v>7</v>
      </c>
      <c r="F73" s="46" t="s">
        <v>47</v>
      </c>
      <c r="G73" s="46" t="s">
        <v>48</v>
      </c>
      <c r="H73" s="46" t="s">
        <v>49</v>
      </c>
      <c r="I73" s="46" t="s">
        <v>50</v>
      </c>
      <c r="J73" s="46" t="s">
        <v>51</v>
      </c>
      <c r="K73" s="46" t="s">
        <v>52</v>
      </c>
      <c r="L73" s="46" t="s">
        <v>53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54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55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56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57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58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45</v>
      </c>
      <c r="D85" s="49" t="s">
        <v>46</v>
      </c>
      <c r="E85" s="49" t="s">
        <v>7</v>
      </c>
      <c r="F85" s="49" t="s">
        <v>47</v>
      </c>
      <c r="G85" s="49" t="s">
        <v>48</v>
      </c>
      <c r="H85" s="49" t="s">
        <v>49</v>
      </c>
      <c r="I85" s="49" t="s">
        <v>50</v>
      </c>
      <c r="J85" s="49" t="s">
        <v>51</v>
      </c>
      <c r="K85" s="49" t="s">
        <v>52</v>
      </c>
      <c r="L85" s="49" t="s">
        <v>53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34</v>
      </c>
      <c r="C86" s="50">
        <f>EXP(C74)/(EXP(C74)+EXP(D74)+EXP(E74)+EXP(F74)+EXP(G74)+EXP(H74)+EXP(I74)+EXP(J74)+EXP(K74)+EXP(L74))-C76</f>
        <v>0.0001651621799</v>
      </c>
      <c r="D86" s="50">
        <f>EXP(D74)/(EXP(C74)+EXP(D74)+EXP(E74)+EXP(F74)+EXP(G74)+EXP(H74)+EXP(I74)+EXP(J74)+EXP(K74)+EXP(L74))-D76</f>
        <v>0.0004489573525</v>
      </c>
      <c r="E86" s="50">
        <f>EXP(E74)/(EXP(C74)+EXP(D74)+EXP(E74)+EXP(F74)+EXP(G74)+EXP(H74)+EXP(I74)+EXP(J74)+EXP(K74)+EXP(L74))-E76</f>
        <v>0.001220392613</v>
      </c>
      <c r="F86" s="50">
        <f>EXP(F74)/(EXP(C74)+EXP(D74)+EXP(E74)+EXP(F74)+EXP(G74)+EXP(H74)+EXP(I74)+EXP(J74)+EXP(K74)+EXP(L74))-F76</f>
        <v>0.003317371064</v>
      </c>
      <c r="G86" s="50">
        <f>EXP(G74)/(EXP(C74)+EXP(D74)+EXP(E74)+EXP(F74)+EXP(G74)+EXP(H74)+EXP(I74)+EXP(J74)+EXP(K74)+EXP(L74))-G76</f>
        <v>0.00901754948</v>
      </c>
      <c r="H86" s="50">
        <f>EXP(H74)/(EXP(C74)+EXP(D74)+EXP(E74)+EXP(F74)+EXP(G74)+EXP(H74)+EXP(I74)+EXP(J74)+EXP(K74)+EXP(L74))-H76</f>
        <v>0.02451224089</v>
      </c>
      <c r="I86" s="50">
        <f>EXP(I74)/(EXP(C74)+EXP(D74)+EXP(E74)+EXP(F74)+EXP(G74)+EXP(H74)+EXP(I74)+EXP(J74)+EXP(K74)+EXP(L74))-I76</f>
        <v>0.06663117899</v>
      </c>
      <c r="J86" s="50">
        <f>EXP(J74)/(EXP(C74)+EXP(D74)+EXP(E74)+EXP(F74)+EXP(G74)+EXP(H74)+EXP(I74)+EXP(J74)+EXP(K74)+EXP(L74))-J76</f>
        <v>0.181122323</v>
      </c>
      <c r="K86" s="50">
        <f>EXP(K74)/(EXP(C74)+EXP(D74)+EXP(E74)+EXP(F74)+EXP(G74)+EXP(H74)+EXP(I74)+EXP(J74)+EXP(K74)+EXP(L74))-K76</f>
        <v>0.4923415195</v>
      </c>
      <c r="L86" s="50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59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60</v>
      </c>
      <c r="C88" s="50">
        <f t="shared" ref="C88:L88" si="5">C86*C87</f>
        <v>-0.0001651621799</v>
      </c>
      <c r="D88" s="50">
        <f t="shared" si="5"/>
        <v>-0.0004489573525</v>
      </c>
      <c r="E88" s="50">
        <f t="shared" si="5"/>
        <v>-0.001220392613</v>
      </c>
      <c r="F88" s="50">
        <f t="shared" si="5"/>
        <v>-0.003317371064</v>
      </c>
      <c r="G88" s="50">
        <f t="shared" si="5"/>
        <v>-0.00901754948</v>
      </c>
      <c r="H88" s="50">
        <f t="shared" si="5"/>
        <v>-0.02451224089</v>
      </c>
      <c r="I88" s="50">
        <f t="shared" si="5"/>
        <v>-0.06663117899</v>
      </c>
      <c r="J88" s="50">
        <f t="shared" si="5"/>
        <v>-0.181122323</v>
      </c>
      <c r="K88" s="50">
        <f t="shared" si="5"/>
        <v>-0.4923415195</v>
      </c>
      <c r="L88" s="50">
        <f t="shared" si="5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61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11</v>
      </c>
      <c r="C92" s="50">
        <f>C90*$C$9</f>
        <v>-1.55755339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13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62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2</v>
      </c>
      <c r="C97" s="51">
        <v>0.01</v>
      </c>
      <c r="D97" s="6"/>
      <c r="E97" s="6"/>
      <c r="F97" s="6" t="s">
        <v>19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20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42</v>
      </c>
      <c r="C99" s="53">
        <f t="shared" ref="C99:C100" si="6">C68-C92*$C$97</f>
        <v>0.9155755339</v>
      </c>
      <c r="D99" s="6"/>
      <c r="E99" s="6"/>
      <c r="F99" s="6" t="s">
        <v>63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12</v>
      </c>
      <c r="C100" s="54">
        <f t="shared" si="6"/>
        <v>0.0155755339</v>
      </c>
      <c r="D100" s="6"/>
      <c r="E100" s="6"/>
      <c r="F100" s="6" t="s">
        <v>64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