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 Answers" sheetId="1" r:id="rId5"/>
  </sheets>
  <definedNames/>
  <calcPr/>
</workbook>
</file>

<file path=xl/sharedStrings.xml><?xml version="1.0" encoding="utf-8"?>
<sst xmlns="http://schemas.openxmlformats.org/spreadsheetml/2006/main" count="362" uniqueCount="129">
  <si>
    <t xml:space="preserve">GPT2 (Small)  - Transformer </t>
  </si>
  <si>
    <t>Tokenizer (by word for simplicity, but pretend its BPE)</t>
  </si>
  <si>
    <t>text</t>
  </si>
  <si>
    <t>the brown dog jumped over the lazy fox</t>
  </si>
  <si>
    <t>tokens</t>
  </si>
  <si>
    <t>EOS</t>
  </si>
  <si>
    <t>...</t>
  </si>
  <si>
    <t>foo</t>
  </si>
  <si>
    <t>token_id</t>
  </si>
  <si>
    <t xml:space="preserve">⬅ Vocab size </t>
  </si>
  <si>
    <t>input tokens</t>
  </si>
  <si>
    <t>the</t>
  </si>
  <si>
    <t>brown</t>
  </si>
  <si>
    <t>dog</t>
  </si>
  <si>
    <t>jumped</t>
  </si>
  <si>
    <t>over</t>
  </si>
  <si>
    <t>lazy</t>
  </si>
  <si>
    <t>fox</t>
  </si>
  <si>
    <t>input ids</t>
  </si>
  <si>
    <t>Embedding input matrix</t>
  </si>
  <si>
    <t>Embedding matrix</t>
  </si>
  <si>
    <t>⬅ hidden dimension (768)</t>
  </si>
  <si>
    <t>Lorem</t>
  </si>
  <si>
    <t>ipsum</t>
  </si>
  <si>
    <t>⬆ Context size (1024)</t>
  </si>
  <si>
    <t>dolor</t>
  </si>
  <si>
    <t>sit</t>
  </si>
  <si>
    <t>amet,</t>
  </si>
  <si>
    <t>consectetur</t>
  </si>
  <si>
    <t>adipiscing</t>
  </si>
  <si>
    <t>elit</t>
  </si>
  <si>
    <t xml:space="preserve">⬆ Vocab size </t>
  </si>
  <si>
    <t>Absolute Positional Encoding (GPT2 actually uses learned embedding)</t>
  </si>
  <si>
    <t>Embedding</t>
  </si>
  <si>
    <t>Input</t>
  </si>
  <si>
    <t>Matrix</t>
  </si>
  <si>
    <t>PE(x)</t>
  </si>
  <si>
    <t>⬇</t>
  </si>
  <si>
    <t>w/ encoding</t>
  </si>
  <si>
    <t xml:space="preserve">Dropout (pre-transformer) </t>
  </si>
  <si>
    <t>Rate</t>
  </si>
  <si>
    <t>Dropout</t>
  </si>
  <si>
    <t>mask</t>
  </si>
  <si>
    <t>TRANSFORMER -BEGIN-</t>
  </si>
  <si>
    <t xml:space="preserve">1st pre LayerNorm </t>
  </si>
  <si>
    <t>LayerNorm</t>
  </si>
  <si>
    <t>➡</t>
  </si>
  <si>
    <t>Multi-head attention</t>
  </si>
  <si>
    <t xml:space="preserve">(for demo purposes, 5x5) </t>
  </si>
  <si>
    <t>Causal</t>
  </si>
  <si>
    <t>(X)</t>
  </si>
  <si>
    <t>Mask</t>
  </si>
  <si>
    <t>⬅</t>
  </si>
  <si>
    <t>(10 more)</t>
  </si>
  <si>
    <t>Weight Q1</t>
  </si>
  <si>
    <t>Q1</t>
  </si>
  <si>
    <t>Weight Q2</t>
  </si>
  <si>
    <t>Q2</t>
  </si>
  <si>
    <t>(Query)</t>
  </si>
  <si>
    <t>Weight K1</t>
  </si>
  <si>
    <t>K1</t>
  </si>
  <si>
    <t>Weight K2</t>
  </si>
  <si>
    <t>K2</t>
  </si>
  <si>
    <t>(Key)</t>
  </si>
  <si>
    <t>Weight V1</t>
  </si>
  <si>
    <t>V1</t>
  </si>
  <si>
    <t>Weight V2</t>
  </si>
  <si>
    <t>V2</t>
  </si>
  <si>
    <t>(Value)</t>
  </si>
  <si>
    <t>Q*Kt/Dk^0.5</t>
  </si>
  <si>
    <t xml:space="preserve">SoftMax(Q*Kt/Dk^0.5) </t>
  </si>
  <si>
    <t>w/ Mask</t>
  </si>
  <si>
    <t>Causal self-attention #1</t>
  </si>
  <si>
    <t>Causal self-attention #2</t>
  </si>
  <si>
    <t>Causal self-attention #12 (pretend there's 9 more here))</t>
  </si>
  <si>
    <t>Concat</t>
  </si>
  <si>
    <t>W0</t>
  </si>
  <si>
    <t>MHA</t>
  </si>
  <si>
    <t xml:space="preserve">Dropout (in transformer, after attention) </t>
  </si>
  <si>
    <t>Residual adding input before the pre-layernorm 1</t>
  </si>
  <si>
    <t>Pre-</t>
  </si>
  <si>
    <t>w/ Residual</t>
  </si>
  <si>
    <t xml:space="preserve">2nd pre LayerNorm </t>
  </si>
  <si>
    <t>FFN: Growing (4x)</t>
  </si>
  <si>
    <t>4x Weights</t>
  </si>
  <si>
    <t>@ 4x</t>
  </si>
  <si>
    <t>FFN: GELU</t>
  </si>
  <si>
    <t>GeLU</t>
  </si>
  <si>
    <t>FFN: Shrinking (4x)</t>
  </si>
  <si>
    <t>/4x Weights</t>
  </si>
  <si>
    <t>4x shrinking</t>
  </si>
  <si>
    <t xml:space="preserve">Dropout (in transformer, after FFN) </t>
  </si>
  <si>
    <t xml:space="preserve">Residual adding input before the 2nd pre-layernorm </t>
  </si>
  <si>
    <t>TRANSFORMER -END-</t>
  </si>
  <si>
    <t xml:space="preserve">Even more transformers (12 in total!) </t>
  </si>
  <si>
    <t xml:space="preserve">Transformer 1 </t>
  </si>
  <si>
    <t>output</t>
  </si>
  <si>
    <t>Transformer 2</t>
  </si>
  <si>
    <t>Transformer 3</t>
  </si>
  <si>
    <t>Transformer 4</t>
  </si>
  <si>
    <t>Transformer 5</t>
  </si>
  <si>
    <t>Transformer 6</t>
  </si>
  <si>
    <t>Transformer 7</t>
  </si>
  <si>
    <t>Transformer 8</t>
  </si>
  <si>
    <t>Transformer 9</t>
  </si>
  <si>
    <t>Transformer 10</t>
  </si>
  <si>
    <t>Transformer 11</t>
  </si>
  <si>
    <t>Transformer 12</t>
  </si>
  <si>
    <t>Final LayerNorm</t>
  </si>
  <si>
    <t>Unembedding Matrix</t>
  </si>
  <si>
    <t>lorem</t>
  </si>
  <si>
    <t>Unembedded</t>
  </si>
  <si>
    <t>SoftMax</t>
  </si>
  <si>
    <t>Output</t>
  </si>
  <si>
    <t>Has</t>
  </si>
  <si>
    <t>Did</t>
  </si>
  <si>
    <t>Fox</t>
  </si>
  <si>
    <t>Dog</t>
  </si>
  <si>
    <t>You</t>
  </si>
  <si>
    <t>The</t>
  </si>
  <si>
    <t>Are</t>
  </si>
  <si>
    <t>ArgMax of last row (choose the biggest next token)</t>
  </si>
  <si>
    <t>ArgMax</t>
  </si>
  <si>
    <t>TokenID</t>
  </si>
  <si>
    <t>Token</t>
  </si>
  <si>
    <t>Why there's no exercises? The key takeaway...</t>
  </si>
  <si>
    <t xml:space="preserve">Transformers aren't magic. </t>
  </si>
  <si>
    <t>It's MatMuls in a training loop all the way down.</t>
  </si>
  <si>
    <t>You've seen every component of GPT2.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</si>
</sst>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13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theme="1"/>
      <name val="Arial"/>
    </font>
    <font>
      <color rgb="FFB7B7B7"/>
      <name val="Arial"/>
    </font>
    <font>
      <b/>
      <sz val="14.0"/>
      <color theme="1"/>
      <name val="Arial"/>
    </font>
    <font>
      <b/>
      <color theme="1"/>
      <name val="Arial"/>
    </font>
    <font>
      <color rgb="FF000000"/>
      <name val="Arial"/>
    </font>
    <font>
      <b/>
      <i/>
      <color theme="1"/>
      <name val="Arial"/>
    </font>
    <font>
      <color rgb="FFCCCCCC"/>
      <name val="Arial"/>
      <scheme val="minor"/>
    </font>
    <font>
      <b/>
      <sz val="16.0"/>
      <color theme="1"/>
      <name val="Arial"/>
    </font>
    <font>
      <color rgb="FFFFFFFF"/>
      <name val="Arial"/>
    </font>
    <font>
      <sz val="12.0"/>
      <color theme="1"/>
      <name val="Arial"/>
      <scheme val="minor"/>
    </font>
  </fonts>
  <fills count="30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FF49"/>
        <bgColor rgb="FFFFFF49"/>
      </patternFill>
    </fill>
    <fill>
      <patternFill patternType="solid">
        <fgColor rgb="FFB7B7B7"/>
        <bgColor rgb="FFB7B7B7"/>
      </patternFill>
    </fill>
    <fill>
      <patternFill patternType="solid">
        <fgColor rgb="FFEDA29C"/>
        <bgColor rgb="FFEDA29C"/>
      </patternFill>
    </fill>
    <fill>
      <patternFill patternType="solid">
        <fgColor rgb="FFFFFFFF"/>
        <bgColor rgb="FFFFFFFF"/>
      </patternFill>
    </fill>
    <fill>
      <patternFill patternType="solid">
        <fgColor rgb="FFEC9D96"/>
        <bgColor rgb="FFEC9D96"/>
      </patternFill>
    </fill>
    <fill>
      <patternFill patternType="solid">
        <fgColor rgb="FF57BB8A"/>
        <bgColor rgb="FF57BB8A"/>
      </patternFill>
    </fill>
    <fill>
      <patternFill patternType="solid">
        <fgColor rgb="FF83CDA9"/>
        <bgColor rgb="FF83CDA9"/>
      </patternFill>
    </fill>
    <fill>
      <patternFill patternType="solid">
        <fgColor rgb="FFC2E7D5"/>
        <bgColor rgb="FFC2E7D5"/>
      </patternFill>
    </fill>
    <fill>
      <patternFill patternType="solid">
        <fgColor rgb="FFD3EEE1"/>
        <bgColor rgb="FFD3EEE1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EB968F"/>
        <bgColor rgb="FFEB968F"/>
      </patternFill>
    </fill>
    <fill>
      <patternFill patternType="solid">
        <fgColor rgb="FFF7D7D5"/>
        <bgColor rgb="FFF7D7D5"/>
      </patternFill>
    </fill>
    <fill>
      <patternFill patternType="solid">
        <fgColor rgb="FF6CC499"/>
        <bgColor rgb="FF6CC499"/>
      </patternFill>
    </fill>
    <fill>
      <patternFill patternType="solid">
        <fgColor rgb="FFF1B7B2"/>
        <bgColor rgb="FFF1B7B2"/>
      </patternFill>
    </fill>
    <fill>
      <patternFill patternType="solid">
        <fgColor rgb="FFFAE8E6"/>
        <bgColor rgb="FFFAE8E6"/>
      </patternFill>
    </fill>
    <fill>
      <patternFill patternType="solid">
        <fgColor rgb="FFF8DEDB"/>
        <bgColor rgb="FFF8DEDB"/>
      </patternFill>
    </fill>
    <fill>
      <patternFill patternType="solid">
        <fgColor rgb="FFFAE9E7"/>
        <bgColor rgb="FFFAE9E7"/>
      </patternFill>
    </fill>
    <fill>
      <patternFill patternType="solid">
        <fgColor rgb="FFFCFEFD"/>
        <bgColor rgb="FFFCFEFD"/>
      </patternFill>
    </fill>
    <fill>
      <patternFill patternType="solid">
        <fgColor rgb="FFE4F4EC"/>
        <bgColor rgb="FFE4F4EC"/>
      </patternFill>
    </fill>
    <fill>
      <patternFill patternType="solid">
        <fgColor rgb="FFABDDC5"/>
        <bgColor rgb="FFABDDC5"/>
      </patternFill>
    </fill>
    <fill>
      <patternFill patternType="solid">
        <fgColor rgb="FF95D4B5"/>
        <bgColor rgb="FF95D4B5"/>
      </patternFill>
    </fill>
    <fill>
      <patternFill patternType="solid">
        <fgColor rgb="FFCAEADA"/>
        <bgColor rgb="FFCAEADA"/>
      </patternFill>
    </fill>
    <fill>
      <patternFill patternType="solid">
        <fgColor rgb="FFF9E4E2"/>
        <bgColor rgb="FFF9E4E2"/>
      </patternFill>
    </fill>
    <fill>
      <patternFill patternType="solid">
        <fgColor rgb="FFEB9790"/>
        <bgColor rgb="FFEB9790"/>
      </patternFill>
    </fill>
    <fill>
      <patternFill patternType="solid">
        <fgColor rgb="FFFEFFFE"/>
        <bgColor rgb="FFFEFFFE"/>
      </patternFill>
    </fill>
    <fill>
      <patternFill patternType="solid">
        <fgColor rgb="FFFEFEFE"/>
        <bgColor rgb="FFFEFEFE"/>
      </patternFill>
    </fill>
    <fill>
      <patternFill patternType="solid">
        <fgColor rgb="FFF8FCFA"/>
        <bgColor rgb="FFF8FCFA"/>
      </patternFill>
    </fill>
    <fill>
      <patternFill patternType="solid">
        <fgColor rgb="FFE67C73"/>
        <bgColor rgb="FFE67C73"/>
      </patternFill>
    </fill>
    <fill>
      <patternFill patternType="solid">
        <fgColor rgb="FFCCEBDB"/>
        <bgColor rgb="FFCCEBDB"/>
      </patternFill>
    </fill>
    <fill>
      <patternFill patternType="solid">
        <fgColor rgb="FFFDF7F6"/>
        <bgColor rgb="FFFDF7F6"/>
      </patternFill>
    </fill>
    <fill>
      <patternFill patternType="solid">
        <fgColor rgb="FFB1E0C9"/>
        <bgColor rgb="FFB1E0C9"/>
      </patternFill>
    </fill>
    <fill>
      <patternFill patternType="solid">
        <fgColor rgb="FFF7D8D5"/>
        <bgColor rgb="FFF7D8D5"/>
      </patternFill>
    </fill>
    <fill>
      <patternFill patternType="solid">
        <fgColor rgb="FFEEA8A2"/>
        <bgColor rgb="FFEEA8A2"/>
      </patternFill>
    </fill>
    <fill>
      <patternFill patternType="solid">
        <fgColor rgb="FFD8F0E4"/>
        <bgColor rgb="FFD8F0E4"/>
      </patternFill>
    </fill>
    <fill>
      <patternFill patternType="solid">
        <fgColor rgb="FFF1FAF6"/>
        <bgColor rgb="FFF1FAF6"/>
      </patternFill>
    </fill>
    <fill>
      <patternFill patternType="solid">
        <fgColor rgb="FFF4FBF7"/>
        <bgColor rgb="FFF4FBF7"/>
      </patternFill>
    </fill>
    <fill>
      <patternFill patternType="solid">
        <fgColor rgb="FF59BC8C"/>
        <bgColor rgb="FF59BC8C"/>
      </patternFill>
    </fill>
    <fill>
      <patternFill patternType="solid">
        <fgColor rgb="FFB5E1CC"/>
        <bgColor rgb="FFB5E1CC"/>
      </patternFill>
    </fill>
    <fill>
      <patternFill patternType="solid">
        <fgColor rgb="FFC7E9D8"/>
        <bgColor rgb="FFC7E9D8"/>
      </patternFill>
    </fill>
    <fill>
      <patternFill patternType="solid">
        <fgColor rgb="FF97D5B6"/>
        <bgColor rgb="FF97D5B6"/>
      </patternFill>
    </fill>
    <fill>
      <patternFill patternType="solid">
        <fgColor rgb="FF69C296"/>
        <bgColor rgb="FF69C296"/>
      </patternFill>
    </fill>
    <fill>
      <patternFill patternType="solid">
        <fgColor rgb="FFFEFCFC"/>
        <bgColor rgb="FFFEFCFC"/>
      </patternFill>
    </fill>
    <fill>
      <patternFill patternType="solid">
        <fgColor rgb="FF9ED8BC"/>
        <bgColor rgb="FF9ED8BC"/>
      </patternFill>
    </fill>
    <fill>
      <patternFill patternType="solid">
        <fgColor rgb="FFEEA9A4"/>
        <bgColor rgb="FFEEA9A4"/>
      </patternFill>
    </fill>
    <fill>
      <patternFill patternType="solid">
        <fgColor rgb="FFFBEDEC"/>
        <bgColor rgb="FFFBEDEC"/>
      </patternFill>
    </fill>
    <fill>
      <patternFill patternType="solid">
        <fgColor rgb="FF87CFAC"/>
        <bgColor rgb="FF87CFAC"/>
      </patternFill>
    </fill>
    <fill>
      <patternFill patternType="solid">
        <fgColor rgb="FFEC9D97"/>
        <bgColor rgb="FFEC9D97"/>
      </patternFill>
    </fill>
    <fill>
      <patternFill patternType="solid">
        <fgColor rgb="FFF6D2CF"/>
        <bgColor rgb="FFF6D2CF"/>
      </patternFill>
    </fill>
    <fill>
      <patternFill patternType="solid">
        <fgColor rgb="FFF4C9C6"/>
        <bgColor rgb="FFF4C9C6"/>
      </patternFill>
    </fill>
    <fill>
      <patternFill patternType="solid">
        <fgColor rgb="FFF8DBD9"/>
        <bgColor rgb="FFF8DBD9"/>
      </patternFill>
    </fill>
    <fill>
      <patternFill patternType="solid">
        <fgColor rgb="FFF9E3E2"/>
        <bgColor rgb="FFF9E3E2"/>
      </patternFill>
    </fill>
    <fill>
      <patternFill patternType="solid">
        <fgColor rgb="FFFCF2F1"/>
        <bgColor rgb="FFFCF2F1"/>
      </patternFill>
    </fill>
    <fill>
      <patternFill patternType="solid">
        <fgColor rgb="FFA6DBC1"/>
        <bgColor rgb="FFA6DBC1"/>
      </patternFill>
    </fill>
    <fill>
      <patternFill patternType="solid">
        <fgColor rgb="FFE1F3EA"/>
        <bgColor rgb="FFE1F3EA"/>
      </patternFill>
    </fill>
    <fill>
      <patternFill patternType="solid">
        <fgColor rgb="FF8BD0AE"/>
        <bgColor rgb="FF8BD0AE"/>
      </patternFill>
    </fill>
    <fill>
      <patternFill patternType="solid">
        <fgColor rgb="FFF0B1AC"/>
        <bgColor rgb="FFF0B1AC"/>
      </patternFill>
    </fill>
    <fill>
      <patternFill patternType="solid">
        <fgColor rgb="FFF9E1DF"/>
        <bgColor rgb="FFF9E1DF"/>
      </patternFill>
    </fill>
    <fill>
      <patternFill patternType="solid">
        <fgColor rgb="FFDAF0E6"/>
        <bgColor rgb="FFDAF0E6"/>
      </patternFill>
    </fill>
    <fill>
      <patternFill patternType="solid">
        <fgColor rgb="FFE1F3EB"/>
        <bgColor rgb="FFE1F3EB"/>
      </patternFill>
    </fill>
    <fill>
      <patternFill patternType="solid">
        <fgColor rgb="FFE3F4EB"/>
        <bgColor rgb="FFE3F4EB"/>
      </patternFill>
    </fill>
    <fill>
      <patternFill patternType="solid">
        <fgColor rgb="FFB9E3CE"/>
        <bgColor rgb="FFB9E3CE"/>
      </patternFill>
    </fill>
    <fill>
      <patternFill patternType="solid">
        <fgColor rgb="FFF4C7C3"/>
        <bgColor rgb="FFF4C7C3"/>
      </patternFill>
    </fill>
    <fill>
      <patternFill patternType="solid">
        <fgColor rgb="FFFBEBE9"/>
        <bgColor rgb="FFFBEBE9"/>
      </patternFill>
    </fill>
    <fill>
      <patternFill patternType="solid">
        <fgColor rgb="FFF3FBF7"/>
        <bgColor rgb="FFF3FBF7"/>
      </patternFill>
    </fill>
    <fill>
      <patternFill patternType="solid">
        <fgColor rgb="FFF1B6B1"/>
        <bgColor rgb="FFF1B6B1"/>
      </patternFill>
    </fill>
    <fill>
      <patternFill patternType="solid">
        <fgColor rgb="FFE0F3EA"/>
        <bgColor rgb="FFE0F3EA"/>
      </patternFill>
    </fill>
    <fill>
      <patternFill patternType="solid">
        <fgColor rgb="FFF7D5D2"/>
        <bgColor rgb="FFF7D5D2"/>
      </patternFill>
    </fill>
    <fill>
      <patternFill patternType="solid">
        <fgColor rgb="FFF3C2BD"/>
        <bgColor rgb="FFF3C2BD"/>
      </patternFill>
    </fill>
    <fill>
      <patternFill patternType="solid">
        <fgColor rgb="FFF3C2BE"/>
        <bgColor rgb="FFF3C2BE"/>
      </patternFill>
    </fill>
    <fill>
      <patternFill patternType="solid">
        <fgColor rgb="FFFDF4F4"/>
        <bgColor rgb="FFFDF4F4"/>
      </patternFill>
    </fill>
    <fill>
      <patternFill patternType="solid">
        <fgColor rgb="FFF8DCDA"/>
        <bgColor rgb="FFF8DCDA"/>
      </patternFill>
    </fill>
    <fill>
      <patternFill patternType="solid">
        <fgColor rgb="FF7DCBA4"/>
        <bgColor rgb="FF7DCBA4"/>
      </patternFill>
    </fill>
    <fill>
      <patternFill patternType="solid">
        <fgColor rgb="FF70C59C"/>
        <bgColor rgb="FF70C59C"/>
      </patternFill>
    </fill>
    <fill>
      <patternFill patternType="solid">
        <fgColor rgb="FFBFE5D3"/>
        <bgColor rgb="FFBFE5D3"/>
      </patternFill>
    </fill>
    <fill>
      <patternFill patternType="solid">
        <fgColor rgb="FFFBECEB"/>
        <bgColor rgb="FFFBECEB"/>
      </patternFill>
    </fill>
    <fill>
      <patternFill patternType="solid">
        <fgColor rgb="FFF5CECA"/>
        <bgColor rgb="FFF5CECA"/>
      </patternFill>
    </fill>
    <fill>
      <patternFill patternType="solid">
        <fgColor rgb="FFF1B5B0"/>
        <bgColor rgb="FFF1B5B0"/>
      </patternFill>
    </fill>
    <fill>
      <patternFill patternType="solid">
        <fgColor rgb="FFC4E7D6"/>
        <bgColor rgb="FFC4E7D6"/>
      </patternFill>
    </fill>
    <fill>
      <patternFill patternType="solid">
        <fgColor rgb="FFDDF2E8"/>
        <bgColor rgb="FFDDF2E8"/>
      </patternFill>
    </fill>
    <fill>
      <patternFill patternType="solid">
        <fgColor rgb="FFDCF1E7"/>
        <bgColor rgb="FFDCF1E7"/>
      </patternFill>
    </fill>
    <fill>
      <patternFill patternType="solid">
        <fgColor rgb="FFEEF9F4"/>
        <bgColor rgb="FFEEF9F4"/>
      </patternFill>
    </fill>
    <fill>
      <patternFill patternType="solid">
        <fgColor rgb="FFF6D0CC"/>
        <bgColor rgb="FFF6D0CC"/>
      </patternFill>
    </fill>
    <fill>
      <patternFill patternType="solid">
        <fgColor rgb="FFFEFDFD"/>
        <bgColor rgb="FFFEFDFD"/>
      </patternFill>
    </fill>
    <fill>
      <patternFill patternType="solid">
        <fgColor rgb="FFB8E2CD"/>
        <bgColor rgb="FFB8E2CD"/>
      </patternFill>
    </fill>
    <fill>
      <patternFill patternType="solid">
        <fgColor rgb="FFEDA49E"/>
        <bgColor rgb="FFEDA49E"/>
      </patternFill>
    </fill>
    <fill>
      <patternFill patternType="solid">
        <fgColor rgb="FFC8E9D9"/>
        <bgColor rgb="FFC8E9D9"/>
      </patternFill>
    </fill>
    <fill>
      <patternFill patternType="solid">
        <fgColor rgb="FFF2BBB6"/>
        <bgColor rgb="FFF2BBB6"/>
      </patternFill>
    </fill>
    <fill>
      <patternFill patternType="solid">
        <fgColor rgb="FFF8DAD8"/>
        <bgColor rgb="FFF8DAD8"/>
      </patternFill>
    </fill>
    <fill>
      <patternFill patternType="solid">
        <fgColor rgb="FFF0F9F5"/>
        <bgColor rgb="FFF0F9F5"/>
      </patternFill>
    </fill>
    <fill>
      <patternFill patternType="solid">
        <fgColor rgb="FFB2E0CA"/>
        <bgColor rgb="FFB2E0CA"/>
      </patternFill>
    </fill>
    <fill>
      <patternFill patternType="solid">
        <fgColor rgb="FFFEFBFB"/>
        <bgColor rgb="FFFEFBFB"/>
      </patternFill>
    </fill>
    <fill>
      <patternFill patternType="solid">
        <fgColor rgb="FFBCE4D1"/>
        <bgColor rgb="FFBCE4D1"/>
      </patternFill>
    </fill>
    <fill>
      <patternFill patternType="solid">
        <fgColor rgb="FFF3C4C0"/>
        <bgColor rgb="FFF3C4C0"/>
      </patternFill>
    </fill>
    <fill>
      <patternFill patternType="solid">
        <fgColor rgb="FFF9FDFB"/>
        <bgColor rgb="FFF9FDFB"/>
      </patternFill>
    </fill>
    <fill>
      <patternFill patternType="solid">
        <fgColor rgb="FF8ED2B0"/>
        <bgColor rgb="FF8ED2B0"/>
      </patternFill>
    </fill>
    <fill>
      <patternFill patternType="solid">
        <fgColor rgb="FFFCF3F3"/>
        <bgColor rgb="FFFCF3F3"/>
      </patternFill>
    </fill>
    <fill>
      <patternFill patternType="solid">
        <fgColor rgb="FFF3FAF7"/>
        <bgColor rgb="FFF3FAF7"/>
      </patternFill>
    </fill>
    <fill>
      <patternFill patternType="solid">
        <fgColor rgb="FFFBEBEA"/>
        <bgColor rgb="FFFBEBEA"/>
      </patternFill>
    </fill>
    <fill>
      <patternFill patternType="solid">
        <fgColor rgb="FFEFAEA8"/>
        <bgColor rgb="FFEFAEA8"/>
      </patternFill>
    </fill>
    <fill>
      <patternFill patternType="solid">
        <fgColor rgb="FFF2BDB8"/>
        <bgColor rgb="FFF2BDB8"/>
      </patternFill>
    </fill>
    <fill>
      <patternFill patternType="solid">
        <fgColor rgb="FFFEFAFA"/>
        <bgColor rgb="FFFEFAFA"/>
      </patternFill>
    </fill>
    <fill>
      <patternFill patternType="solid">
        <fgColor rgb="FFB6E2CD"/>
        <bgColor rgb="FFB6E2CD"/>
      </patternFill>
    </fill>
    <fill>
      <patternFill patternType="solid">
        <fgColor rgb="FFD7EFE3"/>
        <bgColor rgb="FFD7EFE3"/>
      </patternFill>
    </fill>
    <fill>
      <patternFill patternType="solid">
        <fgColor rgb="FFEDA39C"/>
        <bgColor rgb="FFEDA39C"/>
      </patternFill>
    </fill>
    <fill>
      <patternFill patternType="solid">
        <fgColor rgb="FFDBF1E6"/>
        <bgColor rgb="FFDBF1E6"/>
      </patternFill>
    </fill>
    <fill>
      <patternFill patternType="solid">
        <fgColor rgb="FF67C295"/>
        <bgColor rgb="FF67C295"/>
      </patternFill>
    </fill>
    <fill>
      <patternFill patternType="solid">
        <fgColor rgb="FF9DD8BB"/>
        <bgColor rgb="FF9DD8BB"/>
      </patternFill>
    </fill>
    <fill>
      <patternFill patternType="solid">
        <fgColor rgb="FFEEF8F3"/>
        <bgColor rgb="FFEEF8F3"/>
      </patternFill>
    </fill>
    <fill>
      <patternFill patternType="solid">
        <fgColor rgb="FFEFABA5"/>
        <bgColor rgb="FFEFABA5"/>
      </patternFill>
    </fill>
    <fill>
      <patternFill patternType="solid">
        <fgColor rgb="FFFDF5F5"/>
        <bgColor rgb="FFFDF5F5"/>
      </patternFill>
    </fill>
    <fill>
      <patternFill patternType="solid">
        <fgColor rgb="FFEAF7F0"/>
        <bgColor rgb="FFEAF7F0"/>
      </patternFill>
    </fill>
    <fill>
      <patternFill patternType="solid">
        <fgColor rgb="FFF7FCFA"/>
        <bgColor rgb="FFF7FCFA"/>
      </patternFill>
    </fill>
    <fill>
      <patternFill patternType="solid">
        <fgColor rgb="FFF4C6C2"/>
        <bgColor rgb="FFF4C6C2"/>
      </patternFill>
    </fill>
    <fill>
      <patternFill patternType="solid">
        <fgColor rgb="FFE88A82"/>
        <bgColor rgb="FFE88A82"/>
      </patternFill>
    </fill>
    <fill>
      <patternFill patternType="solid">
        <fgColor rgb="FFFAE9E8"/>
        <bgColor rgb="FFFAE9E8"/>
      </patternFill>
    </fill>
    <fill>
      <patternFill patternType="solid">
        <fgColor rgb="FFFCF0EF"/>
        <bgColor rgb="FFFCF0EF"/>
      </patternFill>
    </fill>
    <fill>
      <patternFill patternType="solid">
        <fgColor rgb="FFF2BFBB"/>
        <bgColor rgb="FFF2BFBB"/>
      </patternFill>
    </fill>
    <fill>
      <patternFill patternType="solid">
        <fgColor rgb="FFA4DBC0"/>
        <bgColor rgb="FFA4DBC0"/>
      </patternFill>
    </fill>
    <fill>
      <patternFill patternType="solid">
        <fgColor rgb="FFF4C9C5"/>
        <bgColor rgb="FFF4C9C5"/>
      </patternFill>
    </fill>
    <fill>
      <patternFill patternType="solid">
        <fgColor rgb="FFA7DCC2"/>
        <bgColor rgb="FFA7DCC2"/>
      </patternFill>
    </fill>
    <fill>
      <patternFill patternType="solid">
        <fgColor rgb="FFF0B0AB"/>
        <bgColor rgb="FFF0B0AB"/>
      </patternFill>
    </fill>
    <fill>
      <patternFill patternType="solid">
        <fgColor rgb="FF6BC398"/>
        <bgColor rgb="FF6BC398"/>
      </patternFill>
    </fill>
    <fill>
      <patternFill patternType="solid">
        <fgColor rgb="FFF8DFDD"/>
        <bgColor rgb="FFF8DFDD"/>
      </patternFill>
    </fill>
    <fill>
      <patternFill patternType="solid">
        <fgColor rgb="FFFBEAE9"/>
        <bgColor rgb="FFFBEAE9"/>
      </patternFill>
    </fill>
    <fill>
      <patternFill patternType="solid">
        <fgColor rgb="FFFAE8E7"/>
        <bgColor rgb="FFFAE8E7"/>
      </patternFill>
    </fill>
    <fill>
      <patternFill patternType="solid">
        <fgColor rgb="FFBBE4D0"/>
        <bgColor rgb="FFBBE4D0"/>
      </patternFill>
    </fill>
    <fill>
      <patternFill patternType="solid">
        <fgColor rgb="FFA6DBC2"/>
        <bgColor rgb="FFA6DBC2"/>
      </patternFill>
    </fill>
    <fill>
      <patternFill patternType="solid">
        <fgColor rgb="FFE3F4EC"/>
        <bgColor rgb="FFE3F4EC"/>
      </patternFill>
    </fill>
    <fill>
      <patternFill patternType="solid">
        <fgColor rgb="FF7ACAA3"/>
        <bgColor rgb="FF7ACAA3"/>
      </patternFill>
    </fill>
    <fill>
      <patternFill patternType="solid">
        <fgColor rgb="FFBDE5D1"/>
        <bgColor rgb="FFBDE5D1"/>
      </patternFill>
    </fill>
    <fill>
      <patternFill patternType="solid">
        <fgColor rgb="FFF5CFCC"/>
        <bgColor rgb="FFF5CFCC"/>
      </patternFill>
    </fill>
    <fill>
      <patternFill patternType="solid">
        <fgColor rgb="FF8FD2B1"/>
        <bgColor rgb="FF8FD2B1"/>
      </patternFill>
    </fill>
    <fill>
      <patternFill patternType="solid">
        <fgColor rgb="FFFCF1F0"/>
        <bgColor rgb="FFFCF1F0"/>
      </patternFill>
    </fill>
    <fill>
      <patternFill patternType="solid">
        <fgColor rgb="FFF3C0BC"/>
        <bgColor rgb="FFF3C0BC"/>
      </patternFill>
    </fill>
    <fill>
      <patternFill patternType="solid">
        <fgColor rgb="FFC0E6D3"/>
        <bgColor rgb="FFC0E6D3"/>
      </patternFill>
    </fill>
    <fill>
      <patternFill patternType="solid">
        <fgColor rgb="FFFDF8F8"/>
        <bgColor rgb="FFFDF8F8"/>
      </patternFill>
    </fill>
    <fill>
      <patternFill patternType="solid">
        <fgColor rgb="FFFAE7E5"/>
        <bgColor rgb="FFFAE7E5"/>
      </patternFill>
    </fill>
    <fill>
      <patternFill patternType="solid">
        <fgColor rgb="FFF6D1CE"/>
        <bgColor rgb="FFF6D1CE"/>
      </patternFill>
    </fill>
    <fill>
      <patternFill patternType="solid">
        <fgColor rgb="FFF6D4D1"/>
        <bgColor rgb="FFF6D4D1"/>
      </patternFill>
    </fill>
    <fill>
      <patternFill patternType="solid">
        <fgColor rgb="FFEDA19B"/>
        <bgColor rgb="FFEDA19B"/>
      </patternFill>
    </fill>
    <fill>
      <patternFill patternType="solid">
        <fgColor rgb="FFF3C1BD"/>
        <bgColor rgb="FFF3C1BD"/>
      </patternFill>
    </fill>
    <fill>
      <patternFill patternType="solid">
        <fgColor rgb="FFFDF6F5"/>
        <bgColor rgb="FFFDF6F5"/>
      </patternFill>
    </fill>
    <fill>
      <patternFill patternType="solid">
        <fgColor rgb="FF8AD0AD"/>
        <bgColor rgb="FF8AD0AD"/>
      </patternFill>
    </fill>
    <fill>
      <patternFill patternType="solid">
        <fgColor rgb="FFEC9C95"/>
        <bgColor rgb="FFEC9C95"/>
      </patternFill>
    </fill>
    <fill>
      <patternFill patternType="solid">
        <fgColor rgb="FF78C8A1"/>
        <bgColor rgb="FF78C8A1"/>
      </patternFill>
    </fill>
    <fill>
      <patternFill patternType="solid">
        <fgColor rgb="FFF9DFDD"/>
        <bgColor rgb="FFF9DFDD"/>
      </patternFill>
    </fill>
    <fill>
      <patternFill patternType="solid">
        <fgColor rgb="FFC1E6D4"/>
        <bgColor rgb="FFC1E6D4"/>
      </patternFill>
    </fill>
    <fill>
      <patternFill patternType="solid">
        <fgColor rgb="FFF4CAC6"/>
        <bgColor rgb="FFF4CAC6"/>
      </patternFill>
    </fill>
    <fill>
      <patternFill patternType="solid">
        <fgColor rgb="FFF8DCD9"/>
        <bgColor rgb="FFF8DCD9"/>
      </patternFill>
    </fill>
    <fill>
      <patternFill patternType="solid">
        <fgColor rgb="FFC5E8D7"/>
        <bgColor rgb="FFC5E8D7"/>
      </patternFill>
    </fill>
    <fill>
      <patternFill patternType="solid">
        <fgColor rgb="FFEB9A93"/>
        <bgColor rgb="FFEB9A93"/>
      </patternFill>
    </fill>
    <fill>
      <patternFill patternType="solid">
        <fgColor rgb="FF7AC9A2"/>
        <bgColor rgb="FF7AC9A2"/>
      </patternFill>
    </fill>
    <fill>
      <patternFill patternType="solid">
        <fgColor rgb="FFA5DBC0"/>
        <bgColor rgb="FFA5DBC0"/>
      </patternFill>
    </fill>
    <fill>
      <patternFill patternType="solid">
        <fgColor rgb="FFCFECDE"/>
        <bgColor rgb="FFCFECDE"/>
      </patternFill>
    </fill>
    <fill>
      <patternFill patternType="solid">
        <fgColor rgb="FFF8DEDC"/>
        <bgColor rgb="FFF8DEDC"/>
      </patternFill>
    </fill>
    <fill>
      <patternFill patternType="solid">
        <fgColor rgb="FF62C092"/>
        <bgColor rgb="FF62C092"/>
      </patternFill>
    </fill>
    <fill>
      <patternFill patternType="solid">
        <fgColor rgb="FFF5FBF8"/>
        <bgColor rgb="FFF5FBF8"/>
      </patternFill>
    </fill>
    <fill>
      <patternFill patternType="solid">
        <fgColor rgb="FFD4EEE1"/>
        <bgColor rgb="FFD4EEE1"/>
      </patternFill>
    </fill>
    <fill>
      <patternFill patternType="solid">
        <fgColor rgb="FFF9E0DE"/>
        <bgColor rgb="FFF9E0DE"/>
      </patternFill>
    </fill>
    <fill>
      <patternFill patternType="solid">
        <fgColor rgb="FFE4F5ED"/>
        <bgColor rgb="FFE4F5ED"/>
      </patternFill>
    </fill>
    <fill>
      <patternFill patternType="solid">
        <fgColor rgb="FFFEFFFF"/>
        <bgColor rgb="FFFEFFFF"/>
      </patternFill>
    </fill>
    <fill>
      <patternFill patternType="solid">
        <fgColor rgb="FFDFF3E9"/>
        <bgColor rgb="FFDFF3E9"/>
      </patternFill>
    </fill>
    <fill>
      <patternFill patternType="solid">
        <fgColor rgb="FFC3E7D5"/>
        <bgColor rgb="FFC3E7D5"/>
      </patternFill>
    </fill>
    <fill>
      <patternFill patternType="solid">
        <fgColor rgb="FFFAFDFB"/>
        <bgColor rgb="FFFAFDFB"/>
      </patternFill>
    </fill>
    <fill>
      <patternFill patternType="solid">
        <fgColor rgb="FF5EBE8F"/>
        <bgColor rgb="FF5EBE8F"/>
      </patternFill>
    </fill>
    <fill>
      <patternFill patternType="solid">
        <fgColor rgb="FFEA958E"/>
        <bgColor rgb="FFEA958E"/>
      </patternFill>
    </fill>
    <fill>
      <patternFill patternType="solid">
        <fgColor rgb="FFEFF9F4"/>
        <bgColor rgb="FFEFF9F4"/>
      </patternFill>
    </fill>
    <fill>
      <patternFill patternType="solid">
        <fgColor rgb="FFFAE7E6"/>
        <bgColor rgb="FFFAE7E6"/>
      </patternFill>
    </fill>
    <fill>
      <patternFill patternType="solid">
        <fgColor rgb="FF98D6B8"/>
        <bgColor rgb="FF98D6B8"/>
      </patternFill>
    </fill>
    <fill>
      <patternFill patternType="solid">
        <fgColor rgb="FFFDF9F9"/>
        <bgColor rgb="FFFDF9F9"/>
      </patternFill>
    </fill>
    <fill>
      <patternFill patternType="solid">
        <fgColor rgb="FFD1ECDF"/>
        <bgColor rgb="FFD1ECDF"/>
      </patternFill>
    </fill>
    <fill>
      <patternFill patternType="solid">
        <fgColor rgb="FFE9F6F0"/>
        <bgColor rgb="FFE9F6F0"/>
      </patternFill>
    </fill>
    <fill>
      <patternFill patternType="solid">
        <fgColor rgb="FFFAFDFC"/>
        <bgColor rgb="FFFAFDFC"/>
      </patternFill>
    </fill>
    <fill>
      <patternFill patternType="solid">
        <fgColor rgb="FFB8E3CE"/>
        <bgColor rgb="FFB8E3CE"/>
      </patternFill>
    </fill>
    <fill>
      <patternFill patternType="solid">
        <fgColor rgb="FFC3E7D6"/>
        <bgColor rgb="FFC3E7D6"/>
      </patternFill>
    </fill>
    <fill>
      <patternFill patternType="solid">
        <fgColor rgb="FFFDFEFE"/>
        <bgColor rgb="FFFDFEFE"/>
      </patternFill>
    </fill>
    <fill>
      <patternFill patternType="solid">
        <fgColor rgb="FFF4C8C5"/>
        <bgColor rgb="FFF4C8C5"/>
      </patternFill>
    </fill>
    <fill>
      <patternFill patternType="solid">
        <fgColor rgb="FFFAE5E3"/>
        <bgColor rgb="FFFAE5E3"/>
      </patternFill>
    </fill>
    <fill>
      <patternFill patternType="solid">
        <fgColor rgb="FFD1EDDF"/>
        <bgColor rgb="FFD1EDDF"/>
      </patternFill>
    </fill>
    <fill>
      <patternFill patternType="solid">
        <fgColor rgb="FFFEFBFA"/>
        <bgColor rgb="FFFEFBFA"/>
      </patternFill>
    </fill>
    <fill>
      <patternFill patternType="solid">
        <fgColor rgb="FFE7F6EF"/>
        <bgColor rgb="FFE7F6EF"/>
      </patternFill>
    </fill>
    <fill>
      <patternFill patternType="solid">
        <fgColor rgb="FFAEDEC6"/>
        <bgColor rgb="FFAEDEC6"/>
      </patternFill>
    </fill>
    <fill>
      <patternFill patternType="solid">
        <fgColor rgb="FFB4E1CB"/>
        <bgColor rgb="FFB4E1CB"/>
      </patternFill>
    </fill>
    <fill>
      <patternFill patternType="solid">
        <fgColor rgb="FFF8DBD8"/>
        <bgColor rgb="FFF8DBD8"/>
      </patternFill>
    </fill>
    <fill>
      <patternFill patternType="solid">
        <fgColor rgb="FF84CDA9"/>
        <bgColor rgb="FF84CDA9"/>
      </patternFill>
    </fill>
    <fill>
      <patternFill patternType="solid">
        <fgColor rgb="FFFBFEFC"/>
        <bgColor rgb="FFFBFEFC"/>
      </patternFill>
    </fill>
    <fill>
      <patternFill patternType="solid">
        <fgColor rgb="FFF6D0CD"/>
        <bgColor rgb="FFF6D0CD"/>
      </patternFill>
    </fill>
    <fill>
      <patternFill patternType="solid">
        <fgColor rgb="FFCCEBDC"/>
        <bgColor rgb="FFCCEBDC"/>
      </patternFill>
    </fill>
    <fill>
      <patternFill patternType="solid">
        <fgColor rgb="FFF1B8B3"/>
        <bgColor rgb="FFF1B8B3"/>
      </patternFill>
    </fill>
    <fill>
      <patternFill patternType="solid">
        <fgColor rgb="FFF7DAD7"/>
        <bgColor rgb="FFF7DAD7"/>
      </patternFill>
    </fill>
    <fill>
      <patternFill patternType="solid">
        <fgColor rgb="FFD3EDE0"/>
        <bgColor rgb="FFD3EDE0"/>
      </patternFill>
    </fill>
    <fill>
      <patternFill patternType="solid">
        <fgColor rgb="FFEA918A"/>
        <bgColor rgb="FFEA918A"/>
      </patternFill>
    </fill>
    <fill>
      <patternFill patternType="solid">
        <fgColor rgb="FFFCF2F2"/>
        <bgColor rgb="FFFCF2F2"/>
      </patternFill>
    </fill>
    <fill>
      <patternFill patternType="solid">
        <fgColor rgb="FFD9F0E5"/>
        <bgColor rgb="FFD9F0E5"/>
      </patternFill>
    </fill>
    <fill>
      <patternFill patternType="solid">
        <fgColor rgb="FFEAF7F1"/>
        <bgColor rgb="FFEAF7F1"/>
      </patternFill>
    </fill>
    <fill>
      <patternFill patternType="solid">
        <fgColor rgb="FFE67F76"/>
        <bgColor rgb="FFE67F76"/>
      </patternFill>
    </fill>
    <fill>
      <patternFill patternType="solid">
        <fgColor rgb="FFF7D6D3"/>
        <bgColor rgb="FFF7D6D3"/>
      </patternFill>
    </fill>
    <fill>
      <patternFill patternType="solid">
        <fgColor rgb="FFE98E86"/>
        <bgColor rgb="FFE98E86"/>
      </patternFill>
    </fill>
    <fill>
      <patternFill patternType="solid">
        <fgColor rgb="FFEB9891"/>
        <bgColor rgb="FFEB9891"/>
      </patternFill>
    </fill>
    <fill>
      <patternFill patternType="solid">
        <fgColor rgb="FFF5CDC9"/>
        <bgColor rgb="FFF5CDC9"/>
      </patternFill>
    </fill>
    <fill>
      <patternFill patternType="solid">
        <fgColor rgb="FFCBEADB"/>
        <bgColor rgb="FFCBEADB"/>
      </patternFill>
    </fill>
    <fill>
      <patternFill patternType="solid">
        <fgColor rgb="FFFDF5F4"/>
        <bgColor rgb="FFFDF5F4"/>
      </patternFill>
    </fill>
    <fill>
      <patternFill patternType="solid">
        <fgColor rgb="FFCEECDD"/>
        <bgColor rgb="FFCEECDD"/>
      </patternFill>
    </fill>
    <fill>
      <patternFill patternType="solid">
        <fgColor rgb="FF92D3B3"/>
        <bgColor rgb="FF92D3B3"/>
      </patternFill>
    </fill>
    <fill>
      <patternFill patternType="solid">
        <fgColor rgb="FFC6E8D7"/>
        <bgColor rgb="FFC6E8D7"/>
      </patternFill>
    </fill>
    <fill>
      <patternFill patternType="solid">
        <fgColor rgb="FFE6F5EE"/>
        <bgColor rgb="FFE6F5EE"/>
      </patternFill>
    </fill>
    <fill>
      <patternFill patternType="solid">
        <fgColor rgb="FFF0B3AE"/>
        <bgColor rgb="FFF0B3AE"/>
      </patternFill>
    </fill>
    <fill>
      <patternFill patternType="solid">
        <fgColor rgb="FFE2F3EB"/>
        <bgColor rgb="FFE2F3EB"/>
      </patternFill>
    </fill>
    <fill>
      <patternFill patternType="solid">
        <fgColor rgb="FFEA948D"/>
        <bgColor rgb="FFEA948D"/>
      </patternFill>
    </fill>
    <fill>
      <patternFill patternType="solid">
        <fgColor rgb="FFEB9992"/>
        <bgColor rgb="FFEB9992"/>
      </patternFill>
    </fill>
    <fill>
      <patternFill patternType="solid">
        <fgColor rgb="FFEEA9A3"/>
        <bgColor rgb="FFEEA9A3"/>
      </patternFill>
    </fill>
    <fill>
      <patternFill patternType="solid">
        <fgColor rgb="FFF7FCF9"/>
        <bgColor rgb="FFF7FCF9"/>
      </patternFill>
    </fill>
    <fill>
      <patternFill patternType="solid">
        <fgColor rgb="FFE7827A"/>
        <bgColor rgb="FFE7827A"/>
      </patternFill>
    </fill>
    <fill>
      <patternFill patternType="solid">
        <fgColor rgb="FFA2DABF"/>
        <bgColor rgb="FFA2DABF"/>
      </patternFill>
    </fill>
    <fill>
      <patternFill patternType="solid">
        <fgColor rgb="FF74C79E"/>
        <bgColor rgb="FF74C79E"/>
      </patternFill>
    </fill>
    <fill>
      <patternFill patternType="solid">
        <fgColor rgb="FFDEF2E8"/>
        <bgColor rgb="FFDEF2E8"/>
      </patternFill>
    </fill>
    <fill>
      <patternFill patternType="solid">
        <fgColor rgb="FFF1BAB6"/>
        <bgColor rgb="FFF1BAB6"/>
      </patternFill>
    </fill>
    <fill>
      <patternFill patternType="solid">
        <fgColor rgb="FF8DD1B0"/>
        <bgColor rgb="FF8DD1B0"/>
      </patternFill>
    </fill>
    <fill>
      <patternFill patternType="solid">
        <fgColor rgb="FFF6D4D2"/>
        <bgColor rgb="FFF6D4D2"/>
      </patternFill>
    </fill>
    <fill>
      <patternFill patternType="solid">
        <fgColor rgb="FFEFACA6"/>
        <bgColor rgb="FFEFACA6"/>
      </patternFill>
    </fill>
    <fill>
      <patternFill patternType="solid">
        <fgColor rgb="FFA4DAC0"/>
        <bgColor rgb="FFA4DAC0"/>
      </patternFill>
    </fill>
    <fill>
      <patternFill patternType="solid">
        <fgColor rgb="FFEBF7F1"/>
        <bgColor rgb="FFEBF7F1"/>
      </patternFill>
    </fill>
    <fill>
      <patternFill patternType="solid">
        <fgColor rgb="FFFDF6F6"/>
        <bgColor rgb="FFFDF6F6"/>
      </patternFill>
    </fill>
    <fill>
      <patternFill patternType="solid">
        <fgColor rgb="FFCDEBDC"/>
        <bgColor rgb="FFCDEBDC"/>
      </patternFill>
    </fill>
    <fill>
      <patternFill patternType="solid">
        <fgColor rgb="FFA8DCC2"/>
        <bgColor rgb="FFA8DCC2"/>
      </patternFill>
    </fill>
    <fill>
      <patternFill patternType="solid">
        <fgColor rgb="FFF2BFBA"/>
        <bgColor rgb="FFF2BFBA"/>
      </patternFill>
    </fill>
    <fill>
      <patternFill patternType="solid">
        <fgColor rgb="FFEDF8F3"/>
        <bgColor rgb="FFEDF8F3"/>
      </patternFill>
    </fill>
    <fill>
      <patternFill patternType="solid">
        <fgColor rgb="FF7ECBA5"/>
        <bgColor rgb="FF7ECBA5"/>
      </patternFill>
    </fill>
    <fill>
      <patternFill patternType="solid">
        <fgColor rgb="FFC7E8D8"/>
        <bgColor rgb="FFC7E8D8"/>
      </patternFill>
    </fill>
    <fill>
      <patternFill patternType="solid">
        <fgColor rgb="FFE88981"/>
        <bgColor rgb="FFE88981"/>
      </patternFill>
    </fill>
    <fill>
      <patternFill patternType="solid">
        <fgColor rgb="FF58BC8B"/>
        <bgColor rgb="FF58BC8B"/>
      </patternFill>
    </fill>
    <fill>
      <patternFill patternType="solid">
        <fgColor rgb="FF7CCAA4"/>
        <bgColor rgb="FF7CCAA4"/>
      </patternFill>
    </fill>
    <fill>
      <patternFill patternType="solid">
        <fgColor rgb="FF94D4B5"/>
        <bgColor rgb="FF94D4B5"/>
      </patternFill>
    </fill>
    <fill>
      <patternFill patternType="solid">
        <fgColor rgb="FFA0D9BD"/>
        <bgColor rgb="FFA0D9BD"/>
      </patternFill>
    </fill>
    <fill>
      <patternFill patternType="solid">
        <fgColor rgb="FFA1D9BE"/>
        <bgColor rgb="FFA1D9BE"/>
      </patternFill>
    </fill>
    <fill>
      <patternFill patternType="solid">
        <fgColor rgb="FFFCF1F1"/>
        <bgColor rgb="FFFCF1F1"/>
      </patternFill>
    </fill>
    <fill>
      <patternFill patternType="solid">
        <fgColor rgb="FFF6FCF9"/>
        <bgColor rgb="FFF6FCF9"/>
      </patternFill>
    </fill>
    <fill>
      <patternFill patternType="solid">
        <fgColor rgb="FFF2BEB9"/>
        <bgColor rgb="FFF2BEB9"/>
      </patternFill>
    </fill>
    <fill>
      <patternFill patternType="solid">
        <fgColor rgb="FFFDF7F7"/>
        <bgColor rgb="FFFDF7F7"/>
      </patternFill>
    </fill>
    <fill>
      <patternFill patternType="solid">
        <fgColor rgb="FFFEFDFC"/>
        <bgColor rgb="FFFEFDFC"/>
      </patternFill>
    </fill>
    <fill>
      <patternFill patternType="solid">
        <fgColor rgb="FF82CDA8"/>
        <bgColor rgb="FF82CDA8"/>
      </patternFill>
    </fill>
    <fill>
      <patternFill patternType="solid">
        <fgColor rgb="FFD2EDE0"/>
        <bgColor rgb="FFD2EDE0"/>
      </patternFill>
    </fill>
    <fill>
      <patternFill patternType="solid">
        <fgColor rgb="FFE67E75"/>
        <bgColor rgb="FFE67E75"/>
      </patternFill>
    </fill>
    <fill>
      <patternFill patternType="solid">
        <fgColor rgb="FFEEA69F"/>
        <bgColor rgb="FFEEA69F"/>
      </patternFill>
    </fill>
    <fill>
      <patternFill patternType="solid">
        <fgColor rgb="FFB3E0CA"/>
        <bgColor rgb="FFB3E0CA"/>
      </patternFill>
    </fill>
    <fill>
      <patternFill patternType="solid">
        <fgColor rgb="FFFAE6E5"/>
        <bgColor rgb="FFFAE6E5"/>
      </patternFill>
    </fill>
    <fill>
      <patternFill patternType="solid">
        <fgColor rgb="FFFCF3F2"/>
        <bgColor rgb="FFFCF3F2"/>
      </patternFill>
    </fill>
    <fill>
      <patternFill patternType="solid">
        <fgColor rgb="FFE9F7F0"/>
        <bgColor rgb="FFE9F7F0"/>
      </patternFill>
    </fill>
    <fill>
      <patternFill patternType="solid">
        <fgColor rgb="FFF4FBF8"/>
        <bgColor rgb="FFF4FBF8"/>
      </patternFill>
    </fill>
    <fill>
      <patternFill patternType="solid">
        <fgColor rgb="FFFEFAF9"/>
        <bgColor rgb="FFFEFAF9"/>
      </patternFill>
    </fill>
    <fill>
      <patternFill patternType="solid">
        <fgColor rgb="FFA9DCC3"/>
        <bgColor rgb="FFA9DCC3"/>
      </patternFill>
    </fill>
    <fill>
      <patternFill patternType="solid">
        <fgColor rgb="FFBFE5D2"/>
        <bgColor rgb="FFBFE5D2"/>
      </patternFill>
    </fill>
    <fill>
      <patternFill patternType="solid">
        <fgColor rgb="FFE8F6EF"/>
        <bgColor rgb="FFE8F6EF"/>
      </patternFill>
    </fill>
    <fill>
      <patternFill patternType="solid">
        <fgColor rgb="FFFEF9F9"/>
        <bgColor rgb="FFFEF9F9"/>
      </patternFill>
    </fill>
    <fill>
      <patternFill patternType="solid">
        <fgColor rgb="FFFDFFFE"/>
        <bgColor rgb="FFFDFFFE"/>
      </patternFill>
    </fill>
    <fill>
      <patternFill patternType="solid">
        <fgColor rgb="FFFBFEFD"/>
        <bgColor rgb="FFFBFEFD"/>
      </patternFill>
    </fill>
    <fill>
      <patternFill patternType="solid">
        <fgColor rgb="FFF7D9D6"/>
        <bgColor rgb="FFF7D9D6"/>
      </patternFill>
    </fill>
    <fill>
      <patternFill patternType="solid">
        <fgColor rgb="FFFEFCFB"/>
        <bgColor rgb="FFFEFCFB"/>
      </patternFill>
    </fill>
    <fill>
      <patternFill patternType="solid">
        <fgColor rgb="FFFCF4F3"/>
        <bgColor rgb="FFFCF4F3"/>
      </patternFill>
    </fill>
    <fill>
      <patternFill patternType="solid">
        <fgColor rgb="FFF5FBF9"/>
        <bgColor rgb="FFF5FBF9"/>
      </patternFill>
    </fill>
    <fill>
      <patternFill patternType="solid">
        <fgColor rgb="FFDDF1E7"/>
        <bgColor rgb="FFDDF1E7"/>
      </patternFill>
    </fill>
    <fill>
      <patternFill patternType="solid">
        <fgColor rgb="FFF2BCB7"/>
        <bgColor rgb="FFF2BCB7"/>
      </patternFill>
    </fill>
    <fill>
      <patternFill patternType="solid">
        <fgColor rgb="FFEC9E97"/>
        <bgColor rgb="FFEC9E97"/>
      </patternFill>
    </fill>
    <fill>
      <patternFill patternType="solid">
        <fgColor rgb="FFFDF4F3"/>
        <bgColor rgb="FFFDF4F3"/>
      </patternFill>
    </fill>
    <fill>
      <patternFill patternType="solid">
        <fgColor rgb="FFA5DBC1"/>
        <bgColor rgb="FFA5DBC1"/>
      </patternFill>
    </fill>
    <fill>
      <patternFill patternType="solid">
        <fgColor rgb="FF68C296"/>
        <bgColor rgb="FF68C296"/>
      </patternFill>
    </fill>
    <fill>
      <patternFill patternType="solid">
        <fgColor rgb="FFEA928B"/>
        <bgColor rgb="FFEA928B"/>
      </patternFill>
    </fill>
    <fill>
      <patternFill patternType="solid">
        <fgColor rgb="FFEFAEA9"/>
        <bgColor rgb="FFEFAEA9"/>
      </patternFill>
    </fill>
    <fill>
      <patternFill patternType="solid">
        <fgColor rgb="FFF8FDFA"/>
        <bgColor rgb="FFF8FDFA"/>
      </patternFill>
    </fill>
    <fill>
      <patternFill patternType="solid">
        <fgColor rgb="FFACDEC5"/>
        <bgColor rgb="FFACDEC5"/>
      </patternFill>
    </fill>
    <fill>
      <patternFill patternType="solid">
        <fgColor rgb="FFFBEAE8"/>
        <bgColor rgb="FFFBEAE8"/>
      </patternFill>
    </fill>
    <fill>
      <patternFill patternType="solid">
        <fgColor rgb="FF97D5B7"/>
        <bgColor rgb="FF97D5B7"/>
      </patternFill>
    </fill>
    <fill>
      <patternFill patternType="solid">
        <fgColor rgb="FFF2BCB8"/>
        <bgColor rgb="FFF2BCB8"/>
      </patternFill>
    </fill>
    <fill>
      <patternFill patternType="solid">
        <fgColor rgb="FFFBECEA"/>
        <bgColor rgb="FFFBECEA"/>
      </patternFill>
    </fill>
    <fill>
      <patternFill patternType="solid">
        <fgColor rgb="FF6DC49A"/>
        <bgColor rgb="FF6DC49A"/>
      </patternFill>
    </fill>
    <fill>
      <patternFill patternType="solid">
        <fgColor rgb="FFF5CBC8"/>
        <bgColor rgb="FFF5CBC8"/>
      </patternFill>
    </fill>
    <fill>
      <patternFill patternType="solid">
        <fgColor rgb="FFAADDC4"/>
        <bgColor rgb="FFAADDC4"/>
      </patternFill>
    </fill>
    <fill>
      <patternFill patternType="solid">
        <fgColor rgb="FFEA938C"/>
        <bgColor rgb="FFEA938C"/>
      </patternFill>
    </fill>
    <fill>
      <patternFill patternType="solid">
        <fgColor rgb="FFD6EFE2"/>
        <bgColor rgb="FFD6EFE2"/>
      </patternFill>
    </fill>
    <fill>
      <patternFill patternType="solid">
        <fgColor rgb="FFF3C1BC"/>
        <bgColor rgb="FFF3C1BC"/>
      </patternFill>
    </fill>
    <fill>
      <patternFill patternType="solid">
        <fgColor rgb="FFECF7F2"/>
        <bgColor rgb="FFECF7F2"/>
      </patternFill>
    </fill>
    <fill>
      <patternFill patternType="solid">
        <fgColor rgb="FFBAE3CF"/>
        <bgColor rgb="FFBAE3CF"/>
      </patternFill>
    </fill>
    <fill>
      <patternFill patternType="solid">
        <fgColor rgb="FF9FD8BC"/>
        <bgColor rgb="FF9FD8BC"/>
      </patternFill>
    </fill>
    <fill>
      <patternFill patternType="solid">
        <fgColor rgb="FFFDF9F8"/>
        <bgColor rgb="FFFDF9F8"/>
      </patternFill>
    </fill>
    <fill>
      <patternFill patternType="solid">
        <fgColor rgb="FF91D3B3"/>
        <bgColor rgb="FF91D3B3"/>
      </patternFill>
    </fill>
    <fill>
      <patternFill patternType="solid">
        <fgColor rgb="FFB2E0C9"/>
        <bgColor rgb="FFB2E0C9"/>
      </patternFill>
    </fill>
    <fill>
      <patternFill patternType="solid">
        <fgColor rgb="FFF7D7D4"/>
        <bgColor rgb="FFF7D7D4"/>
      </patternFill>
    </fill>
    <fill>
      <patternFill patternType="solid">
        <fgColor rgb="FF7DCBA5"/>
        <bgColor rgb="FF7DCBA5"/>
      </patternFill>
    </fill>
    <fill>
      <patternFill patternType="solid">
        <fgColor rgb="FFEB9B94"/>
        <bgColor rgb="FFEB9B94"/>
      </patternFill>
    </fill>
    <fill>
      <patternFill patternType="solid">
        <fgColor rgb="FF5DBE8F"/>
        <bgColor rgb="FF5DBE8F"/>
      </patternFill>
    </fill>
    <fill>
      <patternFill patternType="solid">
        <fgColor rgb="FFDFF2E9"/>
        <bgColor rgb="FFDFF2E9"/>
      </patternFill>
    </fill>
    <fill>
      <patternFill patternType="solid">
        <fgColor rgb="FF65C194"/>
        <bgColor rgb="FF65C194"/>
      </patternFill>
    </fill>
    <fill>
      <patternFill patternType="solid">
        <fgColor rgb="FFF5CBC7"/>
        <bgColor rgb="FFF5CBC7"/>
      </patternFill>
    </fill>
    <fill>
      <patternFill patternType="solid">
        <fgColor rgb="FFF1F9F5"/>
        <bgColor rgb="FFF1F9F5"/>
      </patternFill>
    </fill>
    <fill>
      <patternFill patternType="solid">
        <fgColor rgb="FFF2BEBA"/>
        <bgColor rgb="FFF2BEBA"/>
      </patternFill>
    </fill>
    <fill>
      <patternFill patternType="solid">
        <fgColor rgb="FFF5CCC8"/>
        <bgColor rgb="FFF5CCC8"/>
      </patternFill>
    </fill>
    <fill>
      <patternFill patternType="solid">
        <fgColor rgb="FFFBEEED"/>
        <bgColor rgb="FFFBEEED"/>
      </patternFill>
    </fill>
    <fill>
      <patternFill patternType="solid">
        <fgColor rgb="FFE98D85"/>
        <bgColor rgb="FFE98D85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3" fontId="3" numFmtId="0" xfId="0" applyAlignment="1" applyFill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3" fontId="7" numFmtId="0" xfId="0" applyAlignment="1" applyFill="1" applyFont="1">
      <alignment horizontal="right" vertical="bottom"/>
    </xf>
    <xf borderId="0" fillId="0" fontId="8" numFmtId="0" xfId="0" applyAlignment="1" applyFont="1">
      <alignment horizontal="center" vertical="bottom"/>
    </xf>
    <xf borderId="1" fillId="4" fontId="3" numFmtId="164" xfId="0" applyAlignment="1" applyBorder="1" applyFill="1" applyFont="1" applyNumberFormat="1">
      <alignment horizontal="center" vertical="bottom"/>
    </xf>
    <xf borderId="2" fillId="4" fontId="3" numFmtId="164" xfId="0" applyAlignment="1" applyBorder="1" applyFill="1" applyFont="1" applyNumberFormat="1">
      <alignment horizontal="center" vertical="bottom"/>
    </xf>
    <xf borderId="2" fillId="4" fontId="6" numFmtId="0" xfId="0" applyAlignment="1" applyBorder="1" applyFill="1" applyFont="1">
      <alignment horizontal="center" vertical="bottom"/>
    </xf>
    <xf borderId="3" fillId="4" fontId="3" numFmtId="164" xfId="0" applyAlignment="1" applyBorder="1" applyFill="1" applyFont="1" applyNumberFormat="1">
      <alignment horizontal="center" vertical="bottom"/>
    </xf>
    <xf borderId="1" fillId="2" fontId="3" numFmtId="164" xfId="0" applyAlignment="1" applyBorder="1" applyFill="1" applyFont="1" applyNumberFormat="1">
      <alignment horizontal="center" vertical="bottom"/>
    </xf>
    <xf borderId="2" fillId="2" fontId="3" numFmtId="164" xfId="0" applyAlignment="1" applyBorder="1" applyFill="1" applyFont="1" applyNumberFormat="1">
      <alignment horizontal="center" vertical="bottom"/>
    </xf>
    <xf borderId="2" fillId="2" fontId="6" numFmtId="0" xfId="0" applyAlignment="1" applyBorder="1" applyFill="1" applyFont="1">
      <alignment horizontal="center" vertical="bottom"/>
    </xf>
    <xf borderId="3" fillId="2" fontId="3" numFmtId="164" xfId="0" applyAlignment="1" applyBorder="1" applyFill="1" applyFont="1" applyNumberFormat="1">
      <alignment horizontal="center" vertical="bottom"/>
    </xf>
    <xf borderId="4" fillId="4" fontId="3" numFmtId="164" xfId="0" applyAlignment="1" applyBorder="1" applyFill="1" applyFont="1" applyNumberFormat="1">
      <alignment horizontal="center" vertical="bottom"/>
    </xf>
    <xf borderId="0" fillId="4" fontId="3" numFmtId="164" xfId="0" applyAlignment="1" applyFill="1" applyFont="1" applyNumberFormat="1">
      <alignment horizontal="center" vertical="bottom"/>
    </xf>
    <xf borderId="0" fillId="4" fontId="6" numFmtId="0" xfId="0" applyAlignment="1" applyFill="1" applyFont="1">
      <alignment horizontal="center" vertical="bottom"/>
    </xf>
    <xf borderId="5" fillId="4" fontId="3" numFmtId="164" xfId="0" applyAlignment="1" applyBorder="1" applyFill="1" applyFont="1" applyNumberFormat="1">
      <alignment horizontal="center" vertical="bottom"/>
    </xf>
    <xf borderId="4" fillId="2" fontId="3" numFmtId="164" xfId="0" applyAlignment="1" applyBorder="1" applyFill="1" applyFont="1" applyNumberFormat="1">
      <alignment horizontal="center" vertical="bottom"/>
    </xf>
    <xf borderId="0" fillId="2" fontId="3" numFmtId="164" xfId="0" applyAlignment="1" applyFill="1" applyFont="1" applyNumberFormat="1">
      <alignment horizontal="center" vertical="bottom"/>
    </xf>
    <xf borderId="0" fillId="2" fontId="6" numFmtId="0" xfId="0" applyAlignment="1" applyFill="1" applyFont="1">
      <alignment horizontal="center" vertical="bottom"/>
    </xf>
    <xf borderId="5" fillId="2" fontId="3" numFmtId="164" xfId="0" applyAlignment="1" applyBorder="1" applyFill="1" applyFont="1" applyNumberFormat="1">
      <alignment horizontal="center" vertical="bottom"/>
    </xf>
    <xf borderId="0" fillId="0" fontId="3" numFmtId="0" xfId="0" applyAlignment="1" applyFont="1">
      <alignment horizontal="center" readingOrder="0" vertical="bottom"/>
    </xf>
    <xf borderId="4" fillId="4" fontId="6" numFmtId="0" xfId="0" applyAlignment="1" applyBorder="1" applyFill="1" applyFont="1">
      <alignment horizontal="center" vertical="bottom"/>
    </xf>
    <xf borderId="5" fillId="4" fontId="6" numFmtId="0" xfId="0" applyAlignment="1" applyBorder="1" applyFill="1" applyFont="1">
      <alignment horizontal="center" vertical="bottom"/>
    </xf>
    <xf borderId="0" fillId="4" fontId="3" numFmtId="0" xfId="0" applyAlignment="1" applyFill="1" applyFont="1">
      <alignment horizontal="center" vertical="bottom"/>
    </xf>
    <xf borderId="6" fillId="4" fontId="3" numFmtId="164" xfId="0" applyAlignment="1" applyBorder="1" applyFill="1" applyFont="1" applyNumberFormat="1">
      <alignment horizontal="center" vertical="bottom"/>
    </xf>
    <xf borderId="7" fillId="4" fontId="3" numFmtId="164" xfId="0" applyAlignment="1" applyBorder="1" applyFill="1" applyFont="1" applyNumberFormat="1">
      <alignment horizontal="center" vertical="bottom"/>
    </xf>
    <xf borderId="7" fillId="4" fontId="3" numFmtId="0" xfId="0" applyAlignment="1" applyBorder="1" applyFill="1" applyFont="1">
      <alignment horizontal="center" vertical="bottom"/>
    </xf>
    <xf borderId="8" fillId="4" fontId="3" numFmtId="164" xfId="0" applyAlignment="1" applyBorder="1" applyFill="1" applyFont="1" applyNumberFormat="1">
      <alignment horizontal="center" vertical="bottom"/>
    </xf>
    <xf borderId="4" fillId="2" fontId="6" numFmtId="0" xfId="0" applyAlignment="1" applyBorder="1" applyFill="1" applyFont="1">
      <alignment horizontal="center" vertical="bottom"/>
    </xf>
    <xf borderId="5" fillId="2" fontId="6" numFmtId="0" xfId="0" applyAlignment="1" applyBorder="1" applyFill="1" applyFont="1">
      <alignment horizontal="center" vertical="bottom"/>
    </xf>
    <xf borderId="6" fillId="2" fontId="3" numFmtId="164" xfId="0" applyAlignment="1" applyBorder="1" applyFill="1" applyFont="1" applyNumberFormat="1">
      <alignment horizontal="center" vertical="bottom"/>
    </xf>
    <xf borderId="7" fillId="2" fontId="3" numFmtId="164" xfId="0" applyAlignment="1" applyBorder="1" applyFill="1" applyFont="1" applyNumberFormat="1">
      <alignment horizontal="center" vertical="bottom"/>
    </xf>
    <xf borderId="7" fillId="2" fontId="6" numFmtId="0" xfId="0" applyAlignment="1" applyBorder="1" applyFill="1" applyFont="1">
      <alignment horizontal="center" vertical="bottom"/>
    </xf>
    <xf borderId="8" fillId="2" fontId="3" numFmtId="164" xfId="0" applyAlignment="1" applyBorder="1" applyFill="1" applyFont="1" applyNumberFormat="1">
      <alignment horizontal="center" vertical="bottom"/>
    </xf>
    <xf borderId="0" fillId="0" fontId="9" numFmtId="0" xfId="0" applyAlignment="1" applyFont="1">
      <alignment horizontal="right" readingOrder="0"/>
    </xf>
    <xf borderId="0" fillId="0" fontId="2" numFmtId="164" xfId="0" applyFont="1" applyNumberFormat="1"/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5" fontId="3" numFmtId="2" xfId="0" applyAlignment="1" applyFill="1" applyFont="1" applyNumberFormat="1">
      <alignment horizontal="center" vertical="bottom"/>
    </xf>
    <xf borderId="0" fillId="0" fontId="3" numFmtId="2" xfId="0" applyAlignment="1" applyFont="1" applyNumberFormat="1">
      <alignment horizontal="center" vertical="bottom"/>
    </xf>
    <xf borderId="0" fillId="0" fontId="1" numFmtId="0" xfId="0" applyAlignment="1" applyFont="1">
      <alignment horizontal="right" readingOrder="0"/>
    </xf>
    <xf borderId="0" fillId="0" fontId="2" numFmtId="164" xfId="0" applyAlignment="1" applyFont="1" applyNumberFormat="1">
      <alignment horizontal="center"/>
    </xf>
    <xf borderId="9" fillId="0" fontId="3" numFmtId="9" xfId="0" applyAlignment="1" applyBorder="1" applyFont="1" applyNumberFormat="1">
      <alignment horizontal="center" vertical="bottom"/>
    </xf>
    <xf borderId="0" fillId="6" fontId="3" numFmtId="0" xfId="0" applyAlignment="1" applyFill="1" applyFont="1">
      <alignment horizontal="center" vertical="bottom"/>
    </xf>
    <xf borderId="0" fillId="2" fontId="10" numFmtId="0" xfId="0" applyAlignment="1" applyFill="1" applyFont="1">
      <alignment readingOrder="0" vertical="bottom"/>
    </xf>
    <xf borderId="0" fillId="7" fontId="3" numFmtId="164" xfId="0" applyAlignment="1" applyFill="1" applyFont="1" applyNumberFormat="1">
      <alignment horizontal="right" vertical="bottom"/>
    </xf>
    <xf borderId="0" fillId="8" fontId="3" numFmtId="164" xfId="0" applyAlignment="1" applyFill="1" applyFont="1" applyNumberFormat="1">
      <alignment horizontal="right" vertical="bottom"/>
    </xf>
    <xf borderId="1" fillId="9" fontId="3" numFmtId="164" xfId="0" applyAlignment="1" applyBorder="1" applyFill="1" applyFont="1" applyNumberFormat="1">
      <alignment horizontal="center" vertical="bottom"/>
    </xf>
    <xf borderId="2" fillId="10" fontId="3" numFmtId="164" xfId="0" applyAlignment="1" applyBorder="1" applyFill="1" applyFont="1" applyNumberFormat="1">
      <alignment horizontal="center" vertical="bottom"/>
    </xf>
    <xf borderId="2" fillId="11" fontId="3" numFmtId="164" xfId="0" applyAlignment="1" applyBorder="1" applyFill="1" applyFont="1" applyNumberFormat="1">
      <alignment horizontal="center" vertical="bottom"/>
    </xf>
    <xf borderId="2" fillId="12" fontId="3" numFmtId="164" xfId="0" applyAlignment="1" applyBorder="1" applyFill="1" applyFont="1" applyNumberFormat="1">
      <alignment horizontal="center" vertical="bottom"/>
    </xf>
    <xf borderId="3" fillId="13" fontId="3" numFmtId="164" xfId="0" applyAlignment="1" applyBorder="1" applyFill="1" applyFont="1" applyNumberFormat="1">
      <alignment horizontal="center" vertical="bottom"/>
    </xf>
    <xf borderId="1" fillId="14" fontId="11" numFmtId="0" xfId="0" applyAlignment="1" applyBorder="1" applyFill="1" applyFont="1">
      <alignment horizontal="center" vertical="bottom"/>
    </xf>
    <xf borderId="2" fillId="15" fontId="11" numFmtId="0" xfId="0" applyAlignment="1" applyBorder="1" applyFill="1" applyFont="1">
      <alignment horizontal="center" vertical="bottom"/>
    </xf>
    <xf borderId="3" fillId="15" fontId="11" numFmtId="0" xfId="0" applyAlignment="1" applyBorder="1" applyFill="1" applyFont="1">
      <alignment horizontal="center" vertical="bottom"/>
    </xf>
    <xf borderId="4" fillId="16" fontId="3" numFmtId="164" xfId="0" applyAlignment="1" applyBorder="1" applyFill="1" applyFont="1" applyNumberFormat="1">
      <alignment horizontal="center" vertical="bottom"/>
    </xf>
    <xf borderId="0" fillId="9" fontId="3" numFmtId="164" xfId="0" applyAlignment="1" applyFill="1" applyFont="1" applyNumberFormat="1">
      <alignment horizontal="center" vertical="bottom"/>
    </xf>
    <xf borderId="0" fillId="17" fontId="3" numFmtId="164" xfId="0" applyAlignment="1" applyFill="1" applyFont="1" applyNumberFormat="1">
      <alignment horizontal="center" vertical="bottom"/>
    </xf>
    <xf borderId="0" fillId="18" fontId="3" numFmtId="164" xfId="0" applyAlignment="1" applyFill="1" applyFont="1" applyNumberFormat="1">
      <alignment horizontal="center" vertical="bottom"/>
    </xf>
    <xf borderId="5" fillId="19" fontId="3" numFmtId="164" xfId="0" applyAlignment="1" applyBorder="1" applyFill="1" applyFont="1" applyNumberFormat="1">
      <alignment horizontal="center" vertical="bottom"/>
    </xf>
    <xf borderId="4" fillId="14" fontId="11" numFmtId="0" xfId="0" applyAlignment="1" applyBorder="1" applyFill="1" applyFont="1">
      <alignment horizontal="center" vertical="bottom"/>
    </xf>
    <xf borderId="0" fillId="14" fontId="11" numFmtId="0" xfId="0" applyAlignment="1" applyFill="1" applyFont="1">
      <alignment horizontal="center" vertical="bottom"/>
    </xf>
    <xf borderId="0" fillId="15" fontId="11" numFmtId="0" xfId="0" applyAlignment="1" applyFill="1" applyFont="1">
      <alignment horizontal="center" vertical="bottom"/>
    </xf>
    <xf borderId="5" fillId="15" fontId="11" numFmtId="0" xfId="0" applyAlignment="1" applyBorder="1" applyFill="1" applyFont="1">
      <alignment horizontal="center" vertical="bottom"/>
    </xf>
    <xf borderId="4" fillId="20" fontId="3" numFmtId="164" xfId="0" applyAlignment="1" applyBorder="1" applyFill="1" applyFont="1" applyNumberFormat="1">
      <alignment horizontal="center" vertical="bottom"/>
    </xf>
    <xf borderId="0" fillId="21" fontId="3" numFmtId="164" xfId="0" applyAlignment="1" applyFill="1" applyFont="1" applyNumberFormat="1">
      <alignment horizontal="center" vertical="bottom"/>
    </xf>
    <xf borderId="0" fillId="22" fontId="3" numFmtId="164" xfId="0" applyAlignment="1" applyFill="1" applyFont="1" applyNumberFormat="1">
      <alignment horizontal="center" vertical="bottom"/>
    </xf>
    <xf borderId="0" fillId="8" fontId="3" numFmtId="164" xfId="0" applyAlignment="1" applyFill="1" applyFont="1" applyNumberFormat="1">
      <alignment horizontal="center" vertical="bottom"/>
    </xf>
    <xf borderId="5" fillId="23" fontId="3" numFmtId="164" xfId="0" applyAlignment="1" applyBorder="1" applyFill="1" applyFont="1" applyNumberFormat="1">
      <alignment horizontal="center" vertical="bottom"/>
    </xf>
    <xf borderId="4" fillId="24" fontId="3" numFmtId="164" xfId="0" applyAlignment="1" applyBorder="1" applyFill="1" applyFont="1" applyNumberFormat="1">
      <alignment horizontal="center" vertical="bottom"/>
    </xf>
    <xf borderId="0" fillId="25" fontId="3" numFmtId="164" xfId="0" applyAlignment="1" applyFill="1" applyFont="1" applyNumberFormat="1">
      <alignment horizontal="center" vertical="bottom"/>
    </xf>
    <xf borderId="0" fillId="26" fontId="3" numFmtId="164" xfId="0" applyAlignment="1" applyFill="1" applyFont="1" applyNumberFormat="1">
      <alignment horizontal="center" vertical="bottom"/>
    </xf>
    <xf borderId="0" fillId="27" fontId="3" numFmtId="164" xfId="0" applyAlignment="1" applyFill="1" applyFont="1" applyNumberFormat="1">
      <alignment horizontal="center" vertical="bottom"/>
    </xf>
    <xf borderId="5" fillId="28" fontId="3" numFmtId="164" xfId="0" applyAlignment="1" applyBorder="1" applyFill="1" applyFont="1" applyNumberFormat="1">
      <alignment horizontal="center" vertical="bottom"/>
    </xf>
    <xf borderId="6" fillId="29" fontId="3" numFmtId="164" xfId="0" applyAlignment="1" applyBorder="1" applyFill="1" applyFont="1" applyNumberFormat="1">
      <alignment horizontal="center" vertical="bottom"/>
    </xf>
    <xf borderId="7" fillId="30" fontId="3" numFmtId="164" xfId="0" applyAlignment="1" applyBorder="1" applyFill="1" applyFont="1" applyNumberFormat="1">
      <alignment horizontal="center" vertical="bottom"/>
    </xf>
    <xf borderId="7" fillId="31" fontId="3" numFmtId="164" xfId="0" applyAlignment="1" applyBorder="1" applyFill="1" applyFont="1" applyNumberFormat="1">
      <alignment horizontal="center" vertical="bottom"/>
    </xf>
    <xf borderId="7" fillId="32" fontId="3" numFmtId="164" xfId="0" applyAlignment="1" applyBorder="1" applyFill="1" applyFont="1" applyNumberFormat="1">
      <alignment horizontal="center" vertical="bottom"/>
    </xf>
    <xf borderId="8" fillId="33" fontId="3" numFmtId="164" xfId="0" applyAlignment="1" applyBorder="1" applyFill="1" applyFont="1" applyNumberFormat="1">
      <alignment horizontal="center" vertical="bottom"/>
    </xf>
    <xf borderId="6" fillId="14" fontId="11" numFmtId="0" xfId="0" applyAlignment="1" applyBorder="1" applyFill="1" applyFont="1">
      <alignment horizontal="center" vertical="bottom"/>
    </xf>
    <xf borderId="7" fillId="14" fontId="11" numFmtId="0" xfId="0" applyAlignment="1" applyBorder="1" applyFill="1" applyFont="1">
      <alignment horizontal="center" vertical="bottom"/>
    </xf>
    <xf borderId="8" fillId="14" fontId="11" numFmtId="0" xfId="0" applyAlignment="1" applyBorder="1" applyFill="1" applyFont="1">
      <alignment horizontal="center" vertical="bottom"/>
    </xf>
    <xf borderId="1" fillId="34" fontId="3" numFmtId="164" xfId="0" applyAlignment="1" applyBorder="1" applyFill="1" applyFont="1" applyNumberFormat="1">
      <alignment horizontal="center" vertical="bottom"/>
    </xf>
    <xf borderId="2" fillId="35" fontId="3" numFmtId="164" xfId="0" applyAlignment="1" applyBorder="1" applyFill="1" applyFont="1" applyNumberFormat="1">
      <alignment horizontal="center" vertical="bottom"/>
    </xf>
    <xf borderId="2" fillId="36" fontId="3" numFmtId="164" xfId="0" applyAlignment="1" applyBorder="1" applyFill="1" applyFont="1" applyNumberFormat="1">
      <alignment horizontal="center" vertical="bottom"/>
    </xf>
    <xf borderId="2" fillId="37" fontId="3" numFmtId="164" xfId="0" applyAlignment="1" applyBorder="1" applyFill="1" applyFont="1" applyNumberFormat="1">
      <alignment horizontal="center" vertical="bottom"/>
    </xf>
    <xf borderId="3" fillId="38" fontId="3" numFmtId="164" xfId="0" applyAlignment="1" applyBorder="1" applyFill="1" applyFont="1" applyNumberFormat="1">
      <alignment horizontal="center" vertical="bottom"/>
    </xf>
    <xf borderId="1" fillId="39" fontId="3" numFmtId="165" xfId="0" applyAlignment="1" applyBorder="1" applyFill="1" applyFont="1" applyNumberFormat="1">
      <alignment horizontal="center" vertical="bottom"/>
    </xf>
    <xf borderId="2" fillId="40" fontId="3" numFmtId="165" xfId="0" applyAlignment="1" applyBorder="1" applyFill="1" applyFont="1" applyNumberFormat="1">
      <alignment horizontal="center" vertical="bottom"/>
    </xf>
    <xf borderId="2" fillId="23" fontId="3" numFmtId="165" xfId="0" applyAlignment="1" applyBorder="1" applyFill="1" applyFont="1" applyNumberFormat="1">
      <alignment horizontal="center" vertical="bottom"/>
    </xf>
    <xf borderId="2" fillId="41" fontId="3" numFmtId="165" xfId="0" applyAlignment="1" applyBorder="1" applyFill="1" applyFont="1" applyNumberFormat="1">
      <alignment horizontal="center" vertical="bottom"/>
    </xf>
    <xf borderId="3" fillId="42" fontId="3" numFmtId="165" xfId="0" applyAlignment="1" applyBorder="1" applyFill="1" applyFont="1" applyNumberFormat="1">
      <alignment horizontal="center" vertical="bottom"/>
    </xf>
    <xf borderId="1" fillId="43" fontId="3" numFmtId="164" xfId="0" applyAlignment="1" applyBorder="1" applyFill="1" applyFont="1" applyNumberFormat="1">
      <alignment horizontal="center" vertical="bottom"/>
    </xf>
    <xf borderId="2" fillId="33" fontId="3" numFmtId="164" xfId="0" applyAlignment="1" applyBorder="1" applyFill="1" applyFont="1" applyNumberFormat="1">
      <alignment horizontal="center" vertical="bottom"/>
    </xf>
    <xf borderId="2" fillId="44" fontId="3" numFmtId="164" xfId="0" applyAlignment="1" applyBorder="1" applyFill="1" applyFont="1" applyNumberFormat="1">
      <alignment horizontal="center" vertical="bottom"/>
    </xf>
    <xf borderId="2" fillId="45" fontId="3" numFmtId="164" xfId="0" applyAlignment="1" applyBorder="1" applyFill="1" applyFont="1" applyNumberFormat="1">
      <alignment horizontal="center" vertical="bottom"/>
    </xf>
    <xf borderId="3" fillId="46" fontId="3" numFmtId="164" xfId="0" applyAlignment="1" applyBorder="1" applyFill="1" applyFont="1" applyNumberFormat="1">
      <alignment horizontal="center" vertical="bottom"/>
    </xf>
    <xf borderId="1" fillId="47" fontId="3" numFmtId="165" xfId="0" applyAlignment="1" applyBorder="1" applyFill="1" applyFont="1" applyNumberFormat="1">
      <alignment horizontal="center" vertical="bottom"/>
    </xf>
    <xf borderId="2" fillId="10" fontId="3" numFmtId="165" xfId="0" applyAlignment="1" applyBorder="1" applyFill="1" applyFont="1" applyNumberFormat="1">
      <alignment horizontal="center" vertical="bottom"/>
    </xf>
    <xf borderId="2" fillId="48" fontId="3" numFmtId="165" xfId="0" applyAlignment="1" applyBorder="1" applyFill="1" applyFont="1" applyNumberFormat="1">
      <alignment horizontal="center" vertical="bottom"/>
    </xf>
    <xf borderId="2" fillId="49" fontId="3" numFmtId="165" xfId="0" applyAlignment="1" applyBorder="1" applyFill="1" applyFont="1" applyNumberFormat="1">
      <alignment horizontal="center" vertical="bottom"/>
    </xf>
    <xf borderId="3" fillId="50" fontId="3" numFmtId="165" xfId="0" applyAlignment="1" applyBorder="1" applyFill="1" applyFont="1" applyNumberFormat="1">
      <alignment horizontal="center" vertical="bottom"/>
    </xf>
    <xf borderId="0" fillId="51" fontId="3" numFmtId="164" xfId="0" applyAlignment="1" applyFill="1" applyFont="1" applyNumberFormat="1">
      <alignment horizontal="center" vertical="bottom"/>
    </xf>
    <xf borderId="0" fillId="52" fontId="3" numFmtId="164" xfId="0" applyAlignment="1" applyFill="1" applyFont="1" applyNumberFormat="1">
      <alignment horizontal="center" vertical="bottom"/>
    </xf>
    <xf borderId="0" fillId="53" fontId="3" numFmtId="164" xfId="0" applyAlignment="1" applyFill="1" applyFont="1" applyNumberFormat="1">
      <alignment horizontal="center" vertical="bottom"/>
    </xf>
    <xf borderId="5" fillId="54" fontId="3" numFmtId="164" xfId="0" applyAlignment="1" applyBorder="1" applyFill="1" applyFont="1" applyNumberFormat="1">
      <alignment horizontal="center" vertical="bottom"/>
    </xf>
    <xf borderId="4" fillId="55" fontId="3" numFmtId="165" xfId="0" applyAlignment="1" applyBorder="1" applyFill="1" applyFont="1" applyNumberFormat="1">
      <alignment horizontal="center" vertical="bottom"/>
    </xf>
    <xf borderId="0" fillId="56" fontId="3" numFmtId="165" xfId="0" applyAlignment="1" applyFill="1" applyFont="1" applyNumberFormat="1">
      <alignment horizontal="center" vertical="bottom"/>
    </xf>
    <xf borderId="0" fillId="57" fontId="3" numFmtId="165" xfId="0" applyAlignment="1" applyFill="1" applyFont="1" applyNumberFormat="1">
      <alignment horizontal="center" vertical="bottom"/>
    </xf>
    <xf borderId="0" fillId="58" fontId="3" numFmtId="165" xfId="0" applyAlignment="1" applyFill="1" applyFont="1" applyNumberFormat="1">
      <alignment horizontal="center" vertical="bottom"/>
    </xf>
    <xf borderId="5" fillId="59" fontId="3" numFmtId="165" xfId="0" applyAlignment="1" applyBorder="1" applyFill="1" applyFont="1" applyNumberFormat="1">
      <alignment horizontal="center" vertical="bottom"/>
    </xf>
    <xf borderId="4" fillId="10" fontId="3" numFmtId="164" xfId="0" applyAlignment="1" applyBorder="1" applyFill="1" applyFont="1" applyNumberFormat="1">
      <alignment horizontal="center" vertical="bottom"/>
    </xf>
    <xf borderId="0" fillId="60" fontId="3" numFmtId="164" xfId="0" applyAlignment="1" applyFill="1" applyFont="1" applyNumberFormat="1">
      <alignment horizontal="center" vertical="bottom"/>
    </xf>
    <xf borderId="0" fillId="61" fontId="3" numFmtId="164" xfId="0" applyAlignment="1" applyFill="1" applyFont="1" applyNumberFormat="1">
      <alignment horizontal="center" vertical="bottom"/>
    </xf>
    <xf borderId="0" fillId="62" fontId="3" numFmtId="164" xfId="0" applyAlignment="1" applyFill="1" applyFont="1" applyNumberFormat="1">
      <alignment horizontal="center" vertical="bottom"/>
    </xf>
    <xf borderId="5" fillId="63" fontId="3" numFmtId="164" xfId="0" applyAlignment="1" applyBorder="1" applyFill="1" applyFont="1" applyNumberFormat="1">
      <alignment horizontal="center" vertical="bottom"/>
    </xf>
    <xf borderId="4" fillId="33" fontId="3" numFmtId="165" xfId="0" applyAlignment="1" applyBorder="1" applyFill="1" applyFont="1" applyNumberFormat="1">
      <alignment horizontal="center" vertical="bottom"/>
    </xf>
    <xf borderId="0" fillId="64" fontId="3" numFmtId="165" xfId="0" applyAlignment="1" applyFill="1" applyFont="1" applyNumberFormat="1">
      <alignment horizontal="center" vertical="bottom"/>
    </xf>
    <xf borderId="0" fillId="65" fontId="3" numFmtId="165" xfId="0" applyAlignment="1" applyFill="1" applyFont="1" applyNumberFormat="1">
      <alignment horizontal="center" vertical="bottom"/>
    </xf>
    <xf borderId="0" fillId="66" fontId="3" numFmtId="165" xfId="0" applyAlignment="1" applyFill="1" applyFont="1" applyNumberFormat="1">
      <alignment horizontal="center" vertical="bottom"/>
    </xf>
    <xf borderId="5" fillId="67" fontId="3" numFmtId="165" xfId="0" applyAlignment="1" applyBorder="1" applyFill="1" applyFont="1" applyNumberFormat="1">
      <alignment horizontal="center" vertical="bottom"/>
    </xf>
    <xf borderId="4" fillId="68" fontId="3" numFmtId="164" xfId="0" applyAlignment="1" applyBorder="1" applyFill="1" applyFont="1" applyNumberFormat="1">
      <alignment horizontal="center" vertical="bottom"/>
    </xf>
    <xf borderId="0" fillId="69" fontId="3" numFmtId="164" xfId="0" applyAlignment="1" applyFill="1" applyFont="1" applyNumberFormat="1">
      <alignment horizontal="center" vertical="bottom"/>
    </xf>
    <xf borderId="0" fillId="70" fontId="3" numFmtId="164" xfId="0" applyAlignment="1" applyFill="1" applyFont="1" applyNumberFormat="1">
      <alignment horizontal="center" vertical="bottom"/>
    </xf>
    <xf borderId="5" fillId="71" fontId="3" numFmtId="164" xfId="0" applyAlignment="1" applyBorder="1" applyFill="1" applyFont="1" applyNumberFormat="1">
      <alignment horizontal="center" vertical="bottom"/>
    </xf>
    <xf borderId="4" fillId="72" fontId="3" numFmtId="165" xfId="0" applyAlignment="1" applyBorder="1" applyFill="1" applyFont="1" applyNumberFormat="1">
      <alignment horizontal="center" vertical="bottom"/>
    </xf>
    <xf borderId="0" fillId="73" fontId="3" numFmtId="165" xfId="0" applyAlignment="1" applyFill="1" applyFont="1" applyNumberFormat="1">
      <alignment horizontal="center" vertical="bottom"/>
    </xf>
    <xf borderId="0" fillId="74" fontId="3" numFmtId="165" xfId="0" applyAlignment="1" applyFill="1" applyFont="1" applyNumberFormat="1">
      <alignment horizontal="center" vertical="bottom"/>
    </xf>
    <xf borderId="0" fillId="75" fontId="3" numFmtId="165" xfId="0" applyAlignment="1" applyFill="1" applyFont="1" applyNumberFormat="1">
      <alignment horizontal="center" vertical="bottom"/>
    </xf>
    <xf borderId="5" fillId="20" fontId="3" numFmtId="165" xfId="0" applyAlignment="1" applyBorder="1" applyFill="1" applyFont="1" applyNumberFormat="1">
      <alignment horizontal="center" vertical="bottom"/>
    </xf>
    <xf borderId="4" fillId="76" fontId="3" numFmtId="164" xfId="0" applyAlignment="1" applyBorder="1" applyFill="1" applyFont="1" applyNumberFormat="1">
      <alignment horizontal="center" vertical="bottom"/>
    </xf>
    <xf borderId="0" fillId="77" fontId="3" numFmtId="164" xfId="0" applyAlignment="1" applyFill="1" applyFont="1" applyNumberFormat="1">
      <alignment horizontal="center" vertical="bottom"/>
    </xf>
    <xf borderId="0" fillId="78" fontId="3" numFmtId="164" xfId="0" applyAlignment="1" applyFill="1" applyFont="1" applyNumberFormat="1">
      <alignment horizontal="center" vertical="bottom"/>
    </xf>
    <xf borderId="0" fillId="79" fontId="3" numFmtId="164" xfId="0" applyAlignment="1" applyFill="1" applyFont="1" applyNumberFormat="1">
      <alignment horizontal="center" vertical="bottom"/>
    </xf>
    <xf borderId="5" fillId="80" fontId="3" numFmtId="164" xfId="0" applyAlignment="1" applyBorder="1" applyFill="1" applyFont="1" applyNumberFormat="1">
      <alignment horizontal="center" vertical="bottom"/>
    </xf>
    <xf borderId="4" fillId="81" fontId="3" numFmtId="165" xfId="0" applyAlignment="1" applyBorder="1" applyFill="1" applyFont="1" applyNumberFormat="1">
      <alignment horizontal="center" vertical="bottom"/>
    </xf>
    <xf borderId="0" fillId="82" fontId="3" numFmtId="165" xfId="0" applyAlignment="1" applyFill="1" applyFont="1" applyNumberFormat="1">
      <alignment horizontal="center" vertical="bottom"/>
    </xf>
    <xf borderId="0" fillId="62" fontId="3" numFmtId="165" xfId="0" applyAlignment="1" applyFill="1" applyFont="1" applyNumberFormat="1">
      <alignment horizontal="center" vertical="bottom"/>
    </xf>
    <xf borderId="0" fillId="83" fontId="3" numFmtId="165" xfId="0" applyAlignment="1" applyFill="1" applyFont="1" applyNumberFormat="1">
      <alignment horizontal="center" vertical="bottom"/>
    </xf>
    <xf borderId="5" fillId="54" fontId="3" numFmtId="165" xfId="0" applyAlignment="1" applyBorder="1" applyFill="1" applyFont="1" applyNumberFormat="1">
      <alignment horizontal="center" vertical="bottom"/>
    </xf>
    <xf borderId="4" fillId="84" fontId="3" numFmtId="164" xfId="0" applyAlignment="1" applyBorder="1" applyFill="1" applyFont="1" applyNumberFormat="1">
      <alignment horizontal="center" vertical="bottom"/>
    </xf>
    <xf borderId="0" fillId="85" fontId="3" numFmtId="164" xfId="0" applyAlignment="1" applyFill="1" applyFont="1" applyNumberFormat="1">
      <alignment horizontal="center" vertical="bottom"/>
    </xf>
    <xf borderId="0" fillId="86" fontId="3" numFmtId="164" xfId="0" applyAlignment="1" applyFill="1" applyFont="1" applyNumberFormat="1">
      <alignment horizontal="center" vertical="bottom"/>
    </xf>
    <xf borderId="0" fillId="87" fontId="3" numFmtId="164" xfId="0" applyAlignment="1" applyFill="1" applyFont="1" applyNumberFormat="1">
      <alignment horizontal="center" vertical="bottom"/>
    </xf>
    <xf borderId="5" fillId="10" fontId="3" numFmtId="164" xfId="0" applyAlignment="1" applyBorder="1" applyFill="1" applyFont="1" applyNumberFormat="1">
      <alignment horizontal="center" vertical="bottom"/>
    </xf>
    <xf borderId="0" fillId="88" fontId="3" numFmtId="165" xfId="0" applyAlignment="1" applyFill="1" applyFont="1" applyNumberFormat="1">
      <alignment horizontal="center" vertical="bottom"/>
    </xf>
    <xf borderId="0" fillId="8" fontId="3" numFmtId="165" xfId="0" applyAlignment="1" applyFill="1" applyFont="1" applyNumberFormat="1">
      <alignment horizontal="center" vertical="bottom"/>
    </xf>
    <xf borderId="0" fillId="89" fontId="3" numFmtId="165" xfId="0" applyAlignment="1" applyFill="1" applyFont="1" applyNumberFormat="1">
      <alignment horizontal="center" vertical="bottom"/>
    </xf>
    <xf borderId="5" fillId="90" fontId="3" numFmtId="165" xfId="0" applyAlignment="1" applyBorder="1" applyFill="1" applyFont="1" applyNumberFormat="1">
      <alignment horizontal="center" vertical="bottom"/>
    </xf>
    <xf borderId="4" fillId="62" fontId="3" numFmtId="164" xfId="0" applyAlignment="1" applyBorder="1" applyFill="1" applyFont="1" applyNumberFormat="1">
      <alignment horizontal="center" vertical="bottom"/>
    </xf>
    <xf borderId="0" fillId="58" fontId="3" numFmtId="164" xfId="0" applyAlignment="1" applyFill="1" applyFont="1" applyNumberFormat="1">
      <alignment horizontal="center" vertical="bottom"/>
    </xf>
    <xf borderId="0" fillId="59" fontId="3" numFmtId="164" xfId="0" applyAlignment="1" applyFill="1" applyFont="1" applyNumberFormat="1">
      <alignment horizontal="center" vertical="bottom"/>
    </xf>
    <xf borderId="5" fillId="33" fontId="3" numFmtId="164" xfId="0" applyAlignment="1" applyBorder="1" applyFill="1" applyFont="1" applyNumberFormat="1">
      <alignment horizontal="center" vertical="bottom"/>
    </xf>
    <xf borderId="4" fillId="91" fontId="3" numFmtId="165" xfId="0" applyAlignment="1" applyBorder="1" applyFill="1" applyFont="1" applyNumberFormat="1">
      <alignment horizontal="center" vertical="bottom"/>
    </xf>
    <xf borderId="0" fillId="92" fontId="3" numFmtId="165" xfId="0" applyAlignment="1" applyFill="1" applyFont="1" applyNumberFormat="1">
      <alignment horizontal="center" vertical="bottom"/>
    </xf>
    <xf borderId="0" fillId="93" fontId="3" numFmtId="165" xfId="0" applyAlignment="1" applyFill="1" applyFont="1" applyNumberFormat="1">
      <alignment horizontal="center" vertical="bottom"/>
    </xf>
    <xf borderId="0" fillId="94" fontId="3" numFmtId="165" xfId="0" applyAlignment="1" applyFill="1" applyFont="1" applyNumberFormat="1">
      <alignment horizontal="center" vertical="bottom"/>
    </xf>
    <xf borderId="5" fillId="95" fontId="3" numFmtId="165" xfId="0" applyAlignment="1" applyBorder="1" applyFill="1" applyFont="1" applyNumberFormat="1">
      <alignment horizontal="center" vertical="bottom"/>
    </xf>
    <xf borderId="6" fillId="96" fontId="3" numFmtId="164" xfId="0" applyAlignment="1" applyBorder="1" applyFill="1" applyFont="1" applyNumberFormat="1">
      <alignment horizontal="center" vertical="bottom"/>
    </xf>
    <xf borderId="7" fillId="97" fontId="3" numFmtId="164" xfId="0" applyAlignment="1" applyBorder="1" applyFill="1" applyFont="1" applyNumberFormat="1">
      <alignment horizontal="center" vertical="bottom"/>
    </xf>
    <xf borderId="7" fillId="98" fontId="3" numFmtId="164" xfId="0" applyAlignment="1" applyBorder="1" applyFill="1" applyFont="1" applyNumberFormat="1">
      <alignment horizontal="center" vertical="bottom"/>
    </xf>
    <xf borderId="7" fillId="99" fontId="3" numFmtId="164" xfId="0" applyAlignment="1" applyBorder="1" applyFill="1" applyFont="1" applyNumberFormat="1">
      <alignment horizontal="center" vertical="bottom"/>
    </xf>
    <xf borderId="6" fillId="100" fontId="3" numFmtId="165" xfId="0" applyAlignment="1" applyBorder="1" applyFill="1" applyFont="1" applyNumberFormat="1">
      <alignment horizontal="center" vertical="bottom"/>
    </xf>
    <xf borderId="7" fillId="101" fontId="3" numFmtId="165" xfId="0" applyAlignment="1" applyBorder="1" applyFill="1" applyFont="1" applyNumberFormat="1">
      <alignment horizontal="center" vertical="bottom"/>
    </xf>
    <xf borderId="7" fillId="102" fontId="3" numFmtId="165" xfId="0" applyAlignment="1" applyBorder="1" applyFill="1" applyFont="1" applyNumberFormat="1">
      <alignment horizontal="center" vertical="bottom"/>
    </xf>
    <xf borderId="7" fillId="83" fontId="3" numFmtId="165" xfId="0" applyAlignment="1" applyBorder="1" applyFill="1" applyFont="1" applyNumberFormat="1">
      <alignment horizontal="center" vertical="bottom"/>
    </xf>
    <xf borderId="8" fillId="10" fontId="3" numFmtId="165" xfId="0" applyAlignment="1" applyBorder="1" applyFill="1" applyFont="1" applyNumberFormat="1">
      <alignment horizontal="center" vertical="bottom"/>
    </xf>
    <xf borderId="6" fillId="103" fontId="3" numFmtId="164" xfId="0" applyAlignment="1" applyBorder="1" applyFill="1" applyFont="1" applyNumberFormat="1">
      <alignment horizontal="center" vertical="bottom"/>
    </xf>
    <xf borderId="7" fillId="104" fontId="3" numFmtId="164" xfId="0" applyAlignment="1" applyBorder="1" applyFill="1" applyFont="1" applyNumberFormat="1">
      <alignment horizontal="center" vertical="bottom"/>
    </xf>
    <xf borderId="7" fillId="105" fontId="3" numFmtId="164" xfId="0" applyAlignment="1" applyBorder="1" applyFill="1" applyFont="1" applyNumberFormat="1">
      <alignment horizontal="center" vertical="bottom"/>
    </xf>
    <xf borderId="7" fillId="106" fontId="3" numFmtId="164" xfId="0" applyAlignment="1" applyBorder="1" applyFill="1" applyFont="1" applyNumberFormat="1">
      <alignment horizontal="center" vertical="bottom"/>
    </xf>
    <xf borderId="8" fillId="53" fontId="3" numFmtId="164" xfId="0" applyAlignment="1" applyBorder="1" applyFill="1" applyFont="1" applyNumberFormat="1">
      <alignment horizontal="center" vertical="bottom"/>
    </xf>
    <xf borderId="6" fillId="107" fontId="3" numFmtId="165" xfId="0" applyAlignment="1" applyBorder="1" applyFill="1" applyFont="1" applyNumberFormat="1">
      <alignment horizontal="center" vertical="bottom"/>
    </xf>
    <xf borderId="7" fillId="108" fontId="3" numFmtId="165" xfId="0" applyAlignment="1" applyBorder="1" applyFill="1" applyFont="1" applyNumberFormat="1">
      <alignment horizontal="center" vertical="bottom"/>
    </xf>
    <xf borderId="7" fillId="8" fontId="3" numFmtId="165" xfId="0" applyAlignment="1" applyBorder="1" applyFill="1" applyFont="1" applyNumberFormat="1">
      <alignment horizontal="center" vertical="bottom"/>
    </xf>
    <xf borderId="7" fillId="109" fontId="3" numFmtId="165" xfId="0" applyAlignment="1" applyBorder="1" applyFill="1" applyFont="1" applyNumberFormat="1">
      <alignment horizontal="center" vertical="bottom"/>
    </xf>
    <xf borderId="8" fillId="110" fontId="3" numFmtId="165" xfId="0" applyAlignment="1" applyBorder="1" applyFill="1" applyFont="1" applyNumberFormat="1">
      <alignment horizontal="center" vertical="bottom"/>
    </xf>
    <xf borderId="1" fillId="111" fontId="3" numFmtId="164" xfId="0" applyAlignment="1" applyBorder="1" applyFill="1" applyFont="1" applyNumberFormat="1">
      <alignment horizontal="center" vertical="bottom"/>
    </xf>
    <xf borderId="2" fillId="112" fontId="3" numFmtId="164" xfId="0" applyAlignment="1" applyBorder="1" applyFill="1" applyFont="1" applyNumberFormat="1">
      <alignment horizontal="center" vertical="bottom"/>
    </xf>
    <xf borderId="2" fillId="113" fontId="3" numFmtId="164" xfId="0" applyAlignment="1" applyBorder="1" applyFill="1" applyFont="1" applyNumberFormat="1">
      <alignment horizontal="center" vertical="bottom"/>
    </xf>
    <xf borderId="2" fillId="114" fontId="3" numFmtId="164" xfId="0" applyAlignment="1" applyBorder="1" applyFill="1" applyFont="1" applyNumberFormat="1">
      <alignment horizontal="center" vertical="bottom"/>
    </xf>
    <xf borderId="3" fillId="88" fontId="3" numFmtId="164" xfId="0" applyAlignment="1" applyBorder="1" applyFill="1" applyFont="1" applyNumberFormat="1">
      <alignment horizontal="center" vertical="bottom"/>
    </xf>
    <xf borderId="1" fillId="92" fontId="3" numFmtId="165" xfId="0" applyAlignment="1" applyBorder="1" applyFill="1" applyFont="1" applyNumberFormat="1">
      <alignment horizontal="center" vertical="bottom"/>
    </xf>
    <xf borderId="2" fillId="96" fontId="3" numFmtId="165" xfId="0" applyAlignment="1" applyBorder="1" applyFill="1" applyFont="1" applyNumberFormat="1">
      <alignment horizontal="center" vertical="bottom"/>
    </xf>
    <xf borderId="2" fillId="115" fontId="3" numFmtId="165" xfId="0" applyAlignment="1" applyBorder="1" applyFill="1" applyFont="1" applyNumberFormat="1">
      <alignment horizontal="center" vertical="bottom"/>
    </xf>
    <xf borderId="2" fillId="44" fontId="3" numFmtId="165" xfId="0" applyAlignment="1" applyBorder="1" applyFill="1" applyFont="1" applyNumberFormat="1">
      <alignment horizontal="center" vertical="bottom"/>
    </xf>
    <xf borderId="3" fillId="116" fontId="3" numFmtId="165" xfId="0" applyAlignment="1" applyBorder="1" applyFill="1" applyFont="1" applyNumberFormat="1">
      <alignment horizontal="center" vertical="bottom"/>
    </xf>
    <xf borderId="1" fillId="117" fontId="3" numFmtId="164" xfId="0" applyAlignment="1" applyBorder="1" applyFill="1" applyFont="1" applyNumberFormat="1">
      <alignment horizontal="center" vertical="bottom"/>
    </xf>
    <xf borderId="2" fillId="26" fontId="3" numFmtId="164" xfId="0" applyAlignment="1" applyBorder="1" applyFill="1" applyFont="1" applyNumberFormat="1">
      <alignment horizontal="center" vertical="bottom"/>
    </xf>
    <xf borderId="2" fillId="118" fontId="3" numFmtId="164" xfId="0" applyAlignment="1" applyBorder="1" applyFill="1" applyFont="1" applyNumberFormat="1">
      <alignment horizontal="center" vertical="bottom"/>
    </xf>
    <xf borderId="2" fillId="119" fontId="3" numFmtId="164" xfId="0" applyAlignment="1" applyBorder="1" applyFill="1" applyFont="1" applyNumberFormat="1">
      <alignment horizontal="center" vertical="bottom"/>
    </xf>
    <xf borderId="3" fillId="120" fontId="3" numFmtId="164" xfId="0" applyAlignment="1" applyBorder="1" applyFill="1" applyFont="1" applyNumberFormat="1">
      <alignment horizontal="center" vertical="bottom"/>
    </xf>
    <xf borderId="1" fillId="121" fontId="3" numFmtId="165" xfId="0" applyAlignment="1" applyBorder="1" applyFill="1" applyFont="1" applyNumberFormat="1">
      <alignment horizontal="center" vertical="bottom"/>
    </xf>
    <xf borderId="2" fillId="122" fontId="3" numFmtId="165" xfId="0" applyAlignment="1" applyBorder="1" applyFill="1" applyFont="1" applyNumberFormat="1">
      <alignment horizontal="center" vertical="bottom"/>
    </xf>
    <xf borderId="2" fillId="72" fontId="3" numFmtId="165" xfId="0" applyAlignment="1" applyBorder="1" applyFill="1" applyFont="1" applyNumberFormat="1">
      <alignment horizontal="center" vertical="bottom"/>
    </xf>
    <xf borderId="2" fillId="123" fontId="3" numFmtId="165" xfId="0" applyAlignment="1" applyBorder="1" applyFill="1" applyFont="1" applyNumberFormat="1">
      <alignment horizontal="center" vertical="bottom"/>
    </xf>
    <xf borderId="3" fillId="13" fontId="3" numFmtId="165" xfId="0" applyAlignment="1" applyBorder="1" applyFill="1" applyFont="1" applyNumberFormat="1">
      <alignment horizontal="center" vertical="bottom"/>
    </xf>
    <xf borderId="4" fillId="124" fontId="3" numFmtId="164" xfId="0" applyAlignment="1" applyBorder="1" applyFill="1" applyFont="1" applyNumberFormat="1">
      <alignment horizontal="center" vertical="bottom"/>
    </xf>
    <xf borderId="0" fillId="43" fontId="3" numFmtId="164" xfId="0" applyAlignment="1" applyFill="1" applyFont="1" applyNumberFormat="1">
      <alignment horizontal="center" vertical="bottom"/>
    </xf>
    <xf borderId="0" fillId="125" fontId="3" numFmtId="164" xfId="0" applyAlignment="1" applyFill="1" applyFont="1" applyNumberFormat="1">
      <alignment horizontal="center" vertical="bottom"/>
    </xf>
    <xf borderId="5" fillId="126" fontId="3" numFmtId="164" xfId="0" applyAlignment="1" applyBorder="1" applyFill="1" applyFont="1" applyNumberFormat="1">
      <alignment horizontal="center" vertical="bottom"/>
    </xf>
    <xf borderId="4" fillId="127" fontId="3" numFmtId="165" xfId="0" applyAlignment="1" applyBorder="1" applyFill="1" applyFont="1" applyNumberFormat="1">
      <alignment horizontal="center" vertical="bottom"/>
    </xf>
    <xf borderId="0" fillId="128" fontId="3" numFmtId="165" xfId="0" applyAlignment="1" applyFill="1" applyFont="1" applyNumberFormat="1">
      <alignment horizontal="center" vertical="bottom"/>
    </xf>
    <xf borderId="0" fillId="129" fontId="3" numFmtId="165" xfId="0" applyAlignment="1" applyFill="1" applyFont="1" applyNumberFormat="1">
      <alignment horizontal="center" vertical="bottom"/>
    </xf>
    <xf borderId="0" fillId="130" fontId="3" numFmtId="165" xfId="0" applyAlignment="1" applyFill="1" applyFont="1" applyNumberFormat="1">
      <alignment horizontal="center" vertical="bottom"/>
    </xf>
    <xf borderId="5" fillId="131" fontId="3" numFmtId="165" xfId="0" applyAlignment="1" applyBorder="1" applyFill="1" applyFont="1" applyNumberFormat="1">
      <alignment horizontal="center" vertical="bottom"/>
    </xf>
    <xf borderId="4" fillId="120" fontId="3" numFmtId="164" xfId="0" applyAlignment="1" applyBorder="1" applyFill="1" applyFont="1" applyNumberFormat="1">
      <alignment horizontal="center" vertical="bottom"/>
    </xf>
    <xf borderId="0" fillId="80" fontId="3" numFmtId="164" xfId="0" applyAlignment="1" applyFill="1" applyFont="1" applyNumberFormat="1">
      <alignment horizontal="center" vertical="bottom"/>
    </xf>
    <xf borderId="0" fillId="76" fontId="3" numFmtId="164" xfId="0" applyAlignment="1" applyFill="1" applyFont="1" applyNumberFormat="1">
      <alignment horizontal="center" vertical="bottom"/>
    </xf>
    <xf borderId="5" fillId="132" fontId="3" numFmtId="164" xfId="0" applyAlignment="1" applyBorder="1" applyFill="1" applyFont="1" applyNumberFormat="1">
      <alignment horizontal="center" vertical="bottom"/>
    </xf>
    <xf borderId="4" fillId="133" fontId="3" numFmtId="165" xfId="0" applyAlignment="1" applyBorder="1" applyFill="1" applyFont="1" applyNumberFormat="1">
      <alignment horizontal="center" vertical="bottom"/>
    </xf>
    <xf borderId="0" fillId="133" fontId="3" numFmtId="165" xfId="0" applyAlignment="1" applyFill="1" applyFont="1" applyNumberFormat="1">
      <alignment horizontal="center" vertical="bottom"/>
    </xf>
    <xf borderId="0" fillId="86" fontId="3" numFmtId="165" xfId="0" applyAlignment="1" applyFill="1" applyFont="1" applyNumberFormat="1">
      <alignment horizontal="center" vertical="bottom"/>
    </xf>
    <xf borderId="0" fillId="102" fontId="3" numFmtId="165" xfId="0" applyAlignment="1" applyFill="1" applyFont="1" applyNumberFormat="1">
      <alignment horizontal="center" vertical="bottom"/>
    </xf>
    <xf borderId="5" fillId="75" fontId="3" numFmtId="165" xfId="0" applyAlignment="1" applyBorder="1" applyFill="1" applyFont="1" applyNumberFormat="1">
      <alignment horizontal="center" vertical="bottom"/>
    </xf>
    <xf borderId="4" fillId="134" fontId="3" numFmtId="164" xfId="0" applyAlignment="1" applyBorder="1" applyFill="1" applyFont="1" applyNumberFormat="1">
      <alignment horizontal="center" vertical="bottom"/>
    </xf>
    <xf borderId="0" fillId="117" fontId="3" numFmtId="164" xfId="0" applyAlignment="1" applyFill="1" applyFont="1" applyNumberFormat="1">
      <alignment horizontal="center" vertical="bottom"/>
    </xf>
    <xf borderId="0" fillId="135" fontId="3" numFmtId="164" xfId="0" applyAlignment="1" applyFill="1" applyFont="1" applyNumberFormat="1">
      <alignment horizontal="center" vertical="bottom"/>
    </xf>
    <xf borderId="5" fillId="136" fontId="3" numFmtId="164" xfId="0" applyAlignment="1" applyBorder="1" applyFill="1" applyFont="1" applyNumberFormat="1">
      <alignment horizontal="center" vertical="bottom"/>
    </xf>
    <xf borderId="4" fillId="71" fontId="3" numFmtId="165" xfId="0" applyAlignment="1" applyBorder="1" applyFill="1" applyFont="1" applyNumberFormat="1">
      <alignment horizontal="center" vertical="bottom"/>
    </xf>
    <xf borderId="0" fillId="10" fontId="3" numFmtId="165" xfId="0" applyAlignment="1" applyFill="1" applyFont="1" applyNumberFormat="1">
      <alignment horizontal="center" vertical="bottom"/>
    </xf>
    <xf borderId="0" fillId="137" fontId="3" numFmtId="165" xfId="0" applyAlignment="1" applyFill="1" applyFont="1" applyNumberFormat="1">
      <alignment horizontal="center" vertical="bottom"/>
    </xf>
    <xf borderId="0" fillId="138" fontId="3" numFmtId="165" xfId="0" applyAlignment="1" applyFill="1" applyFont="1" applyNumberFormat="1">
      <alignment horizontal="center" vertical="bottom"/>
    </xf>
    <xf borderId="5" fillId="51" fontId="3" numFmtId="165" xfId="0" applyAlignment="1" applyBorder="1" applyFill="1" applyFont="1" applyNumberFormat="1">
      <alignment horizontal="center" vertical="bottom"/>
    </xf>
    <xf borderId="4" fillId="139" fontId="3" numFmtId="164" xfId="0" applyAlignment="1" applyBorder="1" applyFill="1" applyFont="1" applyNumberFormat="1">
      <alignment horizontal="center" vertical="bottom"/>
    </xf>
    <xf borderId="0" fillId="10" fontId="3" numFmtId="164" xfId="0" applyAlignment="1" applyFill="1" applyFont="1" applyNumberFormat="1">
      <alignment horizontal="center" vertical="bottom"/>
    </xf>
    <xf borderId="0" fillId="140" fontId="3" numFmtId="164" xfId="0" applyAlignment="1" applyFill="1" applyFont="1" applyNumberFormat="1">
      <alignment horizontal="center" vertical="bottom"/>
    </xf>
    <xf borderId="0" fillId="141" fontId="3" numFmtId="164" xfId="0" applyAlignment="1" applyFill="1" applyFont="1" applyNumberFormat="1">
      <alignment horizontal="center" vertical="bottom"/>
    </xf>
    <xf borderId="5" fillId="142" fontId="3" numFmtId="164" xfId="0" applyAlignment="1" applyBorder="1" applyFill="1" applyFont="1" applyNumberFormat="1">
      <alignment horizontal="center" vertical="bottom"/>
    </xf>
    <xf borderId="4" fillId="8" fontId="3" numFmtId="165" xfId="0" applyAlignment="1" applyBorder="1" applyFill="1" applyFont="1" applyNumberFormat="1">
      <alignment horizontal="center" vertical="bottom"/>
    </xf>
    <xf borderId="0" fillId="33" fontId="3" numFmtId="165" xfId="0" applyAlignment="1" applyFill="1" applyFont="1" applyNumberFormat="1">
      <alignment horizontal="center" vertical="bottom"/>
    </xf>
    <xf borderId="0" fillId="143" fontId="3" numFmtId="165" xfId="0" applyAlignment="1" applyFill="1" applyFont="1" applyNumberFormat="1">
      <alignment horizontal="center" vertical="bottom"/>
    </xf>
    <xf borderId="5" fillId="96" fontId="3" numFmtId="165" xfId="0" applyAlignment="1" applyBorder="1" applyFill="1" applyFont="1" applyNumberFormat="1">
      <alignment horizontal="center" vertical="bottom"/>
    </xf>
    <xf borderId="4" fillId="33" fontId="3" numFmtId="164" xfId="0" applyAlignment="1" applyBorder="1" applyFill="1" applyFont="1" applyNumberFormat="1">
      <alignment horizontal="center" vertical="bottom"/>
    </xf>
    <xf borderId="0" fillId="144" fontId="3" numFmtId="164" xfId="0" applyAlignment="1" applyFill="1" applyFont="1" applyNumberFormat="1">
      <alignment horizontal="center" vertical="bottom"/>
    </xf>
    <xf borderId="0" fillId="93" fontId="3" numFmtId="164" xfId="0" applyAlignment="1" applyFill="1" applyFont="1" applyNumberFormat="1">
      <alignment horizontal="center" vertical="bottom"/>
    </xf>
    <xf borderId="5" fillId="133" fontId="3" numFmtId="164" xfId="0" applyAlignment="1" applyBorder="1" applyFill="1" applyFont="1" applyNumberFormat="1">
      <alignment horizontal="center" vertical="bottom"/>
    </xf>
    <xf borderId="4" fillId="106" fontId="3" numFmtId="165" xfId="0" applyAlignment="1" applyBorder="1" applyFill="1" applyFont="1" applyNumberFormat="1">
      <alignment horizontal="center" vertical="bottom"/>
    </xf>
    <xf borderId="0" fillId="145" fontId="3" numFmtId="165" xfId="0" applyAlignment="1" applyFill="1" applyFont="1" applyNumberFormat="1">
      <alignment horizontal="center" vertical="bottom"/>
    </xf>
    <xf borderId="5" fillId="146" fontId="3" numFmtId="165" xfId="0" applyAlignment="1" applyBorder="1" applyFill="1" applyFont="1" applyNumberFormat="1">
      <alignment horizontal="center" vertical="bottom"/>
    </xf>
    <xf borderId="4" fillId="147" fontId="3" numFmtId="164" xfId="0" applyAlignment="1" applyBorder="1" applyFill="1" applyFont="1" applyNumberFormat="1">
      <alignment horizontal="center" vertical="bottom"/>
    </xf>
    <xf borderId="0" fillId="39" fontId="3" numFmtId="164" xfId="0" applyAlignment="1" applyFill="1" applyFont="1" applyNumberFormat="1">
      <alignment horizontal="center" vertical="bottom"/>
    </xf>
    <xf borderId="0" fillId="148" fontId="3" numFmtId="164" xfId="0" applyAlignment="1" applyFill="1" applyFont="1" applyNumberFormat="1">
      <alignment horizontal="center" vertical="bottom"/>
    </xf>
    <xf borderId="0" fillId="149" fontId="3" numFmtId="164" xfId="0" applyAlignment="1" applyFill="1" applyFont="1" applyNumberFormat="1">
      <alignment horizontal="center" vertical="bottom"/>
    </xf>
    <xf borderId="5" fillId="150" fontId="3" numFmtId="164" xfId="0" applyAlignment="1" applyBorder="1" applyFill="1" applyFont="1" applyNumberFormat="1">
      <alignment horizontal="center" vertical="bottom"/>
    </xf>
    <xf borderId="4" fillId="70" fontId="3" numFmtId="165" xfId="0" applyAlignment="1" applyBorder="1" applyFill="1" applyFont="1" applyNumberFormat="1">
      <alignment horizontal="center" vertical="bottom"/>
    </xf>
    <xf borderId="0" fillId="144" fontId="3" numFmtId="165" xfId="0" applyAlignment="1" applyFill="1" applyFont="1" applyNumberFormat="1">
      <alignment horizontal="center" vertical="bottom"/>
    </xf>
    <xf borderId="0" fillId="151" fontId="3" numFmtId="165" xfId="0" applyAlignment="1" applyFill="1" applyFont="1" applyNumberFormat="1">
      <alignment horizontal="center" vertical="bottom"/>
    </xf>
    <xf borderId="0" fillId="152" fontId="3" numFmtId="165" xfId="0" applyAlignment="1" applyFill="1" applyFont="1" applyNumberFormat="1">
      <alignment horizontal="center" vertical="bottom"/>
    </xf>
    <xf borderId="5" fillId="153" fontId="3" numFmtId="165" xfId="0" applyAlignment="1" applyBorder="1" applyFill="1" applyFont="1" applyNumberFormat="1">
      <alignment horizontal="center" vertical="bottom"/>
    </xf>
    <xf borderId="6" fillId="44" fontId="3" numFmtId="164" xfId="0" applyAlignment="1" applyBorder="1" applyFill="1" applyFont="1" applyNumberFormat="1">
      <alignment horizontal="center" vertical="bottom"/>
    </xf>
    <xf borderId="7" fillId="143" fontId="3" numFmtId="164" xfId="0" applyAlignment="1" applyBorder="1" applyFill="1" applyFont="1" applyNumberFormat="1">
      <alignment horizontal="center" vertical="bottom"/>
    </xf>
    <xf borderId="7" fillId="154" fontId="3" numFmtId="164" xfId="0" applyAlignment="1" applyBorder="1" applyFill="1" applyFont="1" applyNumberFormat="1">
      <alignment horizontal="center" vertical="bottom"/>
    </xf>
    <xf borderId="7" fillId="155" fontId="3" numFmtId="164" xfId="0" applyAlignment="1" applyBorder="1" applyFill="1" applyFont="1" applyNumberFormat="1">
      <alignment horizontal="center" vertical="bottom"/>
    </xf>
    <xf borderId="8" fillId="156" fontId="3" numFmtId="164" xfId="0" applyAlignment="1" applyBorder="1" applyFill="1" applyFont="1" applyNumberFormat="1">
      <alignment horizontal="center" vertical="bottom"/>
    </xf>
    <xf borderId="6" fillId="157" fontId="3" numFmtId="165" xfId="0" applyAlignment="1" applyBorder="1" applyFill="1" applyFont="1" applyNumberFormat="1">
      <alignment horizontal="center" vertical="bottom"/>
    </xf>
    <xf borderId="7" fillId="158" fontId="3" numFmtId="165" xfId="0" applyAlignment="1" applyBorder="1" applyFill="1" applyFont="1" applyNumberFormat="1">
      <alignment horizontal="center" vertical="bottom"/>
    </xf>
    <xf borderId="7" fillId="159" fontId="3" numFmtId="165" xfId="0" applyAlignment="1" applyBorder="1" applyFill="1" applyFont="1" applyNumberFormat="1">
      <alignment horizontal="center" vertical="bottom"/>
    </xf>
    <xf borderId="7" fillId="160" fontId="3" numFmtId="165" xfId="0" applyAlignment="1" applyBorder="1" applyFill="1" applyFont="1" applyNumberFormat="1">
      <alignment horizontal="center" vertical="bottom"/>
    </xf>
    <xf borderId="8" fillId="161" fontId="3" numFmtId="165" xfId="0" applyAlignment="1" applyBorder="1" applyFill="1" applyFont="1" applyNumberFormat="1">
      <alignment horizontal="center" vertical="bottom"/>
    </xf>
    <xf borderId="6" fillId="27" fontId="3" numFmtId="164" xfId="0" applyAlignment="1" applyBorder="1" applyFill="1" applyFont="1" applyNumberFormat="1">
      <alignment horizontal="center" vertical="bottom"/>
    </xf>
    <xf borderId="7" fillId="162" fontId="3" numFmtId="164" xfId="0" applyAlignment="1" applyBorder="1" applyFill="1" applyFont="1" applyNumberFormat="1">
      <alignment horizontal="center" vertical="bottom"/>
    </xf>
    <xf borderId="7" fillId="71" fontId="3" numFmtId="164" xfId="0" applyAlignment="1" applyBorder="1" applyFill="1" applyFont="1" applyNumberFormat="1">
      <alignment horizontal="center" vertical="bottom"/>
    </xf>
    <xf borderId="7" fillId="33" fontId="3" numFmtId="164" xfId="0" applyAlignment="1" applyBorder="1" applyFill="1" applyFont="1" applyNumberFormat="1">
      <alignment horizontal="center" vertical="bottom"/>
    </xf>
    <xf borderId="8" fillId="163" fontId="3" numFmtId="164" xfId="0" applyAlignment="1" applyBorder="1" applyFill="1" applyFont="1" applyNumberFormat="1">
      <alignment horizontal="center" vertical="bottom"/>
    </xf>
    <xf borderId="6" fillId="164" fontId="3" numFmtId="165" xfId="0" applyAlignment="1" applyBorder="1" applyFill="1" applyFont="1" applyNumberFormat="1">
      <alignment horizontal="center" vertical="bottom"/>
    </xf>
    <xf borderId="7" fillId="165" fontId="3" numFmtId="165" xfId="0" applyAlignment="1" applyBorder="1" applyFill="1" applyFont="1" applyNumberFormat="1">
      <alignment horizontal="center" vertical="bottom"/>
    </xf>
    <xf borderId="7" fillId="166" fontId="3" numFmtId="165" xfId="0" applyAlignment="1" applyBorder="1" applyFill="1" applyFont="1" applyNumberFormat="1">
      <alignment horizontal="center" vertical="bottom"/>
    </xf>
    <xf borderId="7" fillId="167" fontId="3" numFmtId="165" xfId="0" applyAlignment="1" applyBorder="1" applyFill="1" applyFont="1" applyNumberFormat="1">
      <alignment horizontal="center" vertical="bottom"/>
    </xf>
    <xf borderId="8" fillId="91" fontId="3" numFmtId="165" xfId="0" applyAlignment="1" applyBorder="1" applyFill="1" applyFont="1" applyNumberFormat="1">
      <alignment horizontal="center" vertical="bottom"/>
    </xf>
    <xf borderId="1" fillId="168" fontId="3" numFmtId="164" xfId="0" applyAlignment="1" applyBorder="1" applyFill="1" applyFont="1" applyNumberFormat="1">
      <alignment horizontal="center" vertical="bottom"/>
    </xf>
    <xf borderId="2" fillId="169" fontId="3" numFmtId="164" xfId="0" applyAlignment="1" applyBorder="1" applyFill="1" applyFont="1" applyNumberFormat="1">
      <alignment horizontal="center" vertical="bottom"/>
    </xf>
    <xf borderId="2" fillId="59" fontId="3" numFmtId="164" xfId="0" applyAlignment="1" applyBorder="1" applyFill="1" applyFont="1" applyNumberFormat="1">
      <alignment horizontal="center" vertical="bottom"/>
    </xf>
    <xf borderId="3" fillId="146" fontId="3" numFmtId="164" xfId="0" applyAlignment="1" applyBorder="1" applyFill="1" applyFont="1" applyNumberFormat="1">
      <alignment horizontal="center" vertical="bottom"/>
    </xf>
    <xf borderId="1" fillId="170" fontId="3" numFmtId="165" xfId="0" applyAlignment="1" applyBorder="1" applyFill="1" applyFont="1" applyNumberFormat="1">
      <alignment horizontal="center" vertical="bottom"/>
    </xf>
    <xf borderId="2" fillId="161" fontId="3" numFmtId="165" xfId="0" applyAlignment="1" applyBorder="1" applyFill="1" applyFont="1" applyNumberFormat="1">
      <alignment horizontal="center" vertical="bottom"/>
    </xf>
    <xf borderId="2" fillId="95" fontId="3" numFmtId="165" xfId="0" applyAlignment="1" applyBorder="1" applyFill="1" applyFont="1" applyNumberFormat="1">
      <alignment horizontal="center" vertical="bottom"/>
    </xf>
    <xf borderId="2" fillId="171" fontId="3" numFmtId="165" xfId="0" applyAlignment="1" applyBorder="1" applyFill="1" applyFont="1" applyNumberFormat="1">
      <alignment horizontal="center" vertical="bottom"/>
    </xf>
    <xf borderId="3" fillId="10" fontId="3" numFmtId="165" xfId="0" applyAlignment="1" applyBorder="1" applyFill="1" applyFont="1" applyNumberFormat="1">
      <alignment horizontal="center" vertical="bottom"/>
    </xf>
    <xf borderId="1" fillId="172" fontId="3" numFmtId="164" xfId="0" applyAlignment="1" applyBorder="1" applyFill="1" applyFont="1" applyNumberFormat="1">
      <alignment horizontal="center" vertical="bottom"/>
    </xf>
    <xf borderId="2" fillId="62" fontId="3" numFmtId="164" xfId="0" applyAlignment="1" applyBorder="1" applyFill="1" applyFont="1" applyNumberFormat="1">
      <alignment horizontal="center" vertical="bottom"/>
    </xf>
    <xf borderId="2" fillId="160" fontId="3" numFmtId="164" xfId="0" applyAlignment="1" applyBorder="1" applyFill="1" applyFont="1" applyNumberFormat="1">
      <alignment horizontal="center" vertical="bottom"/>
    </xf>
    <xf borderId="2" fillId="173" fontId="3" numFmtId="164" xfId="0" applyAlignment="1" applyBorder="1" applyFill="1" applyFont="1" applyNumberFormat="1">
      <alignment horizontal="center" vertical="bottom"/>
    </xf>
    <xf borderId="3" fillId="174" fontId="3" numFmtId="164" xfId="0" applyAlignment="1" applyBorder="1" applyFill="1" applyFont="1" applyNumberFormat="1">
      <alignment horizontal="center" vertical="bottom"/>
    </xf>
    <xf borderId="1" fillId="175" fontId="3" numFmtId="165" xfId="0" applyAlignment="1" applyBorder="1" applyFill="1" applyFont="1" applyNumberFormat="1">
      <alignment horizontal="center" vertical="bottom"/>
    </xf>
    <xf borderId="2" fillId="176" fontId="3" numFmtId="165" xfId="0" applyAlignment="1" applyBorder="1" applyFill="1" applyFont="1" applyNumberFormat="1">
      <alignment horizontal="center" vertical="bottom"/>
    </xf>
    <xf borderId="2" fillId="177" fontId="3" numFmtId="165" xfId="0" applyAlignment="1" applyBorder="1" applyFill="1" applyFont="1" applyNumberFormat="1">
      <alignment horizontal="center" vertical="bottom"/>
    </xf>
    <xf borderId="2" fillId="50" fontId="3" numFmtId="165" xfId="0" applyAlignment="1" applyBorder="1" applyFill="1" applyFont="1" applyNumberFormat="1">
      <alignment horizontal="center" vertical="bottom"/>
    </xf>
    <xf borderId="3" fillId="120" fontId="3" numFmtId="165" xfId="0" applyAlignment="1" applyBorder="1" applyFill="1" applyFont="1" applyNumberFormat="1">
      <alignment horizontal="center" vertical="bottom"/>
    </xf>
    <xf borderId="4" fillId="37" fontId="3" numFmtId="164" xfId="0" applyAlignment="1" applyBorder="1" applyFill="1" applyFont="1" applyNumberFormat="1">
      <alignment horizontal="center" vertical="bottom"/>
    </xf>
    <xf borderId="0" fillId="178" fontId="3" numFmtId="164" xfId="0" applyAlignment="1" applyFill="1" applyFont="1" applyNumberFormat="1">
      <alignment horizontal="center" vertical="bottom"/>
    </xf>
    <xf borderId="0" fillId="179" fontId="3" numFmtId="164" xfId="0" applyAlignment="1" applyFill="1" applyFont="1" applyNumberFormat="1">
      <alignment horizontal="center" vertical="bottom"/>
    </xf>
    <xf borderId="5" fillId="180" fontId="3" numFmtId="164" xfId="0" applyAlignment="1" applyBorder="1" applyFill="1" applyFont="1" applyNumberFormat="1">
      <alignment horizontal="center" vertical="bottom"/>
    </xf>
    <xf borderId="4" fillId="181" fontId="3" numFmtId="165" xfId="0" applyAlignment="1" applyBorder="1" applyFill="1" applyFont="1" applyNumberFormat="1">
      <alignment horizontal="center" vertical="bottom"/>
    </xf>
    <xf borderId="0" fillId="146" fontId="3" numFmtId="165" xfId="0" applyAlignment="1" applyFill="1" applyFont="1" applyNumberFormat="1">
      <alignment horizontal="center" vertical="bottom"/>
    </xf>
    <xf borderId="0" fillId="182" fontId="3" numFmtId="165" xfId="0" applyAlignment="1" applyFill="1" applyFont="1" applyNumberFormat="1">
      <alignment horizontal="center" vertical="bottom"/>
    </xf>
    <xf borderId="0" fillId="20" fontId="3" numFmtId="165" xfId="0" applyAlignment="1" applyFill="1" applyFont="1" applyNumberFormat="1">
      <alignment horizontal="center" vertical="bottom"/>
    </xf>
    <xf borderId="5" fillId="183" fontId="3" numFmtId="165" xfId="0" applyAlignment="1" applyBorder="1" applyFill="1" applyFont="1" applyNumberFormat="1">
      <alignment horizontal="center" vertical="bottom"/>
    </xf>
    <xf borderId="0" fillId="12" fontId="3" numFmtId="164" xfId="0" applyAlignment="1" applyFill="1" applyFont="1" applyNumberFormat="1">
      <alignment horizontal="center" vertical="bottom"/>
    </xf>
    <xf borderId="0" fillId="184" fontId="3" numFmtId="164" xfId="0" applyAlignment="1" applyFill="1" applyFont="1" applyNumberFormat="1">
      <alignment horizontal="center" vertical="bottom"/>
    </xf>
    <xf borderId="0" fillId="185" fontId="3" numFmtId="164" xfId="0" applyAlignment="1" applyFill="1" applyFont="1" applyNumberFormat="1">
      <alignment horizontal="center" vertical="bottom"/>
    </xf>
    <xf borderId="4" fillId="186" fontId="3" numFmtId="165" xfId="0" applyAlignment="1" applyBorder="1" applyFill="1" applyFont="1" applyNumberFormat="1">
      <alignment horizontal="center" vertical="bottom"/>
    </xf>
    <xf borderId="0" fillId="187" fontId="3" numFmtId="165" xfId="0" applyAlignment="1" applyFill="1" applyFont="1" applyNumberFormat="1">
      <alignment horizontal="center" vertical="bottom"/>
    </xf>
    <xf borderId="0" fillId="188" fontId="3" numFmtId="165" xfId="0" applyAlignment="1" applyFill="1" applyFont="1" applyNumberFormat="1">
      <alignment horizontal="center" vertical="bottom"/>
    </xf>
    <xf borderId="0" fillId="36" fontId="3" numFmtId="165" xfId="0" applyAlignment="1" applyFill="1" applyFont="1" applyNumberFormat="1">
      <alignment horizontal="center" vertical="bottom"/>
    </xf>
    <xf borderId="5" fillId="10" fontId="3" numFmtId="165" xfId="0" applyAlignment="1" applyBorder="1" applyFill="1" applyFont="1" applyNumberFormat="1">
      <alignment horizontal="center" vertical="bottom"/>
    </xf>
    <xf borderId="4" fillId="189" fontId="3" numFmtId="164" xfId="0" applyAlignment="1" applyBorder="1" applyFill="1" applyFont="1" applyNumberFormat="1">
      <alignment horizontal="center" vertical="bottom"/>
    </xf>
    <xf borderId="0" fillId="190" fontId="3" numFmtId="164" xfId="0" applyAlignment="1" applyFill="1" applyFont="1" applyNumberFormat="1">
      <alignment horizontal="center" vertical="bottom"/>
    </xf>
    <xf borderId="0" fillId="74" fontId="3" numFmtId="164" xfId="0" applyAlignment="1" applyFill="1" applyFont="1" applyNumberFormat="1">
      <alignment horizontal="center" vertical="bottom"/>
    </xf>
    <xf borderId="5" fillId="20" fontId="3" numFmtId="164" xfId="0" applyAlignment="1" applyBorder="1" applyFill="1" applyFont="1" applyNumberFormat="1">
      <alignment horizontal="center" vertical="bottom"/>
    </xf>
    <xf borderId="4" fillId="103" fontId="3" numFmtId="165" xfId="0" applyAlignment="1" applyBorder="1" applyFill="1" applyFont="1" applyNumberFormat="1">
      <alignment horizontal="center" vertical="bottom"/>
    </xf>
    <xf borderId="0" fillId="7" fontId="3" numFmtId="165" xfId="0" applyAlignment="1" applyFill="1" applyFont="1" applyNumberFormat="1">
      <alignment horizontal="center" vertical="bottom"/>
    </xf>
    <xf borderId="0" fillId="110" fontId="3" numFmtId="165" xfId="0" applyAlignment="1" applyFill="1" applyFont="1" applyNumberFormat="1">
      <alignment horizontal="center" vertical="bottom"/>
    </xf>
    <xf borderId="5" fillId="191" fontId="3" numFmtId="165" xfId="0" applyAlignment="1" applyBorder="1" applyFill="1" applyFont="1" applyNumberFormat="1">
      <alignment horizontal="center" vertical="bottom"/>
    </xf>
    <xf borderId="4" fillId="192" fontId="3" numFmtId="164" xfId="0" applyAlignment="1" applyBorder="1" applyFill="1" applyFont="1" applyNumberFormat="1">
      <alignment horizontal="center" vertical="bottom"/>
    </xf>
    <xf borderId="0" fillId="193" fontId="3" numFmtId="164" xfId="0" applyAlignment="1" applyFill="1" applyFont="1" applyNumberFormat="1">
      <alignment horizontal="center" vertical="bottom"/>
    </xf>
    <xf borderId="0" fillId="113" fontId="3" numFmtId="164" xfId="0" applyAlignment="1" applyFill="1" applyFont="1" applyNumberFormat="1">
      <alignment horizontal="center" vertical="bottom"/>
    </xf>
    <xf borderId="0" fillId="194" fontId="3" numFmtId="164" xfId="0" applyAlignment="1" applyFill="1" applyFont="1" applyNumberFormat="1">
      <alignment horizontal="center" vertical="bottom"/>
    </xf>
    <xf borderId="5" fillId="195" fontId="3" numFmtId="164" xfId="0" applyAlignment="1" applyBorder="1" applyFill="1" applyFont="1" applyNumberFormat="1">
      <alignment horizontal="center" vertical="bottom"/>
    </xf>
    <xf borderId="4" fillId="196" fontId="3" numFmtId="165" xfId="0" applyAlignment="1" applyBorder="1" applyFill="1" applyFont="1" applyNumberFormat="1">
      <alignment horizontal="center" vertical="bottom"/>
    </xf>
    <xf borderId="0" fillId="197" fontId="3" numFmtId="165" xfId="0" applyAlignment="1" applyFill="1" applyFont="1" applyNumberFormat="1">
      <alignment horizontal="center" vertical="bottom"/>
    </xf>
    <xf borderId="0" fillId="198" fontId="3" numFmtId="165" xfId="0" applyAlignment="1" applyFill="1" applyFont="1" applyNumberFormat="1">
      <alignment horizontal="center" vertical="bottom"/>
    </xf>
    <xf borderId="5" fillId="199" fontId="3" numFmtId="165" xfId="0" applyAlignment="1" applyBorder="1" applyFill="1" applyFont="1" applyNumberFormat="1">
      <alignment horizontal="center" vertical="bottom"/>
    </xf>
    <xf borderId="4" fillId="8" fontId="3" numFmtId="164" xfId="0" applyAlignment="1" applyBorder="1" applyFill="1" applyFont="1" applyNumberFormat="1">
      <alignment horizontal="center" vertical="bottom"/>
    </xf>
    <xf borderId="0" fillId="200" fontId="3" numFmtId="164" xfId="0" applyAlignment="1" applyFill="1" applyFont="1" applyNumberFormat="1">
      <alignment horizontal="center" vertical="bottom"/>
    </xf>
    <xf borderId="0" fillId="201" fontId="3" numFmtId="164" xfId="0" applyAlignment="1" applyFill="1" applyFont="1" applyNumberFormat="1">
      <alignment horizontal="center" vertical="bottom"/>
    </xf>
    <xf borderId="5" fillId="202" fontId="3" numFmtId="164" xfId="0" applyAlignment="1" applyBorder="1" applyFill="1" applyFont="1" applyNumberFormat="1">
      <alignment horizontal="center" vertical="bottom"/>
    </xf>
    <xf borderId="4" fillId="164" fontId="3" numFmtId="165" xfId="0" applyAlignment="1" applyBorder="1" applyFill="1" applyFont="1" applyNumberFormat="1">
      <alignment horizontal="center" vertical="bottom"/>
    </xf>
    <xf borderId="0" fillId="203" fontId="3" numFmtId="165" xfId="0" applyAlignment="1" applyFill="1" applyFont="1" applyNumberFormat="1">
      <alignment horizontal="center" vertical="bottom"/>
    </xf>
    <xf borderId="0" fillId="204" fontId="3" numFmtId="165" xfId="0" applyAlignment="1" applyFill="1" applyFont="1" applyNumberFormat="1">
      <alignment horizontal="center" vertical="bottom"/>
    </xf>
    <xf borderId="5" fillId="13" fontId="3" numFmtId="165" xfId="0" applyAlignment="1" applyBorder="1" applyFill="1" applyFont="1" applyNumberFormat="1">
      <alignment horizontal="center" vertical="bottom"/>
    </xf>
    <xf borderId="4" fillId="99" fontId="3" numFmtId="164" xfId="0" applyAlignment="1" applyBorder="1" applyFill="1" applyFont="1" applyNumberFormat="1">
      <alignment horizontal="center" vertical="bottom"/>
    </xf>
    <xf borderId="0" fillId="120" fontId="3" numFmtId="164" xfId="0" applyAlignment="1" applyFill="1" applyFont="1" applyNumberFormat="1">
      <alignment horizontal="center" vertical="bottom"/>
    </xf>
    <xf borderId="0" fillId="205" fontId="3" numFmtId="164" xfId="0" applyAlignment="1" applyFill="1" applyFont="1" applyNumberFormat="1">
      <alignment horizontal="center" vertical="bottom"/>
    </xf>
    <xf borderId="5" fillId="206" fontId="3" numFmtId="164" xfId="0" applyAlignment="1" applyBorder="1" applyFill="1" applyFont="1" applyNumberFormat="1">
      <alignment horizontal="center" vertical="bottom"/>
    </xf>
    <xf borderId="4" fillId="207" fontId="3" numFmtId="165" xfId="0" applyAlignment="1" applyBorder="1" applyFill="1" applyFont="1" applyNumberFormat="1">
      <alignment horizontal="center" vertical="bottom"/>
    </xf>
    <xf borderId="0" fillId="121" fontId="3" numFmtId="165" xfId="0" applyAlignment="1" applyFill="1" applyFont="1" applyNumberFormat="1">
      <alignment horizontal="center" vertical="bottom"/>
    </xf>
    <xf borderId="5" fillId="8" fontId="3" numFmtId="165" xfId="0" applyAlignment="1" applyBorder="1" applyFill="1" applyFont="1" applyNumberFormat="1">
      <alignment horizontal="center" vertical="bottom"/>
    </xf>
    <xf borderId="6" fillId="189" fontId="3" numFmtId="164" xfId="0" applyAlignment="1" applyBorder="1" applyFill="1" applyFont="1" applyNumberFormat="1">
      <alignment horizontal="center" vertical="bottom"/>
    </xf>
    <xf borderId="7" fillId="114" fontId="3" numFmtId="164" xfId="0" applyAlignment="1" applyBorder="1" applyFill="1" applyFont="1" applyNumberFormat="1">
      <alignment horizontal="center" vertical="bottom"/>
    </xf>
    <xf borderId="7" fillId="57" fontId="3" numFmtId="164" xfId="0" applyAlignment="1" applyBorder="1" applyFill="1" applyFont="1" applyNumberFormat="1">
      <alignment horizontal="center" vertical="bottom"/>
    </xf>
    <xf borderId="7" fillId="179" fontId="3" numFmtId="164" xfId="0" applyAlignment="1" applyBorder="1" applyFill="1" applyFont="1" applyNumberFormat="1">
      <alignment horizontal="center" vertical="bottom"/>
    </xf>
    <xf borderId="8" fillId="208" fontId="3" numFmtId="164" xfId="0" applyAlignment="1" applyBorder="1" applyFill="1" applyFont="1" applyNumberFormat="1">
      <alignment horizontal="center" vertical="bottom"/>
    </xf>
    <xf borderId="6" fillId="209" fontId="3" numFmtId="165" xfId="0" applyAlignment="1" applyBorder="1" applyFill="1" applyFont="1" applyNumberFormat="1">
      <alignment horizontal="center" vertical="bottom"/>
    </xf>
    <xf borderId="7" fillId="210" fontId="3" numFmtId="165" xfId="0" applyAlignment="1" applyBorder="1" applyFill="1" applyFont="1" applyNumberFormat="1">
      <alignment horizontal="center" vertical="bottom"/>
    </xf>
    <xf borderId="7" fillId="211" fontId="3" numFmtId="165" xfId="0" applyAlignment="1" applyBorder="1" applyFill="1" applyFont="1" applyNumberFormat="1">
      <alignment horizontal="center" vertical="bottom"/>
    </xf>
    <xf borderId="7" fillId="212" fontId="3" numFmtId="165" xfId="0" applyAlignment="1" applyBorder="1" applyFill="1" applyFont="1" applyNumberFormat="1">
      <alignment horizontal="center" vertical="bottom"/>
    </xf>
    <xf borderId="8" fillId="169" fontId="3" numFmtId="165" xfId="0" applyAlignment="1" applyBorder="1" applyFill="1" applyFont="1" applyNumberFormat="1">
      <alignment horizontal="center" vertical="bottom"/>
    </xf>
    <xf borderId="6" fillId="213" fontId="3" numFmtId="164" xfId="0" applyAlignment="1" applyBorder="1" applyFill="1" applyFont="1" applyNumberFormat="1">
      <alignment horizontal="center" vertical="bottom"/>
    </xf>
    <xf borderId="7" fillId="123" fontId="3" numFmtId="164" xfId="0" applyAlignment="1" applyBorder="1" applyFill="1" applyFont="1" applyNumberFormat="1">
      <alignment horizontal="center" vertical="bottom"/>
    </xf>
    <xf borderId="7" fillId="18" fontId="3" numFmtId="164" xfId="0" applyAlignment="1" applyBorder="1" applyFill="1" applyFont="1" applyNumberFormat="1">
      <alignment horizontal="center" vertical="bottom"/>
    </xf>
    <xf borderId="7" fillId="214" fontId="3" numFmtId="164" xfId="0" applyAlignment="1" applyBorder="1" applyFill="1" applyFont="1" applyNumberFormat="1">
      <alignment horizontal="center" vertical="bottom"/>
    </xf>
    <xf borderId="8" fillId="31" fontId="3" numFmtId="164" xfId="0" applyAlignment="1" applyBorder="1" applyFill="1" applyFont="1" applyNumberFormat="1">
      <alignment horizontal="center" vertical="bottom"/>
    </xf>
    <xf borderId="6" fillId="61" fontId="3" numFmtId="165" xfId="0" applyAlignment="1" applyBorder="1" applyFill="1" applyFont="1" applyNumberFormat="1">
      <alignment horizontal="center" vertical="bottom"/>
    </xf>
    <xf borderId="7" fillId="215" fontId="3" numFmtId="165" xfId="0" applyAlignment="1" applyBorder="1" applyFill="1" applyFont="1" applyNumberFormat="1">
      <alignment horizontal="center" vertical="bottom"/>
    </xf>
    <xf borderId="7" fillId="216" fontId="3" numFmtId="165" xfId="0" applyAlignment="1" applyBorder="1" applyFill="1" applyFont="1" applyNumberFormat="1">
      <alignment horizontal="center" vertical="bottom"/>
    </xf>
    <xf borderId="7" fillId="39" fontId="3" numFmtId="165" xfId="0" applyAlignment="1" applyBorder="1" applyFill="1" applyFont="1" applyNumberFormat="1">
      <alignment horizontal="center" vertical="bottom"/>
    </xf>
    <xf borderId="8" fillId="24" fontId="3" numFmtId="165" xfId="0" applyAlignment="1" applyBorder="1" applyFill="1" applyFont="1" applyNumberFormat="1">
      <alignment horizontal="center" vertical="bottom"/>
    </xf>
    <xf borderId="1" fillId="8" fontId="3" numFmtId="164" xfId="0" applyAlignment="1" applyBorder="1" applyFill="1" applyFont="1" applyNumberFormat="1">
      <alignment horizontal="center" vertical="bottom"/>
    </xf>
    <xf borderId="2" fillId="38" fontId="3" numFmtId="164" xfId="0" applyAlignment="1" applyBorder="1" applyFill="1" applyFont="1" applyNumberFormat="1">
      <alignment horizontal="center" vertical="bottom"/>
    </xf>
    <xf borderId="2" fillId="56" fontId="3" numFmtId="164" xfId="0" applyAlignment="1" applyBorder="1" applyFill="1" applyFont="1" applyNumberFormat="1">
      <alignment horizontal="center" vertical="bottom"/>
    </xf>
    <xf borderId="2" fillId="210" fontId="3" numFmtId="164" xfId="0" applyAlignment="1" applyBorder="1" applyFill="1" applyFont="1" applyNumberFormat="1">
      <alignment horizontal="center" vertical="bottom"/>
    </xf>
    <xf borderId="3" fillId="217" fontId="3" numFmtId="164" xfId="0" applyAlignment="1" applyBorder="1" applyFill="1" applyFont="1" applyNumberFormat="1">
      <alignment horizontal="center" vertical="bottom"/>
    </xf>
    <xf borderId="1" fillId="218" fontId="3" numFmtId="164" xfId="0" applyAlignment="1" applyBorder="1" applyFill="1" applyFont="1" applyNumberFormat="1">
      <alignment horizontal="center" vertical="bottom"/>
    </xf>
    <xf borderId="2" fillId="81" fontId="3" numFmtId="164" xfId="0" applyAlignment="1" applyBorder="1" applyFill="1" applyFont="1" applyNumberFormat="1">
      <alignment horizontal="center" vertical="bottom"/>
    </xf>
    <xf borderId="2" fillId="53" fontId="3" numFmtId="164" xfId="0" applyAlignment="1" applyBorder="1" applyFill="1" applyFont="1" applyNumberFormat="1">
      <alignment horizontal="center" vertical="bottom"/>
    </xf>
    <xf borderId="2" fillId="219" fontId="3" numFmtId="164" xfId="0" applyAlignment="1" applyBorder="1" applyFill="1" applyFont="1" applyNumberFormat="1">
      <alignment horizontal="center" vertical="bottom"/>
    </xf>
    <xf borderId="3" fillId="33" fontId="3" numFmtId="164" xfId="0" applyAlignment="1" applyBorder="1" applyFill="1" applyFont="1" applyNumberFormat="1">
      <alignment horizontal="center" vertical="bottom"/>
    </xf>
    <xf borderId="0" fillId="105" fontId="3" numFmtId="164" xfId="0" applyAlignment="1" applyFill="1" applyFont="1" applyNumberFormat="1">
      <alignment horizontal="center" vertical="bottom"/>
    </xf>
    <xf borderId="0" fillId="98" fontId="3" numFmtId="164" xfId="0" applyAlignment="1" applyFill="1" applyFont="1" applyNumberFormat="1">
      <alignment horizontal="center" vertical="bottom"/>
    </xf>
    <xf borderId="0" fillId="33" fontId="3" numFmtId="164" xfId="0" applyAlignment="1" applyFill="1" applyFont="1" applyNumberFormat="1">
      <alignment horizontal="center" vertical="bottom"/>
    </xf>
    <xf borderId="5" fillId="220" fontId="3" numFmtId="164" xfId="0" applyAlignment="1" applyBorder="1" applyFill="1" applyFont="1" applyNumberFormat="1">
      <alignment horizontal="center" vertical="bottom"/>
    </xf>
    <xf borderId="4" fillId="221" fontId="3" numFmtId="164" xfId="0" applyAlignment="1" applyBorder="1" applyFill="1" applyFont="1" applyNumberFormat="1">
      <alignment horizontal="center" vertical="bottom"/>
    </xf>
    <xf borderId="0" fillId="222" fontId="3" numFmtId="164" xfId="0" applyAlignment="1" applyFill="1" applyFont="1" applyNumberFormat="1">
      <alignment horizontal="center" vertical="bottom"/>
    </xf>
    <xf borderId="5" fillId="59" fontId="3" numFmtId="164" xfId="0" applyAlignment="1" applyBorder="1" applyFill="1" applyFont="1" applyNumberFormat="1">
      <alignment horizontal="center" vertical="bottom"/>
    </xf>
    <xf borderId="4" fillId="223" fontId="3" numFmtId="164" xfId="0" applyAlignment="1" applyBorder="1" applyFill="1" applyFont="1" applyNumberFormat="1">
      <alignment horizontal="center" vertical="bottom"/>
    </xf>
    <xf borderId="0" fillId="224" fontId="3" numFmtId="164" xfId="0" applyAlignment="1" applyFill="1" applyFont="1" applyNumberFormat="1">
      <alignment horizontal="center" vertical="bottom"/>
    </xf>
    <xf borderId="0" fillId="195" fontId="3" numFmtId="164" xfId="0" applyAlignment="1" applyFill="1" applyFont="1" applyNumberFormat="1">
      <alignment horizontal="center" vertical="bottom"/>
    </xf>
    <xf borderId="0" fillId="225" fontId="3" numFmtId="164" xfId="0" applyAlignment="1" applyFill="1" applyFont="1" applyNumberFormat="1">
      <alignment horizontal="center" vertical="bottom"/>
    </xf>
    <xf borderId="5" fillId="226" fontId="3" numFmtId="164" xfId="0" applyAlignment="1" applyBorder="1" applyFill="1" applyFont="1" applyNumberFormat="1">
      <alignment horizontal="center" vertical="bottom"/>
    </xf>
    <xf borderId="4" fillId="88" fontId="3" numFmtId="164" xfId="0" applyAlignment="1" applyBorder="1" applyFill="1" applyFont="1" applyNumberFormat="1">
      <alignment horizontal="center" vertical="bottom"/>
    </xf>
    <xf borderId="0" fillId="109" fontId="3" numFmtId="164" xfId="0" applyAlignment="1" applyFill="1" applyFont="1" applyNumberFormat="1">
      <alignment horizontal="center" vertical="bottom"/>
    </xf>
    <xf borderId="0" fillId="90" fontId="3" numFmtId="164" xfId="0" applyAlignment="1" applyFill="1" applyFont="1" applyNumberFormat="1">
      <alignment horizontal="center" vertical="bottom"/>
    </xf>
    <xf borderId="5" fillId="121" fontId="3" numFmtId="164" xfId="0" applyAlignment="1" applyBorder="1" applyFill="1" applyFont="1" applyNumberFormat="1">
      <alignment horizontal="center" vertical="bottom"/>
    </xf>
    <xf borderId="4" fillId="207" fontId="3" numFmtId="164" xfId="0" applyAlignment="1" applyBorder="1" applyFill="1" applyFont="1" applyNumberFormat="1">
      <alignment horizontal="center" vertical="bottom"/>
    </xf>
    <xf borderId="0" fillId="227" fontId="3" numFmtId="164" xfId="0" applyAlignment="1" applyFill="1" applyFont="1" applyNumberFormat="1">
      <alignment horizontal="center" vertical="bottom"/>
    </xf>
    <xf borderId="0" fillId="228" fontId="3" numFmtId="164" xfId="0" applyAlignment="1" applyFill="1" applyFont="1" applyNumberFormat="1">
      <alignment horizontal="center" vertical="bottom"/>
    </xf>
    <xf borderId="5" fillId="191" fontId="3" numFmtId="164" xfId="0" applyAlignment="1" applyBorder="1" applyFill="1" applyFont="1" applyNumberFormat="1">
      <alignment horizontal="center" vertical="bottom"/>
    </xf>
    <xf borderId="4" fillId="137" fontId="3" numFmtId="164" xfId="0" applyAlignment="1" applyBorder="1" applyFill="1" applyFont="1" applyNumberFormat="1">
      <alignment horizontal="center" vertical="bottom"/>
    </xf>
    <xf borderId="0" fillId="65" fontId="3" numFmtId="164" xfId="0" applyAlignment="1" applyFill="1" applyFont="1" applyNumberFormat="1">
      <alignment horizontal="center" vertical="bottom"/>
    </xf>
    <xf borderId="0" fillId="112" fontId="3" numFmtId="164" xfId="0" applyAlignment="1" applyFill="1" applyFont="1" applyNumberFormat="1">
      <alignment horizontal="center" vertical="bottom"/>
    </xf>
    <xf borderId="5" fillId="229" fontId="3" numFmtId="164" xfId="0" applyAlignment="1" applyBorder="1" applyFill="1" applyFont="1" applyNumberFormat="1">
      <alignment horizontal="center" vertical="bottom"/>
    </xf>
    <xf borderId="6" fillId="230" fontId="3" numFmtId="164" xfId="0" applyAlignment="1" applyBorder="1" applyFill="1" applyFont="1" applyNumberFormat="1">
      <alignment horizontal="center" vertical="bottom"/>
    </xf>
    <xf borderId="7" fillId="204" fontId="3" numFmtId="164" xfId="0" applyAlignment="1" applyBorder="1" applyFill="1" applyFont="1" applyNumberFormat="1">
      <alignment horizontal="center" vertical="bottom"/>
    </xf>
    <xf borderId="7" fillId="231" fontId="3" numFmtId="164" xfId="0" applyAlignment="1" applyBorder="1" applyFill="1" applyFont="1" applyNumberFormat="1">
      <alignment horizontal="center" vertical="bottom"/>
    </xf>
    <xf borderId="7" fillId="232" fontId="3" numFmtId="164" xfId="0" applyAlignment="1" applyBorder="1" applyFill="1" applyFont="1" applyNumberFormat="1">
      <alignment horizontal="center" vertical="bottom"/>
    </xf>
    <xf borderId="8" fillId="233" fontId="3" numFmtId="164" xfId="0" applyAlignment="1" applyBorder="1" applyFill="1" applyFont="1" applyNumberFormat="1">
      <alignment horizontal="center" vertical="bottom"/>
    </xf>
    <xf borderId="6" fillId="223" fontId="3" numFmtId="164" xfId="0" applyAlignment="1" applyBorder="1" applyFill="1" applyFont="1" applyNumberFormat="1">
      <alignment horizontal="center" vertical="bottom"/>
    </xf>
    <xf borderId="7" fillId="111" fontId="3" numFmtId="164" xfId="0" applyAlignment="1" applyBorder="1" applyFill="1" applyFont="1" applyNumberFormat="1">
      <alignment horizontal="center" vertical="bottom"/>
    </xf>
    <xf borderId="7" fillId="234" fontId="3" numFmtId="164" xfId="0" applyAlignment="1" applyBorder="1" applyFill="1" applyFont="1" applyNumberFormat="1">
      <alignment horizontal="center" vertical="bottom"/>
    </xf>
    <xf borderId="7" fillId="235" fontId="3" numFmtId="164" xfId="0" applyAlignment="1" applyBorder="1" applyFill="1" applyFont="1" applyNumberFormat="1">
      <alignment horizontal="center" vertical="bottom"/>
    </xf>
    <xf borderId="8" fillId="8" fontId="3" numFmtId="164" xfId="0" applyAlignment="1" applyBorder="1" applyFill="1" applyFont="1" applyNumberFormat="1">
      <alignment horizontal="center" vertical="bottom"/>
    </xf>
    <xf borderId="1" fillId="10" fontId="3" numFmtId="2" xfId="0" applyAlignment="1" applyBorder="1" applyFill="1" applyFont="1" applyNumberFormat="1">
      <alignment horizontal="center" vertical="bottom"/>
    </xf>
    <xf borderId="2" fillId="8" fontId="3" numFmtId="2" xfId="0" applyAlignment="1" applyBorder="1" applyFill="1" applyFont="1" applyNumberFormat="1">
      <alignment horizontal="center" vertical="bottom"/>
    </xf>
    <xf borderId="3" fillId="8" fontId="3" numFmtId="2" xfId="0" applyAlignment="1" applyBorder="1" applyFill="1" applyFont="1" applyNumberFormat="1">
      <alignment horizontal="center" vertical="bottom"/>
    </xf>
    <xf borderId="4" fillId="236" fontId="3" numFmtId="2" xfId="0" applyAlignment="1" applyBorder="1" applyFill="1" applyFont="1" applyNumberFormat="1">
      <alignment horizontal="center" vertical="bottom"/>
    </xf>
    <xf borderId="0" fillId="8" fontId="3" numFmtId="2" xfId="0" applyAlignment="1" applyFill="1" applyFont="1" applyNumberFormat="1">
      <alignment horizontal="center" vertical="bottom"/>
    </xf>
    <xf borderId="5" fillId="8" fontId="3" numFmtId="2" xfId="0" applyAlignment="1" applyBorder="1" applyFill="1" applyFont="1" applyNumberFormat="1">
      <alignment horizontal="center" vertical="bottom"/>
    </xf>
    <xf borderId="4" fillId="237" fontId="3" numFmtId="2" xfId="0" applyAlignment="1" applyBorder="1" applyFill="1" applyFont="1" applyNumberFormat="1">
      <alignment horizontal="center" vertical="bottom"/>
    </xf>
    <xf borderId="0" fillId="110" fontId="3" numFmtId="2" xfId="0" applyAlignment="1" applyFill="1" applyFont="1" applyNumberFormat="1">
      <alignment horizontal="center" vertical="bottom"/>
    </xf>
    <xf borderId="4" fillId="190" fontId="3" numFmtId="2" xfId="0" applyAlignment="1" applyBorder="1" applyFill="1" applyFont="1" applyNumberFormat="1">
      <alignment horizontal="center" vertical="bottom"/>
    </xf>
    <xf borderId="0" fillId="116" fontId="3" numFmtId="2" xfId="0" applyAlignment="1" applyFill="1" applyFont="1" applyNumberFormat="1">
      <alignment horizontal="center" vertical="bottom"/>
    </xf>
    <xf borderId="0" fillId="177" fontId="3" numFmtId="2" xfId="0" applyAlignment="1" applyFill="1" applyFont="1" applyNumberFormat="1">
      <alignment horizontal="center" vertical="bottom"/>
    </xf>
    <xf borderId="0" fillId="0" fontId="3" numFmtId="164" xfId="0" applyAlignment="1" applyFont="1" applyNumberFormat="1">
      <alignment vertical="bottom"/>
    </xf>
    <xf borderId="4" fillId="117" fontId="3" numFmtId="2" xfId="0" applyAlignment="1" applyBorder="1" applyFill="1" applyFont="1" applyNumberFormat="1">
      <alignment horizontal="center" vertical="bottom"/>
    </xf>
    <xf borderId="0" fillId="238" fontId="3" numFmtId="2" xfId="0" applyAlignment="1" applyFill="1" applyFont="1" applyNumberFormat="1">
      <alignment horizontal="center" vertical="bottom"/>
    </xf>
    <xf borderId="0" fillId="13" fontId="3" numFmtId="2" xfId="0" applyAlignment="1" applyFill="1" applyFont="1" applyNumberFormat="1">
      <alignment horizontal="center" vertical="bottom"/>
    </xf>
    <xf borderId="0" fillId="117" fontId="3" numFmtId="2" xfId="0" applyAlignment="1" applyFill="1" applyFont="1" applyNumberFormat="1">
      <alignment horizontal="center" vertical="bottom"/>
    </xf>
    <xf borderId="4" fillId="110" fontId="3" numFmtId="2" xfId="0" applyAlignment="1" applyBorder="1" applyFill="1" applyFont="1" applyNumberFormat="1">
      <alignment horizontal="center" vertical="bottom"/>
    </xf>
    <xf borderId="0" fillId="133" fontId="3" numFmtId="2" xfId="0" applyAlignment="1" applyFill="1" applyFont="1" applyNumberFormat="1">
      <alignment horizontal="center" vertical="bottom"/>
    </xf>
    <xf borderId="0" fillId="239" fontId="3" numFmtId="2" xfId="0" applyAlignment="1" applyFill="1" applyFont="1" applyNumberFormat="1">
      <alignment horizontal="center" vertical="bottom"/>
    </xf>
    <xf borderId="6" fillId="30" fontId="3" numFmtId="2" xfId="0" applyAlignment="1" applyBorder="1" applyFill="1" applyFont="1" applyNumberFormat="1">
      <alignment horizontal="center" vertical="bottom"/>
    </xf>
    <xf borderId="7" fillId="8" fontId="3" numFmtId="2" xfId="0" applyAlignment="1" applyBorder="1" applyFill="1" applyFont="1" applyNumberFormat="1">
      <alignment horizontal="center" vertical="bottom"/>
    </xf>
    <xf borderId="8" fillId="42" fontId="3" numFmtId="2" xfId="0" applyAlignment="1" applyBorder="1" applyFill="1" applyFont="1" applyNumberFormat="1">
      <alignment horizontal="center" vertical="bottom"/>
    </xf>
    <xf borderId="6" fillId="159" fontId="3" numFmtId="2" xfId="0" applyAlignment="1" applyBorder="1" applyFill="1" applyFont="1" applyNumberFormat="1">
      <alignment horizontal="center" vertical="bottom"/>
    </xf>
    <xf borderId="7" fillId="240" fontId="3" numFmtId="2" xfId="0" applyAlignment="1" applyBorder="1" applyFill="1" applyFont="1" applyNumberFormat="1">
      <alignment horizontal="center" vertical="bottom"/>
    </xf>
    <xf borderId="7" fillId="113" fontId="3" numFmtId="2" xfId="0" applyAlignment="1" applyBorder="1" applyFill="1" applyFont="1" applyNumberFormat="1">
      <alignment horizontal="center" vertical="bottom"/>
    </xf>
    <xf borderId="8" fillId="99" fontId="3" numFmtId="2" xfId="0" applyAlignment="1" applyBorder="1" applyFill="1" applyFont="1" applyNumberFormat="1">
      <alignment horizontal="center" vertical="bottom"/>
    </xf>
    <xf borderId="1" fillId="10" fontId="3" numFmtId="164" xfId="0" applyAlignment="1" applyBorder="1" applyFill="1" applyFont="1" applyNumberFormat="1">
      <alignment horizontal="center" vertical="bottom"/>
    </xf>
    <xf borderId="2" fillId="76" fontId="3" numFmtId="164" xfId="0" applyAlignment="1" applyBorder="1" applyFill="1" applyFont="1" applyNumberFormat="1">
      <alignment horizontal="center" vertical="bottom"/>
    </xf>
    <xf borderId="2" fillId="241" fontId="3" numFmtId="164" xfId="0" applyAlignment="1" applyBorder="1" applyFill="1" applyFont="1" applyNumberFormat="1">
      <alignment horizontal="center" vertical="bottom"/>
    </xf>
    <xf borderId="2" fillId="88" fontId="3" numFmtId="164" xfId="0" applyAlignment="1" applyBorder="1" applyFill="1" applyFont="1" applyNumberFormat="1">
      <alignment horizontal="center" vertical="bottom"/>
    </xf>
    <xf borderId="3" fillId="107" fontId="3" numFmtId="164" xfId="0" applyAlignment="1" applyBorder="1" applyFill="1" applyFont="1" applyNumberFormat="1">
      <alignment horizontal="center" vertical="bottom"/>
    </xf>
    <xf borderId="1" fillId="35" fontId="3" numFmtId="164" xfId="0" applyAlignment="1" applyBorder="1" applyFill="1" applyFont="1" applyNumberFormat="1">
      <alignment horizontal="center" vertical="bottom"/>
    </xf>
    <xf borderId="2" fillId="106" fontId="3" numFmtId="164" xfId="0" applyAlignment="1" applyBorder="1" applyFill="1" applyFont="1" applyNumberFormat="1">
      <alignment horizontal="center" vertical="bottom"/>
    </xf>
    <xf borderId="2" fillId="8" fontId="3" numFmtId="164" xfId="0" applyAlignment="1" applyBorder="1" applyFill="1" applyFont="1" applyNumberFormat="1">
      <alignment horizontal="center" vertical="bottom"/>
    </xf>
    <xf borderId="2" fillId="141" fontId="3" numFmtId="164" xfId="0" applyAlignment="1" applyBorder="1" applyFill="1" applyFont="1" applyNumberFormat="1">
      <alignment horizontal="center" vertical="bottom"/>
    </xf>
    <xf borderId="3" fillId="242" fontId="3" numFmtId="164" xfId="0" applyAlignment="1" applyBorder="1" applyFill="1" applyFont="1" applyNumberFormat="1">
      <alignment horizontal="center" vertical="bottom"/>
    </xf>
    <xf borderId="4" fillId="243" fontId="3" numFmtId="164" xfId="0" applyAlignment="1" applyBorder="1" applyFill="1" applyFont="1" applyNumberFormat="1">
      <alignment horizontal="center" vertical="bottom"/>
    </xf>
    <xf borderId="0" fillId="244" fontId="3" numFmtId="164" xfId="0" applyAlignment="1" applyFill="1" applyFont="1" applyNumberFormat="1">
      <alignment horizontal="center" vertical="bottom"/>
    </xf>
    <xf borderId="0" fillId="245" fontId="3" numFmtId="164" xfId="0" applyAlignment="1" applyFill="1" applyFont="1" applyNumberFormat="1">
      <alignment horizontal="center" vertical="bottom"/>
    </xf>
    <xf borderId="0" fillId="166" fontId="3" numFmtId="164" xfId="0" applyAlignment="1" applyFill="1" applyFont="1" applyNumberFormat="1">
      <alignment horizontal="center" vertical="bottom"/>
    </xf>
    <xf borderId="5" fillId="138" fontId="3" numFmtId="164" xfId="0" applyAlignment="1" applyBorder="1" applyFill="1" applyFont="1" applyNumberFormat="1">
      <alignment horizontal="center" vertical="bottom"/>
    </xf>
    <xf borderId="0" fillId="246" fontId="3" numFmtId="164" xfId="0" applyAlignment="1" applyFill="1" applyFont="1" applyNumberFormat="1">
      <alignment horizontal="center" vertical="bottom"/>
    </xf>
    <xf borderId="0" fillId="247" fontId="3" numFmtId="164" xfId="0" applyAlignment="1" applyFill="1" applyFont="1" applyNumberFormat="1">
      <alignment horizontal="center" vertical="bottom"/>
    </xf>
    <xf borderId="5" fillId="86" fontId="3" numFmtId="164" xfId="0" applyAlignment="1" applyBorder="1" applyFill="1" applyFont="1" applyNumberFormat="1">
      <alignment horizontal="center" vertical="bottom"/>
    </xf>
    <xf borderId="4" fillId="248" fontId="3" numFmtId="164" xfId="0" applyAlignment="1" applyBorder="1" applyFill="1" applyFont="1" applyNumberFormat="1">
      <alignment horizontal="center" vertical="bottom"/>
    </xf>
    <xf borderId="0" fillId="162" fontId="3" numFmtId="164" xfId="0" applyAlignment="1" applyFill="1" applyFont="1" applyNumberFormat="1">
      <alignment horizontal="center" vertical="bottom"/>
    </xf>
    <xf borderId="0" fillId="181" fontId="3" numFmtId="164" xfId="0" applyAlignment="1" applyFill="1" applyFont="1" applyNumberForma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4" fillId="249" fontId="3" numFmtId="164" xfId="0" applyAlignment="1" applyBorder="1" applyFill="1" applyFont="1" applyNumberFormat="1">
      <alignment horizontal="center" vertical="bottom"/>
    </xf>
    <xf borderId="0" fillId="138" fontId="3" numFmtId="164" xfId="0" applyAlignment="1" applyFill="1" applyFont="1" applyNumberFormat="1">
      <alignment horizontal="center" vertical="bottom"/>
    </xf>
    <xf borderId="0" fillId="106" fontId="3" numFmtId="164" xfId="0" applyAlignment="1" applyFill="1" applyFont="1" applyNumberFormat="1">
      <alignment horizontal="center" vertical="bottom"/>
    </xf>
    <xf borderId="5" fillId="41" fontId="3" numFmtId="164" xfId="0" applyAlignment="1" applyBorder="1" applyFill="1" applyFont="1" applyNumberFormat="1">
      <alignment horizontal="center" vertical="bottom"/>
    </xf>
    <xf borderId="0" fillId="30" fontId="3" numFmtId="164" xfId="0" applyAlignment="1" applyFill="1" applyFont="1" applyNumberFormat="1">
      <alignment horizontal="center" vertical="bottom"/>
    </xf>
    <xf borderId="5" fillId="232" fontId="3" numFmtId="164" xfId="0" applyAlignment="1" applyBorder="1" applyFill="1" applyFont="1" applyNumberFormat="1">
      <alignment horizontal="center" vertical="bottom"/>
    </xf>
    <xf borderId="4" fillId="143" fontId="3" numFmtId="164" xfId="0" applyAlignment="1" applyBorder="1" applyFill="1" applyFont="1" applyNumberFormat="1">
      <alignment horizontal="center" vertical="bottom"/>
    </xf>
    <xf borderId="0" fillId="88" fontId="3" numFmtId="164" xfId="0" applyAlignment="1" applyFill="1" applyFont="1" applyNumberFormat="1">
      <alignment horizontal="center" vertical="bottom"/>
    </xf>
    <xf borderId="5" fillId="162" fontId="3" numFmtId="164" xfId="0" applyAlignment="1" applyBorder="1" applyFill="1" applyFont="1" applyNumberFormat="1">
      <alignment horizontal="center" vertical="bottom"/>
    </xf>
    <xf borderId="6" fillId="250" fontId="3" numFmtId="164" xfId="0" applyAlignment="1" applyBorder="1" applyFill="1" applyFont="1" applyNumberFormat="1">
      <alignment horizontal="center" vertical="bottom"/>
    </xf>
    <xf borderId="7" fillId="251" fontId="3" numFmtId="164" xfId="0" applyAlignment="1" applyBorder="1" applyFill="1" applyFont="1" applyNumberFormat="1">
      <alignment horizontal="center" vertical="bottom"/>
    </xf>
    <xf borderId="7" fillId="147" fontId="3" numFmtId="164" xfId="0" applyAlignment="1" applyBorder="1" applyFill="1" applyFont="1" applyNumberFormat="1">
      <alignment horizontal="center" vertical="bottom"/>
    </xf>
    <xf borderId="8" fillId="30" fontId="3" numFmtId="164" xfId="0" applyAlignment="1" applyBorder="1" applyFill="1" applyFont="1" applyNumberFormat="1">
      <alignment horizontal="center" vertical="bottom"/>
    </xf>
    <xf borderId="6" fillId="33" fontId="3" numFmtId="164" xfId="0" applyAlignment="1" applyBorder="1" applyFill="1" applyFont="1" applyNumberFormat="1">
      <alignment horizontal="center" vertical="bottom"/>
    </xf>
    <xf borderId="7" fillId="252" fontId="3" numFmtId="164" xfId="0" applyAlignment="1" applyBorder="1" applyFill="1" applyFont="1" applyNumberFormat="1">
      <alignment horizontal="center" vertical="bottom"/>
    </xf>
    <xf borderId="7" fillId="181" fontId="3" numFmtId="164" xfId="0" applyAlignment="1" applyBorder="1" applyFill="1" applyFont="1" applyNumberFormat="1">
      <alignment horizontal="center" vertical="bottom"/>
    </xf>
    <xf borderId="7" fillId="253" fontId="3" numFmtId="164" xfId="0" applyAlignment="1" applyBorder="1" applyFill="1" applyFont="1" applyNumberFormat="1">
      <alignment horizontal="center" vertical="bottom"/>
    </xf>
    <xf borderId="8" fillId="254" fontId="3" numFmtId="164" xfId="0" applyAlignment="1" applyBorder="1" applyFill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2" fillId="101" fontId="3" numFmtId="164" xfId="0" applyAlignment="1" applyBorder="1" applyFill="1" applyFont="1" applyNumberFormat="1">
      <alignment horizontal="center" vertical="bottom"/>
    </xf>
    <xf borderId="2" fillId="166" fontId="3" numFmtId="164" xfId="0" applyAlignment="1" applyBorder="1" applyFill="1" applyFont="1" applyNumberFormat="1">
      <alignment horizontal="center" vertical="bottom"/>
    </xf>
    <xf borderId="2" fillId="43" fontId="3" numFmtId="164" xfId="0" applyAlignment="1" applyBorder="1" applyFill="1" applyFont="1" applyNumberFormat="1">
      <alignment horizontal="center" vertical="bottom"/>
    </xf>
    <xf borderId="2" fillId="255" fontId="3" numFmtId="164" xfId="0" applyAlignment="1" applyBorder="1" applyFill="1" applyFont="1" applyNumberFormat="1">
      <alignment horizontal="center" vertical="bottom"/>
    </xf>
    <xf borderId="2" fillId="23" fontId="3" numFmtId="164" xfId="0" applyAlignment="1" applyBorder="1" applyFill="1" applyFont="1" applyNumberFormat="1">
      <alignment horizontal="center" vertical="bottom"/>
    </xf>
    <xf borderId="1" fillId="68" fontId="3" numFmtId="164" xfId="0" applyAlignment="1" applyBorder="1" applyFill="1" applyFont="1" applyNumberFormat="1">
      <alignment horizontal="center" vertical="bottom"/>
    </xf>
    <xf borderId="2" fillId="68" fontId="3" numFmtId="164" xfId="0" applyAlignment="1" applyBorder="1" applyFill="1" applyFont="1" applyNumberFormat="1">
      <alignment horizontal="center" vertical="bottom"/>
    </xf>
    <xf borderId="3" fillId="68" fontId="3" numFmtId="164" xfId="0" applyAlignment="1" applyBorder="1" applyFill="1" applyFont="1" applyNumberFormat="1">
      <alignment horizontal="center" vertical="bottom"/>
    </xf>
    <xf borderId="4" fillId="231" fontId="3" numFmtId="164" xfId="0" applyAlignment="1" applyBorder="1" applyFill="1" applyFont="1" applyNumberFormat="1">
      <alignment horizontal="center" vertical="bottom"/>
    </xf>
    <xf borderId="0" fillId="175" fontId="3" numFmtId="164" xfId="0" applyAlignment="1" applyFill="1" applyFont="1" applyNumberFormat="1">
      <alignment horizontal="center" vertical="bottom"/>
    </xf>
    <xf borderId="0" fillId="23" fontId="3" numFmtId="164" xfId="0" applyAlignment="1" applyFill="1" applyFont="1" applyNumberFormat="1">
      <alignment horizontal="center" vertical="bottom"/>
    </xf>
    <xf borderId="0" fillId="198" fontId="3" numFmtId="164" xfId="0" applyAlignment="1" applyFill="1" applyFont="1" applyNumberFormat="1">
      <alignment horizontal="center" vertical="bottom"/>
    </xf>
    <xf borderId="4" fillId="256" fontId="3" numFmtId="164" xfId="0" applyAlignment="1" applyBorder="1" applyFill="1" applyFont="1" applyNumberFormat="1">
      <alignment horizontal="center" vertical="bottom"/>
    </xf>
    <xf borderId="0" fillId="257" fontId="3" numFmtId="164" xfId="0" applyAlignment="1" applyFill="1" applyFont="1" applyNumberFormat="1">
      <alignment horizontal="center" vertical="bottom"/>
    </xf>
    <xf borderId="0" fillId="177" fontId="3" numFmtId="164" xfId="0" applyAlignment="1" applyFill="1" applyFont="1" applyNumberFormat="1">
      <alignment horizontal="center" vertical="bottom"/>
    </xf>
    <xf borderId="0" fillId="258" fontId="3" numFmtId="164" xfId="0" applyAlignment="1" applyFill="1" applyFont="1" applyNumberFormat="1">
      <alignment horizontal="center" vertical="bottom"/>
    </xf>
    <xf borderId="0" fillId="32" fontId="3" numFmtId="164" xfId="0" applyAlignment="1" applyFill="1" applyFont="1" applyNumberFormat="1">
      <alignment horizontal="center" vertical="bottom"/>
    </xf>
    <xf borderId="0" fillId="68" fontId="3" numFmtId="164" xfId="0" applyAlignment="1" applyFill="1" applyFont="1" applyNumberFormat="1">
      <alignment horizontal="center" vertical="bottom"/>
    </xf>
    <xf borderId="5" fillId="68" fontId="3" numFmtId="164" xfId="0" applyAlignment="1" applyBorder="1" applyFill="1" applyFont="1" applyNumberFormat="1">
      <alignment horizontal="center" vertical="bottom"/>
    </xf>
    <xf borderId="0" fillId="102" fontId="3" numFmtId="164" xfId="0" applyAlignment="1" applyFill="1" applyFont="1" applyNumberFormat="1">
      <alignment horizontal="center" vertical="bottom"/>
    </xf>
    <xf borderId="0" fillId="191" fontId="3" numFmtId="164" xfId="0" applyAlignment="1" applyFill="1" applyFont="1" applyNumberFormat="1">
      <alignment horizontal="center" vertical="bottom"/>
    </xf>
    <xf borderId="4" fillId="70" fontId="3" numFmtId="164" xfId="0" applyAlignment="1" applyBorder="1" applyFill="1" applyFont="1" applyNumberFormat="1">
      <alignment horizontal="center" vertical="bottom"/>
    </xf>
    <xf borderId="0" fillId="57" fontId="3" numFmtId="164" xfId="0" applyAlignment="1" applyFill="1" applyFont="1" applyNumberFormat="1">
      <alignment horizontal="center" vertical="bottom"/>
    </xf>
    <xf borderId="0" fillId="255" fontId="3" numFmtId="164" xfId="0" applyAlignment="1" applyFill="1" applyFont="1" applyNumberFormat="1">
      <alignment horizontal="center" vertical="bottom"/>
    </xf>
    <xf borderId="0" fillId="259" fontId="3" numFmtId="164" xfId="0" applyAlignment="1" applyFill="1" applyFont="1" applyNumberFormat="1">
      <alignment horizontal="center" vertical="bottom"/>
    </xf>
    <xf borderId="0" fillId="260" fontId="3" numFmtId="164" xfId="0" applyAlignment="1" applyFill="1" applyFont="1" applyNumberFormat="1">
      <alignment horizontal="center" vertical="bottom"/>
    </xf>
    <xf borderId="0" fillId="261" fontId="3" numFmtId="164" xfId="0" applyAlignment="1" applyFill="1" applyFont="1" applyNumberFormat="1">
      <alignment horizontal="center" vertical="bottom"/>
    </xf>
    <xf borderId="4" fillId="262" fontId="3" numFmtId="164" xfId="0" applyAlignment="1" applyBorder="1" applyFill="1" applyFont="1" applyNumberFormat="1">
      <alignment horizontal="center" vertical="bottom"/>
    </xf>
    <xf borderId="0" fillId="263" fontId="3" numFmtId="164" xfId="0" applyAlignment="1" applyFill="1" applyFont="1" applyNumberFormat="1">
      <alignment horizontal="center" vertical="bottom"/>
    </xf>
    <xf borderId="6" fillId="36" fontId="3" numFmtId="164" xfId="0" applyAlignment="1" applyBorder="1" applyFill="1" applyFont="1" applyNumberFormat="1">
      <alignment horizontal="center" vertical="bottom"/>
    </xf>
    <xf borderId="7" fillId="20" fontId="3" numFmtId="164" xfId="0" applyAlignment="1" applyBorder="1" applyFill="1" applyFont="1" applyNumberFormat="1">
      <alignment horizontal="center" vertical="bottom"/>
    </xf>
    <xf borderId="7" fillId="244" fontId="3" numFmtId="164" xfId="0" applyAlignment="1" applyBorder="1" applyFill="1" applyFont="1" applyNumberFormat="1">
      <alignment horizontal="center" vertical="bottom"/>
    </xf>
    <xf borderId="7" fillId="23" fontId="3" numFmtId="164" xfId="0" applyAlignment="1" applyBorder="1" applyFill="1" applyFont="1" applyNumberFormat="1">
      <alignment horizontal="center" vertical="bottom"/>
    </xf>
    <xf borderId="6" fillId="214" fontId="3" numFmtId="164" xfId="0" applyAlignment="1" applyBorder="1" applyFill="1" applyFont="1" applyNumberFormat="1">
      <alignment horizontal="center" vertical="bottom"/>
    </xf>
    <xf borderId="7" fillId="264" fontId="3" numFmtId="164" xfId="0" applyAlignment="1" applyBorder="1" applyFill="1" applyFont="1" applyNumberFormat="1">
      <alignment horizontal="center" vertical="bottom"/>
    </xf>
    <xf borderId="7" fillId="265" fontId="3" numFmtId="164" xfId="0" applyAlignment="1" applyBorder="1" applyFill="1" applyFont="1" applyNumberFormat="1">
      <alignment horizontal="center" vertical="bottom"/>
    </xf>
    <xf borderId="7" fillId="191" fontId="3" numFmtId="164" xfId="0" applyAlignment="1" applyBorder="1" applyFill="1" applyFont="1" applyNumberFormat="1">
      <alignment horizontal="center" vertical="bottom"/>
    </xf>
    <xf borderId="6" fillId="68" fontId="3" numFmtId="164" xfId="0" applyAlignment="1" applyBorder="1" applyFill="1" applyFont="1" applyNumberFormat="1">
      <alignment horizontal="center" vertical="bottom"/>
    </xf>
    <xf borderId="7" fillId="68" fontId="3" numFmtId="164" xfId="0" applyAlignment="1" applyBorder="1" applyFill="1" applyFont="1" applyNumberFormat="1">
      <alignment horizontal="center" vertical="bottom"/>
    </xf>
    <xf borderId="8" fillId="68" fontId="3" numFmtId="164" xfId="0" applyAlignment="1" applyBorder="1" applyFill="1" applyFont="1" applyNumberFormat="1">
      <alignment horizontal="center" vertical="bottom"/>
    </xf>
    <xf borderId="1" fillId="266" fontId="3" numFmtId="164" xfId="0" applyAlignment="1" applyBorder="1" applyFill="1" applyFont="1" applyNumberFormat="1">
      <alignment horizontal="center" vertical="bottom"/>
    </xf>
    <xf borderId="2" fillId="138" fontId="3" numFmtId="164" xfId="0" applyAlignment="1" applyBorder="1" applyFill="1" applyFont="1" applyNumberFormat="1">
      <alignment horizontal="center" vertical="bottom"/>
    </xf>
    <xf borderId="2" fillId="267" fontId="3" numFmtId="164" xfId="0" applyAlignment="1" applyBorder="1" applyFill="1" applyFont="1" applyNumberFormat="1">
      <alignment horizontal="center" vertical="bottom"/>
    </xf>
    <xf borderId="2" fillId="175" fontId="3" numFmtId="164" xfId="0" applyAlignment="1" applyBorder="1" applyFill="1" applyFont="1" applyNumberFormat="1">
      <alignment horizontal="center" vertical="bottom"/>
    </xf>
    <xf borderId="3" fillId="184" fontId="3" numFmtId="164" xfId="0" applyAlignment="1" applyBorder="1" applyFill="1" applyFont="1" applyNumberFormat="1">
      <alignment horizontal="center" vertical="bottom"/>
    </xf>
    <xf borderId="2" fillId="16" fontId="3" numFmtId="164" xfId="0" applyAlignment="1" applyBorder="1" applyFill="1" applyFont="1" applyNumberFormat="1">
      <alignment horizontal="center" vertical="bottom"/>
    </xf>
    <xf borderId="2" fillId="268" fontId="3" numFmtId="164" xfId="0" applyAlignment="1" applyBorder="1" applyFill="1" applyFont="1" applyNumberFormat="1">
      <alignment horizontal="center" vertical="bottom"/>
    </xf>
    <xf borderId="3" fillId="226" fontId="3" numFmtId="164" xfId="0" applyAlignment="1" applyBorder="1" applyFill="1" applyFont="1" applyNumberFormat="1">
      <alignment horizontal="center" vertical="bottom"/>
    </xf>
    <xf borderId="4" fillId="166" fontId="3" numFmtId="164" xfId="0" applyAlignment="1" applyBorder="1" applyFill="1" applyFont="1" applyNumberFormat="1">
      <alignment horizontal="center" vertical="bottom"/>
    </xf>
    <xf borderId="0" fillId="269" fontId="3" numFmtId="164" xfId="0" applyAlignment="1" applyFill="1" applyFont="1" applyNumberFormat="1">
      <alignment horizontal="center" vertical="bottom"/>
    </xf>
    <xf borderId="0" fillId="96" fontId="3" numFmtId="164" xfId="0" applyAlignment="1" applyFill="1" applyFont="1" applyNumberFormat="1">
      <alignment horizontal="center" vertical="bottom"/>
    </xf>
    <xf borderId="5" fillId="93" fontId="3" numFmtId="164" xfId="0" applyAlignment="1" applyBorder="1" applyFill="1" applyFont="1" applyNumberFormat="1">
      <alignment horizontal="center" vertical="bottom"/>
    </xf>
    <xf borderId="4" fillId="159" fontId="3" numFmtId="164" xfId="0" applyAlignment="1" applyBorder="1" applyFill="1" applyFont="1" applyNumberFormat="1">
      <alignment horizontal="center" vertical="bottom"/>
    </xf>
    <xf borderId="0" fillId="270" fontId="3" numFmtId="164" xfId="0" applyAlignment="1" applyFill="1" applyFont="1" applyNumberFormat="1">
      <alignment horizontal="center" vertical="bottom"/>
    </xf>
    <xf borderId="5" fillId="87" fontId="3" numFmtId="164" xfId="0" applyAlignment="1" applyBorder="1" applyFill="1" applyFont="1" applyNumberFormat="1">
      <alignment horizontal="center" vertical="bottom"/>
    </xf>
    <xf borderId="4" fillId="153" fontId="3" numFmtId="164" xfId="0" applyAlignment="1" applyBorder="1" applyFill="1" applyFont="1" applyNumberFormat="1">
      <alignment horizontal="center" vertical="bottom"/>
    </xf>
    <xf borderId="0" fillId="271" fontId="3" numFmtId="164" xfId="0" applyAlignment="1" applyFill="1" applyFont="1" applyNumberFormat="1">
      <alignment horizontal="center" vertical="bottom"/>
    </xf>
    <xf borderId="0" fillId="272" fontId="3" numFmtId="164" xfId="0" applyAlignment="1" applyFill="1" applyFont="1" applyNumberFormat="1">
      <alignment horizontal="center" vertical="bottom"/>
    </xf>
    <xf borderId="0" fillId="273" fontId="3" numFmtId="164" xfId="0" applyAlignment="1" applyFill="1" applyFont="1" applyNumberFormat="1">
      <alignment horizontal="center" vertical="bottom"/>
    </xf>
    <xf borderId="5" fillId="274" fontId="3" numFmtId="164" xfId="0" applyAlignment="1" applyBorder="1" applyFill="1" applyFont="1" applyNumberFormat="1">
      <alignment horizontal="center" vertical="bottom"/>
    </xf>
    <xf borderId="4" fillId="255" fontId="3" numFmtId="164" xfId="0" applyAlignment="1" applyBorder="1" applyFill="1" applyFont="1" applyNumberFormat="1">
      <alignment horizontal="center" vertical="bottom"/>
    </xf>
    <xf borderId="0" fillId="275" fontId="3" numFmtId="164" xfId="0" applyAlignment="1" applyFill="1" applyFont="1" applyNumberFormat="1">
      <alignment horizontal="center" vertical="bottom"/>
    </xf>
    <xf borderId="5" fillId="38" fontId="3" numFmtId="164" xfId="0" applyAlignment="1" applyBorder="1" applyFill="1" applyFont="1" applyNumberFormat="1">
      <alignment horizontal="center" vertical="bottom"/>
    </xf>
    <xf borderId="4" fillId="27" fontId="3" numFmtId="164" xfId="0" applyAlignment="1" applyBorder="1" applyFill="1" applyFont="1" applyNumberFormat="1">
      <alignment horizontal="center" vertical="bottom"/>
    </xf>
    <xf borderId="0" fillId="240" fontId="3" numFmtId="164" xfId="0" applyAlignment="1" applyFill="1" applyFont="1" applyNumberFormat="1">
      <alignment horizontal="center" vertical="bottom"/>
    </xf>
    <xf borderId="0" fillId="250" fontId="3" numFmtId="164" xfId="0" applyAlignment="1" applyFill="1" applyFont="1" applyNumberFormat="1">
      <alignment horizontal="center" vertical="bottom"/>
    </xf>
    <xf borderId="5" fillId="238" fontId="3" numFmtId="164" xfId="0" applyAlignment="1" applyBorder="1" applyFill="1" applyFont="1" applyNumberFormat="1">
      <alignment horizontal="center" vertical="bottom"/>
    </xf>
    <xf borderId="4" fillId="276" fontId="3" numFmtId="164" xfId="0" applyAlignment="1" applyBorder="1" applyFill="1" applyFont="1" applyNumberFormat="1">
      <alignment horizontal="center" vertical="bottom"/>
    </xf>
    <xf borderId="0" fillId="84" fontId="3" numFmtId="164" xfId="0" applyAlignment="1" applyFill="1" applyFont="1" applyNumberFormat="1">
      <alignment horizontal="center" vertical="bottom"/>
    </xf>
    <xf borderId="0" fillId="160" fontId="3" numFmtId="164" xfId="0" applyAlignment="1" applyFill="1" applyFont="1" applyNumberFormat="1">
      <alignment horizontal="center" vertical="bottom"/>
    </xf>
    <xf borderId="5" fillId="143" fontId="3" numFmtId="164" xfId="0" applyAlignment="1" applyBorder="1" applyFill="1" applyFont="1" applyNumberFormat="1">
      <alignment horizontal="center" vertical="bottom"/>
    </xf>
    <xf borderId="4" fillId="244" fontId="3" numFmtId="164" xfId="0" applyAlignment="1" applyBorder="1" applyFill="1" applyFont="1" applyNumberFormat="1">
      <alignment horizontal="center" vertical="bottom"/>
    </xf>
    <xf borderId="0" fillId="37" fontId="3" numFmtId="164" xfId="0" applyAlignment="1" applyFill="1" applyFont="1" applyNumberFormat="1">
      <alignment horizontal="center" vertical="bottom"/>
    </xf>
    <xf borderId="0" fillId="114" fontId="3" numFmtId="164" xfId="0" applyAlignment="1" applyFill="1" applyFont="1" applyNumberFormat="1">
      <alignment horizontal="center" vertical="bottom"/>
    </xf>
    <xf borderId="5" fillId="22" fontId="3" numFmtId="164" xfId="0" applyAlignment="1" applyBorder="1" applyFill="1" applyFont="1" applyNumberFormat="1">
      <alignment horizontal="center" vertical="bottom"/>
    </xf>
    <xf borderId="6" fillId="277" fontId="3" numFmtId="164" xfId="0" applyAlignment="1" applyBorder="1" applyFill="1" applyFont="1" applyNumberFormat="1">
      <alignment horizontal="center" vertical="bottom"/>
    </xf>
    <xf borderId="7" fillId="159" fontId="3" numFmtId="164" xfId="0" applyAlignment="1" applyBorder="1" applyFill="1" applyFont="1" applyNumberFormat="1">
      <alignment horizontal="center" vertical="bottom"/>
    </xf>
    <xf borderId="7" fillId="203" fontId="3" numFmtId="164" xfId="0" applyAlignment="1" applyBorder="1" applyFill="1" applyFont="1" applyNumberFormat="1">
      <alignment horizontal="center" vertical="bottom"/>
    </xf>
    <xf borderId="7" fillId="278" fontId="3" numFmtId="164" xfId="0" applyAlignment="1" applyBorder="1" applyFill="1" applyFont="1" applyNumberFormat="1">
      <alignment horizontal="center" vertical="bottom"/>
    </xf>
    <xf borderId="8" fillId="184" fontId="3" numFmtId="164" xfId="0" applyAlignment="1" applyBorder="1" applyFill="1" applyFont="1" applyNumberFormat="1">
      <alignment horizontal="center" vertical="bottom"/>
    </xf>
    <xf borderId="4" fillId="279" fontId="3" numFmtId="164" xfId="0" applyAlignment="1" applyBorder="1" applyFill="1" applyFont="1" applyNumberFormat="1">
      <alignment horizontal="center" vertical="bottom"/>
    </xf>
    <xf borderId="0" fillId="108" fontId="3" numFmtId="164" xfId="0" applyAlignment="1" applyFill="1" applyFont="1" applyNumberFormat="1">
      <alignment horizontal="center" vertical="bottom"/>
    </xf>
    <xf borderId="0" fillId="133" fontId="3" numFmtId="164" xfId="0" applyAlignment="1" applyFill="1" applyFont="1" applyNumberFormat="1">
      <alignment horizontal="center" vertical="bottom"/>
    </xf>
    <xf borderId="0" fillId="238" fontId="3" numFmtId="164" xfId="0" applyAlignment="1" applyFill="1" applyFont="1" applyNumberFormat="1">
      <alignment horizontal="center" vertical="bottom"/>
    </xf>
    <xf borderId="0" fillId="280" fontId="3" numFmtId="164" xfId="0" applyAlignment="1" applyFill="1" applyFont="1" applyNumberFormat="1">
      <alignment horizontal="center" vertical="bottom"/>
    </xf>
    <xf borderId="5" fillId="281" fontId="3" numFmtId="164" xfId="0" applyAlignment="1" applyBorder="1" applyFill="1" applyFont="1" applyNumberFormat="1">
      <alignment horizontal="center" vertical="bottom"/>
    </xf>
    <xf borderId="0" fillId="282" fontId="3" numFmtId="164" xfId="0" applyAlignment="1" applyFill="1" applyFont="1" applyNumberFormat="1">
      <alignment horizontal="center" vertical="bottom"/>
    </xf>
    <xf borderId="0" fillId="283" fontId="3" numFmtId="164" xfId="0" applyAlignment="1" applyFill="1" applyFont="1" applyNumberFormat="1">
      <alignment horizontal="center" vertical="bottom"/>
    </xf>
    <xf borderId="0" fillId="267" fontId="3" numFmtId="164" xfId="0" applyAlignment="1" applyFill="1" applyFont="1" applyNumberFormat="1">
      <alignment horizontal="center" vertical="bottom"/>
    </xf>
    <xf borderId="4" fillId="206" fontId="3" numFmtId="164" xfId="0" applyAlignment="1" applyBorder="1" applyFill="1" applyFont="1" applyNumberFormat="1">
      <alignment horizontal="center" vertical="bottom"/>
    </xf>
    <xf borderId="0" fillId="131" fontId="3" numFmtId="164" xfId="0" applyAlignment="1" applyFill="1" applyFont="1" applyNumberFormat="1">
      <alignment horizontal="center" vertical="bottom"/>
    </xf>
    <xf borderId="0" fillId="284" fontId="3" numFmtId="164" xfId="0" applyAlignment="1" applyFill="1" applyFont="1" applyNumberFormat="1">
      <alignment horizontal="center" vertical="bottom"/>
    </xf>
    <xf borderId="0" fillId="285" fontId="3" numFmtId="164" xfId="0" applyAlignment="1" applyFill="1" applyFont="1" applyNumberFormat="1">
      <alignment horizontal="center" vertical="bottom"/>
    </xf>
    <xf borderId="5" fillId="108" fontId="3" numFmtId="164" xfId="0" applyAlignment="1" applyBorder="1" applyFill="1" applyFont="1" applyNumberFormat="1">
      <alignment horizontal="center" vertical="bottom"/>
    </xf>
    <xf borderId="4" fillId="286" fontId="3" numFmtId="164" xfId="0" applyAlignment="1" applyBorder="1" applyFill="1" applyFont="1" applyNumberFormat="1">
      <alignment horizontal="center" vertical="bottom"/>
    </xf>
    <xf borderId="0" fillId="287" fontId="3" numFmtId="164" xfId="0" applyAlignment="1" applyFill="1" applyFont="1" applyNumberFormat="1">
      <alignment horizontal="center" vertical="bottom"/>
    </xf>
    <xf borderId="4" fillId="114" fontId="3" numFmtId="164" xfId="0" applyAlignment="1" applyBorder="1" applyFill="1" applyFont="1" applyNumberFormat="1">
      <alignment horizontal="center" vertical="bottom"/>
    </xf>
    <xf borderId="0" fillId="151" fontId="3" numFmtId="164" xfId="0" applyAlignment="1" applyFill="1" applyFont="1" applyNumberFormat="1">
      <alignment horizontal="center" vertical="bottom"/>
    </xf>
    <xf borderId="0" fillId="152" fontId="3" numFmtId="164" xfId="0" applyAlignment="1" applyFill="1" applyFont="1" applyNumberFormat="1">
      <alignment horizontal="center" vertical="bottom"/>
    </xf>
    <xf borderId="0" fillId="288" fontId="3" numFmtId="164" xfId="0" applyAlignment="1" applyFill="1" applyFont="1" applyNumberFormat="1">
      <alignment horizontal="center" vertical="bottom"/>
    </xf>
    <xf borderId="5" fillId="289" fontId="3" numFmtId="164" xfId="0" applyAlignment="1" applyBorder="1" applyFill="1" applyFont="1" applyNumberFormat="1">
      <alignment horizontal="center" vertical="bottom"/>
    </xf>
    <xf borderId="4" fillId="290" fontId="3" numFmtId="164" xfId="0" applyAlignment="1" applyBorder="1" applyFill="1" applyFont="1" applyNumberFormat="1">
      <alignment horizontal="center" vertical="bottom"/>
    </xf>
    <xf borderId="0" fillId="291" fontId="3" numFmtId="164" xfId="0" applyAlignment="1" applyFill="1" applyFont="1" applyNumberFormat="1">
      <alignment horizontal="center" vertical="bottom"/>
    </xf>
    <xf borderId="0" fillId="172" fontId="3" numFmtId="164" xfId="0" applyAlignment="1" applyFill="1" applyFont="1" applyNumberFormat="1">
      <alignment horizontal="center" vertical="bottom"/>
    </xf>
    <xf borderId="5" fillId="292" fontId="3" numFmtId="164" xfId="0" applyAlignment="1" applyBorder="1" applyFill="1" applyFont="1" applyNumberFormat="1">
      <alignment horizontal="center" vertical="bottom"/>
    </xf>
    <xf borderId="4" fillId="293" fontId="3" numFmtId="164" xfId="0" applyAlignment="1" applyBorder="1" applyFill="1" applyFont="1" applyNumberFormat="1">
      <alignment horizontal="center" vertical="bottom"/>
    </xf>
    <xf borderId="0" fillId="221" fontId="3" numFmtId="164" xfId="0" applyAlignment="1" applyFill="1" applyFont="1" applyNumberFormat="1">
      <alignment horizontal="center" vertical="bottom"/>
    </xf>
    <xf borderId="0" fillId="47" fontId="3" numFmtId="164" xfId="0" applyAlignment="1" applyFill="1" applyFont="1" applyNumberFormat="1">
      <alignment horizontal="center" vertical="bottom"/>
    </xf>
    <xf borderId="5" fillId="294" fontId="3" numFmtId="164" xfId="0" applyAlignment="1" applyBorder="1" applyFill="1" applyFont="1" applyNumberFormat="1">
      <alignment horizontal="center" vertical="bottom"/>
    </xf>
    <xf borderId="4" fillId="31" fontId="3" numFmtId="164" xfId="0" applyAlignment="1" applyBorder="1" applyFill="1" applyFont="1" applyNumberFormat="1">
      <alignment horizontal="center" vertical="bottom"/>
    </xf>
    <xf borderId="0" fillId="234" fontId="3" numFmtId="164" xfId="0" applyAlignment="1" applyFill="1" applyFont="1" applyNumberFormat="1">
      <alignment horizontal="center" vertical="bottom"/>
    </xf>
    <xf borderId="0" fillId="136" fontId="3" numFmtId="164" xfId="0" applyAlignment="1" applyFill="1" applyFont="1" applyNumberFormat="1">
      <alignment horizontal="center" vertical="bottom"/>
    </xf>
    <xf borderId="5" fillId="90" fontId="3" numFmtId="164" xfId="0" applyAlignment="1" applyBorder="1" applyFill="1" applyFont="1" applyNumberFormat="1">
      <alignment horizontal="center" vertical="bottom"/>
    </xf>
    <xf borderId="6" fillId="295" fontId="3" numFmtId="164" xfId="0" applyAlignment="1" applyBorder="1" applyFill="1" applyFont="1" applyNumberFormat="1">
      <alignment horizontal="center" vertical="bottom"/>
    </xf>
    <xf borderId="7" fillId="296" fontId="3" numFmtId="164" xfId="0" applyAlignment="1" applyBorder="1" applyFill="1" applyFont="1" applyNumberFormat="1">
      <alignment horizontal="center" vertical="bottom"/>
    </xf>
    <xf borderId="7" fillId="55" fontId="3" numFmtId="164" xfId="0" applyAlignment="1" applyBorder="1" applyFill="1" applyFont="1" applyNumberFormat="1">
      <alignment horizontal="center" vertical="bottom"/>
    </xf>
    <xf borderId="7" fillId="221" fontId="3" numFmtId="164" xfId="0" applyAlignment="1" applyBorder="1" applyFill="1" applyFont="1" applyNumberFormat="1">
      <alignment horizontal="center" vertical="bottom"/>
    </xf>
    <xf borderId="8" fillId="223" fontId="3" numFmtId="164" xfId="0" applyAlignment="1" applyBorder="1" applyFill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5" fillId="0" fontId="3" numFmtId="2" xfId="0" applyAlignment="1" applyBorder="1" applyFont="1" applyNumberFormat="1">
      <alignment horizontal="center" vertical="bottom"/>
    </xf>
    <xf borderId="5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0" fillId="0" fontId="3" numFmtId="164" xfId="0" applyAlignment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2" fillId="0" fontId="3" numFmtId="164" xfId="0" applyAlignment="1" applyBorder="1" applyFont="1" applyNumberFormat="1">
      <alignment horizontal="right" vertical="bottom"/>
    </xf>
    <xf borderId="3" fillId="0" fontId="3" numFmtId="164" xfId="0" applyAlignment="1" applyBorder="1" applyFont="1" applyNumberFormat="1">
      <alignment horizontal="right" vertical="bottom"/>
    </xf>
    <xf borderId="4" fillId="0" fontId="3" numFmtId="164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6" fillId="0" fontId="3" numFmtId="164" xfId="0" applyAlignment="1" applyBorder="1" applyFont="1" applyNumberFormat="1">
      <alignment horizontal="right" vertical="bottom"/>
    </xf>
    <xf borderId="7" fillId="0" fontId="3" numFmtId="164" xfId="0" applyAlignment="1" applyBorder="1" applyFont="1" applyNumberFormat="1">
      <alignment horizontal="right" vertical="bottom"/>
    </xf>
    <xf borderId="8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154" fontId="3" numFmtId="164" xfId="0" applyAlignment="1" applyFill="1" applyFont="1" applyNumberFormat="1">
      <alignment horizontal="center" vertical="bottom"/>
    </xf>
    <xf borderId="0" fillId="297" fontId="3" numFmtId="164" xfId="0" applyAlignment="1" applyFill="1" applyFont="1" applyNumberFormat="1">
      <alignment horizontal="center" vertical="bottom"/>
    </xf>
    <xf borderId="0" fillId="298" fontId="3" numFmtId="164" xfId="0" applyAlignment="1" applyFill="1" applyFont="1" applyNumberFormat="1">
      <alignment horizontal="center" vertical="bottom"/>
    </xf>
    <xf borderId="0" fillId="36" fontId="3" numFmtId="164" xfId="0" applyAlignment="1" applyFill="1" applyFont="1" applyNumberFormat="1">
      <alignment horizontal="center" vertical="bottom"/>
    </xf>
    <xf borderId="0" fillId="299" fontId="3" numFmtId="164" xfId="0" applyAlignment="1" applyFill="1" applyFont="1" applyNumberFormat="1">
      <alignment horizontal="center" vertical="bottom"/>
    </xf>
    <xf borderId="0" fillId="91" fontId="3" numFmtId="164" xfId="0" applyAlignment="1" applyFill="1" applyFont="1" applyNumberFormat="1">
      <alignment horizontal="center" vertical="bottom"/>
    </xf>
    <xf borderId="0" fillId="300" fontId="3" numFmtId="164" xfId="0" applyAlignment="1" applyFill="1" applyFont="1" applyNumberFormat="1">
      <alignment horizontal="center" vertical="bottom"/>
    </xf>
    <xf borderId="0" fillId="159" fontId="3" numFmtId="164" xfId="0" applyAlignment="1" applyFill="1" applyFont="1" applyNumberFormat="1">
      <alignment horizontal="center" vertical="bottom"/>
    </xf>
    <xf borderId="0" fillId="40" fontId="3" numFmtId="164" xfId="0" applyAlignment="1" applyFill="1" applyFont="1" applyNumberFormat="1">
      <alignment horizontal="center" vertical="bottom"/>
    </xf>
    <xf borderId="0" fillId="301" fontId="3" numFmtId="164" xfId="0" applyAlignment="1" applyFill="1" applyFont="1" applyNumberFormat="1">
      <alignment horizontal="center" vertical="bottom"/>
    </xf>
    <xf borderId="0" fillId="226" fontId="3" numFmtId="164" xfId="0" applyAlignment="1" applyFill="1" applyFont="1" applyNumberFormat="1">
      <alignment horizontal="center" vertical="bottom"/>
    </xf>
    <xf borderId="0" fillId="302" fontId="3" numFmtId="164" xfId="0" applyAlignment="1" applyFill="1" applyFont="1" applyNumberFormat="1">
      <alignment horizontal="center" vertical="bottom"/>
    </xf>
    <xf borderId="0" fillId="303" fontId="3" numFmtId="164" xfId="0" applyAlignment="1" applyFill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readingOrder="0" vertical="bottom"/>
    </xf>
    <xf borderId="2" fillId="0" fontId="3" numFmtId="164" xfId="0" applyAlignment="1" applyBorder="1" applyFont="1" applyNumberFormat="1">
      <alignment horizontal="center" readingOrder="0" vertical="bottom"/>
    </xf>
    <xf borderId="2" fillId="0" fontId="3" numFmtId="0" xfId="0" applyAlignment="1" applyBorder="1" applyFont="1">
      <alignment horizontal="center" readingOrder="0" vertical="bottom"/>
    </xf>
    <xf borderId="3" fillId="0" fontId="3" numFmtId="164" xfId="0" applyAlignment="1" applyBorder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4" fillId="0" fontId="3" numFmtId="164" xfId="0" applyAlignment="1" applyBorder="1" applyFont="1" applyNumberFormat="1">
      <alignment horizontal="center" readingOrder="0" vertical="bottom"/>
    </xf>
    <xf borderId="5" fillId="0" fontId="3" numFmtId="164" xfId="0" applyAlignment="1" applyBorder="1" applyFont="1" applyNumberForma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readingOrder="0" vertical="bottom"/>
    </xf>
    <xf borderId="6" fillId="0" fontId="3" numFmtId="164" xfId="0" applyAlignment="1" applyBorder="1" applyFont="1" applyNumberFormat="1">
      <alignment horizontal="center" readingOrder="0" vertical="bottom"/>
    </xf>
    <xf borderId="7" fillId="0" fontId="3" numFmtId="164" xfId="0" applyAlignment="1" applyBorder="1" applyFont="1" applyNumberFormat="1">
      <alignment horizontal="center" readingOrder="0" vertical="bottom"/>
    </xf>
    <xf borderId="7" fillId="0" fontId="3" numFmtId="0" xfId="0" applyAlignment="1" applyBorder="1" applyFont="1">
      <alignment horizontal="center" readingOrder="0" vertical="bottom"/>
    </xf>
    <xf borderId="8" fillId="0" fontId="3" numFmtId="164" xfId="0" applyAlignment="1" applyBorder="1" applyFont="1" applyNumberFormat="1">
      <alignment horizontal="center" readingOrder="0" vertical="bottom"/>
    </xf>
    <xf borderId="10" fillId="0" fontId="2" numFmtId="2" xfId="0" applyAlignment="1" applyBorder="1" applyFont="1" applyNumberFormat="1">
      <alignment horizontal="center"/>
    </xf>
    <xf borderId="11" fillId="0" fontId="2" numFmtId="2" xfId="0" applyAlignment="1" applyBorder="1" applyFont="1" applyNumberFormat="1">
      <alignment horizontal="center"/>
    </xf>
    <xf borderId="12" fillId="0" fontId="2" numFmtId="2" xfId="0" applyAlignment="1" applyBorder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12" numFmtId="0" xfId="0" applyAlignment="1" applyFont="1">
      <alignment horizontal="center" readingOrder="0"/>
    </xf>
  </cellXfs>
  <cellStyles count="1">
    <cellStyle xfId="0" name="Normal" builtinId="0"/>
  </cellStyles>
  <dxfs count="1">
    <dxf>
      <font>
        <color rgb="FFFFFFFF"/>
      </font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5.png"/><Relationship Id="rId11" Type="http://schemas.openxmlformats.org/officeDocument/2006/relationships/image" Target="../media/image7.png"/><Relationship Id="rId22" Type="http://schemas.openxmlformats.org/officeDocument/2006/relationships/image" Target="../media/image23.png"/><Relationship Id="rId10" Type="http://schemas.openxmlformats.org/officeDocument/2006/relationships/image" Target="../media/image9.png"/><Relationship Id="rId21" Type="http://schemas.openxmlformats.org/officeDocument/2006/relationships/image" Target="../media/image20.png"/><Relationship Id="rId13" Type="http://schemas.openxmlformats.org/officeDocument/2006/relationships/image" Target="../media/image3.png"/><Relationship Id="rId12" Type="http://schemas.openxmlformats.org/officeDocument/2006/relationships/image" Target="../media/image5.png"/><Relationship Id="rId23" Type="http://schemas.openxmlformats.org/officeDocument/2006/relationships/image" Target="../media/image8.png"/><Relationship Id="rId1" Type="http://schemas.openxmlformats.org/officeDocument/2006/relationships/image" Target="../media/image2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22.png"/><Relationship Id="rId9" Type="http://schemas.openxmlformats.org/officeDocument/2006/relationships/image" Target="../media/image18.png"/><Relationship Id="rId15" Type="http://schemas.openxmlformats.org/officeDocument/2006/relationships/image" Target="../media/image4.png"/><Relationship Id="rId14" Type="http://schemas.openxmlformats.org/officeDocument/2006/relationships/image" Target="../media/image2.png"/><Relationship Id="rId17" Type="http://schemas.openxmlformats.org/officeDocument/2006/relationships/image" Target="../media/image19.png"/><Relationship Id="rId16" Type="http://schemas.openxmlformats.org/officeDocument/2006/relationships/image" Target="../media/image16.png"/><Relationship Id="rId5" Type="http://schemas.openxmlformats.org/officeDocument/2006/relationships/image" Target="../media/image1.png"/><Relationship Id="rId19" Type="http://schemas.openxmlformats.org/officeDocument/2006/relationships/image" Target="../media/image14.png"/><Relationship Id="rId6" Type="http://schemas.openxmlformats.org/officeDocument/2006/relationships/image" Target="../media/image17.png"/><Relationship Id="rId18" Type="http://schemas.openxmlformats.org/officeDocument/2006/relationships/image" Target="../media/image11.png"/><Relationship Id="rId7" Type="http://schemas.openxmlformats.org/officeDocument/2006/relationships/image" Target="../media/image6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16</xdr:row>
      <xdr:rowOff>114300</xdr:rowOff>
    </xdr:from>
    <xdr:ext cx="1152525" cy="266700"/>
    <xdr:grpSp>
      <xdr:nvGrpSpPr>
        <xdr:cNvPr id="2" name="Shape 2" title="Drawing"/>
        <xdr:cNvGrpSpPr/>
      </xdr:nvGrpSpPr>
      <xdr:grpSpPr>
        <a:xfrm>
          <a:off x="1757175" y="1707000"/>
          <a:ext cx="2148900" cy="471900"/>
          <a:chOff x="1757175" y="1707000"/>
          <a:chExt cx="2148900" cy="471900"/>
        </a:xfrm>
      </xdr:grpSpPr>
      <xdr:cxnSp>
        <xdr:nvCxnSpPr>
          <xdr:cNvPr id="3" name="Shape 3"/>
          <xdr:cNvCxnSpPr/>
        </xdr:nvCxnSpPr>
        <xdr:spPr>
          <a:xfrm flipH="1" rot="10800000">
            <a:off x="1757175" y="1707000"/>
            <a:ext cx="2148900" cy="471900"/>
          </a:xfrm>
          <a:prstGeom prst="straightConnector1">
            <a:avLst/>
          </a:prstGeom>
          <a:noFill/>
          <a:ln cap="flat" cmpd="sng" w="38100">
            <a:solidFill>
              <a:srgbClr val="000000"/>
            </a:solidFill>
            <a:prstDash val="dash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85725</xdr:colOff>
      <xdr:row>47</xdr:row>
      <xdr:rowOff>180975</xdr:rowOff>
    </xdr:from>
    <xdr:ext cx="285750" cy="1647825"/>
    <xdr:grpSp>
      <xdr:nvGrpSpPr>
        <xdr:cNvPr id="2" name="Shape 2" title="Drawing"/>
        <xdr:cNvGrpSpPr/>
      </xdr:nvGrpSpPr>
      <xdr:grpSpPr>
        <a:xfrm>
          <a:off x="2269275" y="652675"/>
          <a:ext cx="512075" cy="2269250"/>
          <a:chOff x="2269275" y="652675"/>
          <a:chExt cx="512075" cy="2269250"/>
        </a:xfrm>
      </xdr:grpSpPr>
      <xdr:sp>
        <xdr:nvSpPr>
          <xdr:cNvPr id="4" name="Shape 4"/>
          <xdr:cNvSpPr/>
        </xdr:nvSpPr>
        <xdr:spPr>
          <a:xfrm>
            <a:off x="2279300" y="652675"/>
            <a:ext cx="230950" cy="2269250"/>
          </a:xfrm>
          <a:custGeom>
            <a:rect b="b" l="l" r="r" t="t"/>
            <a:pathLst>
              <a:path extrusionOk="0" h="90770" w="9238">
                <a:moveTo>
                  <a:pt x="0" y="0"/>
                </a:moveTo>
                <a:cubicBezTo>
                  <a:pt x="3270" y="30237"/>
                  <a:pt x="9238" y="60357"/>
                  <a:pt x="9238" y="9077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2269275" y="2550425"/>
            <a:ext cx="512075" cy="351375"/>
          </a:xfrm>
          <a:custGeom>
            <a:rect b="b" l="l" r="r" t="t"/>
            <a:pathLst>
              <a:path extrusionOk="0" h="14055" w="20483">
                <a:moveTo>
                  <a:pt x="20483" y="0"/>
                </a:moveTo>
                <a:cubicBezTo>
                  <a:pt x="16761" y="4465"/>
                  <a:pt x="14476" y="10432"/>
                  <a:pt x="9639" y="13655"/>
                </a:cubicBezTo>
                <a:cubicBezTo>
                  <a:pt x="5858" y="16175"/>
                  <a:pt x="4544" y="4016"/>
                  <a:pt x="0" y="401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12</xdr:col>
      <xdr:colOff>352425</xdr:colOff>
      <xdr:row>55</xdr:row>
      <xdr:rowOff>171450</xdr:rowOff>
    </xdr:from>
    <xdr:ext cx="2619375" cy="714375"/>
    <xdr:grpSp>
      <xdr:nvGrpSpPr>
        <xdr:cNvPr id="2" name="Shape 2" title="Drawing"/>
        <xdr:cNvGrpSpPr/>
      </xdr:nvGrpSpPr>
      <xdr:grpSpPr>
        <a:xfrm>
          <a:off x="2701025" y="1566400"/>
          <a:ext cx="1586475" cy="692825"/>
          <a:chOff x="2701025" y="1566400"/>
          <a:chExt cx="1586475" cy="692825"/>
        </a:xfrm>
      </xdr:grpSpPr>
      <xdr:sp>
        <xdr:nvSpPr>
          <xdr:cNvPr id="6" name="Shape 6"/>
          <xdr:cNvSpPr/>
        </xdr:nvSpPr>
        <xdr:spPr>
          <a:xfrm>
            <a:off x="2771325" y="1777250"/>
            <a:ext cx="1516175" cy="119775"/>
          </a:xfrm>
          <a:custGeom>
            <a:rect b="b" l="l" r="r" t="t"/>
            <a:pathLst>
              <a:path extrusionOk="0" h="4791" w="60647">
                <a:moveTo>
                  <a:pt x="60647" y="0"/>
                </a:moveTo>
                <a:cubicBezTo>
                  <a:pt x="42551" y="9048"/>
                  <a:pt x="20232" y="2410"/>
                  <a:pt x="0" y="241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2701025" y="1566400"/>
            <a:ext cx="522125" cy="692825"/>
          </a:xfrm>
          <a:custGeom>
            <a:rect b="b" l="l" r="r" t="t"/>
            <a:pathLst>
              <a:path extrusionOk="0" h="27713" w="20885">
                <a:moveTo>
                  <a:pt x="17271" y="0"/>
                </a:moveTo>
                <a:cubicBezTo>
                  <a:pt x="13881" y="3390"/>
                  <a:pt x="9733" y="5967"/>
                  <a:pt x="5623" y="8434"/>
                </a:cubicBezTo>
                <a:cubicBezTo>
                  <a:pt x="3772" y="9545"/>
                  <a:pt x="0" y="9488"/>
                  <a:pt x="0" y="11647"/>
                </a:cubicBezTo>
                <a:cubicBezTo>
                  <a:pt x="0" y="14866"/>
                  <a:pt x="4355" y="16415"/>
                  <a:pt x="6828" y="18475"/>
                </a:cubicBezTo>
                <a:cubicBezTo>
                  <a:pt x="11136" y="22064"/>
                  <a:pt x="15278" y="27713"/>
                  <a:pt x="20885" y="27713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6</xdr:col>
      <xdr:colOff>238125</xdr:colOff>
      <xdr:row>66</xdr:row>
      <xdr:rowOff>190500</xdr:rowOff>
    </xdr:from>
    <xdr:ext cx="542925" cy="2419350"/>
    <xdr:grpSp>
      <xdr:nvGrpSpPr>
        <xdr:cNvPr id="2" name="Shape 2" title="Drawing"/>
        <xdr:cNvGrpSpPr/>
      </xdr:nvGrpSpPr>
      <xdr:grpSpPr>
        <a:xfrm>
          <a:off x="2289350" y="502050"/>
          <a:ext cx="582375" cy="2604300"/>
          <a:chOff x="2289350" y="502050"/>
          <a:chExt cx="582375" cy="2604300"/>
        </a:xfrm>
      </xdr:grpSpPr>
      <xdr:sp>
        <xdr:nvSpPr>
          <xdr:cNvPr id="8" name="Shape 8"/>
          <xdr:cNvSpPr/>
        </xdr:nvSpPr>
        <xdr:spPr>
          <a:xfrm>
            <a:off x="2399800" y="502050"/>
            <a:ext cx="183475" cy="2600625"/>
          </a:xfrm>
          <a:custGeom>
            <a:rect b="b" l="l" r="r" t="t"/>
            <a:pathLst>
              <a:path extrusionOk="0" h="104025" w="7339">
                <a:moveTo>
                  <a:pt x="0" y="0"/>
                </a:moveTo>
                <a:cubicBezTo>
                  <a:pt x="0" y="19397"/>
                  <a:pt x="4858" y="38502"/>
                  <a:pt x="6426" y="57836"/>
                </a:cubicBezTo>
                <a:cubicBezTo>
                  <a:pt x="7671" y="73184"/>
                  <a:pt x="7229" y="88626"/>
                  <a:pt x="7229" y="10402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9" name="Shape 9"/>
          <xdr:cNvSpPr/>
        </xdr:nvSpPr>
        <xdr:spPr>
          <a:xfrm>
            <a:off x="2289350" y="2620700"/>
            <a:ext cx="582375" cy="485650"/>
          </a:xfrm>
          <a:custGeom>
            <a:rect b="b" l="l" r="r" t="t"/>
            <a:pathLst>
              <a:path extrusionOk="0" h="19426" w="23295">
                <a:moveTo>
                  <a:pt x="23295" y="0"/>
                </a:moveTo>
                <a:cubicBezTo>
                  <a:pt x="19225" y="6107"/>
                  <a:pt x="14225" y="11541"/>
                  <a:pt x="9639" y="17271"/>
                </a:cubicBezTo>
                <a:cubicBezTo>
                  <a:pt x="9048" y="18010"/>
                  <a:pt x="8370" y="19870"/>
                  <a:pt x="7631" y="19279"/>
                </a:cubicBezTo>
                <a:cubicBezTo>
                  <a:pt x="2429" y="15116"/>
                  <a:pt x="2980" y="6763"/>
                  <a:pt x="0" y="803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10</xdr:col>
      <xdr:colOff>333375</xdr:colOff>
      <xdr:row>85</xdr:row>
      <xdr:rowOff>95250</xdr:rowOff>
    </xdr:from>
    <xdr:ext cx="971550" cy="4238625"/>
    <xdr:grpSp>
      <xdr:nvGrpSpPr>
        <xdr:cNvPr id="2" name="Shape 2" title="Drawing"/>
        <xdr:cNvGrpSpPr/>
      </xdr:nvGrpSpPr>
      <xdr:grpSpPr>
        <a:xfrm>
          <a:off x="2038325" y="713759"/>
          <a:ext cx="2109450" cy="4216366"/>
          <a:chOff x="2038325" y="713759"/>
          <a:chExt cx="2109450" cy="4216366"/>
        </a:xfrm>
      </xdr:grpSpPr>
      <xdr:sp>
        <xdr:nvSpPr>
          <xdr:cNvPr id="10" name="Shape 10"/>
          <xdr:cNvSpPr/>
        </xdr:nvSpPr>
        <xdr:spPr>
          <a:xfrm>
            <a:off x="2038325" y="713759"/>
            <a:ext cx="2109450" cy="3994050"/>
          </a:xfrm>
          <a:custGeom>
            <a:rect b="b" l="l" r="r" t="t"/>
            <a:pathLst>
              <a:path extrusionOk="0" h="159762" w="84378">
                <a:moveTo>
                  <a:pt x="0" y="770"/>
                </a:moveTo>
                <a:cubicBezTo>
                  <a:pt x="7248" y="-1648"/>
                  <a:pt x="15182" y="2964"/>
                  <a:pt x="22492" y="5188"/>
                </a:cubicBezTo>
                <a:cubicBezTo>
                  <a:pt x="64715" y="18036"/>
                  <a:pt x="87770" y="78499"/>
                  <a:pt x="83943" y="122467"/>
                </a:cubicBezTo>
                <a:cubicBezTo>
                  <a:pt x="82539" y="138594"/>
                  <a:pt x="64647" y="151162"/>
                  <a:pt x="49402" y="156606"/>
                </a:cubicBezTo>
                <a:cubicBezTo>
                  <a:pt x="41953" y="159266"/>
                  <a:pt x="33614" y="157811"/>
                  <a:pt x="25705" y="157811"/>
                </a:cubicBezTo>
                <a:cubicBezTo>
                  <a:pt x="19273" y="157811"/>
                  <a:pt x="12177" y="161493"/>
                  <a:pt x="6426" y="15861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1" name="Shape 11"/>
          <xdr:cNvSpPr/>
        </xdr:nvSpPr>
        <xdr:spPr>
          <a:xfrm>
            <a:off x="2168850" y="4438125"/>
            <a:ext cx="481975" cy="492000"/>
          </a:xfrm>
          <a:custGeom>
            <a:rect b="b" l="l" r="r" t="t"/>
            <a:pathLst>
              <a:path extrusionOk="0" h="19680" w="19279">
                <a:moveTo>
                  <a:pt x="8033" y="0"/>
                </a:moveTo>
                <a:cubicBezTo>
                  <a:pt x="5723" y="4621"/>
                  <a:pt x="0" y="8088"/>
                  <a:pt x="0" y="13254"/>
                </a:cubicBezTo>
                <a:cubicBezTo>
                  <a:pt x="0" y="14780"/>
                  <a:pt x="2945" y="14057"/>
                  <a:pt x="4418" y="14459"/>
                </a:cubicBezTo>
                <a:cubicBezTo>
                  <a:pt x="9483" y="15841"/>
                  <a:pt x="15566" y="15967"/>
                  <a:pt x="19279" y="1968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10</xdr:col>
      <xdr:colOff>285750</xdr:colOff>
      <xdr:row>84</xdr:row>
      <xdr:rowOff>152400</xdr:rowOff>
    </xdr:from>
    <xdr:ext cx="1381125" cy="4267200"/>
    <xdr:grpSp>
      <xdr:nvGrpSpPr>
        <xdr:cNvPr id="2" name="Shape 2" title="Drawing"/>
        <xdr:cNvGrpSpPr/>
      </xdr:nvGrpSpPr>
      <xdr:grpSpPr>
        <a:xfrm>
          <a:off x="1837500" y="712900"/>
          <a:ext cx="1953200" cy="4247350"/>
          <a:chOff x="1837500" y="712900"/>
          <a:chExt cx="1953200" cy="4247350"/>
        </a:xfrm>
      </xdr:grpSpPr>
      <xdr:sp>
        <xdr:nvSpPr>
          <xdr:cNvPr id="12" name="Shape 12"/>
          <xdr:cNvSpPr/>
        </xdr:nvSpPr>
        <xdr:spPr>
          <a:xfrm>
            <a:off x="1837500" y="712900"/>
            <a:ext cx="1953200" cy="4096725"/>
          </a:xfrm>
          <a:custGeom>
            <a:rect b="b" l="l" r="r" t="t"/>
            <a:pathLst>
              <a:path extrusionOk="0" h="163869" w="78128">
                <a:moveTo>
                  <a:pt x="0" y="0"/>
                </a:moveTo>
                <a:cubicBezTo>
                  <a:pt x="18289" y="6652"/>
                  <a:pt x="38069" y="12375"/>
                  <a:pt x="52615" y="25304"/>
                </a:cubicBezTo>
                <a:cubicBezTo>
                  <a:pt x="68671" y="39576"/>
                  <a:pt x="75733" y="63338"/>
                  <a:pt x="77517" y="84746"/>
                </a:cubicBezTo>
                <a:cubicBezTo>
                  <a:pt x="79107" y="103821"/>
                  <a:pt x="77763" y="125979"/>
                  <a:pt x="65869" y="140976"/>
                </a:cubicBezTo>
                <a:cubicBezTo>
                  <a:pt x="56189" y="153182"/>
                  <a:pt x="38810" y="158847"/>
                  <a:pt x="23295" y="160255"/>
                </a:cubicBezTo>
                <a:cubicBezTo>
                  <a:pt x="17958" y="160739"/>
                  <a:pt x="12990" y="163869"/>
                  <a:pt x="7631" y="163869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3" name="Shape 13"/>
          <xdr:cNvSpPr/>
        </xdr:nvSpPr>
        <xdr:spPr>
          <a:xfrm>
            <a:off x="1990838" y="4568650"/>
            <a:ext cx="519400" cy="391600"/>
          </a:xfrm>
          <a:custGeom>
            <a:rect b="b" l="l" r="r" t="t"/>
            <a:pathLst>
              <a:path extrusionOk="0" h="15664" w="20776">
                <a:moveTo>
                  <a:pt x="7522" y="0"/>
                </a:moveTo>
                <a:cubicBezTo>
                  <a:pt x="4738" y="2784"/>
                  <a:pt x="-2090" y="6855"/>
                  <a:pt x="694" y="9639"/>
                </a:cubicBezTo>
                <a:cubicBezTo>
                  <a:pt x="5636" y="14581"/>
                  <a:pt x="13787" y="15664"/>
                  <a:pt x="20776" y="1566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10</xdr:col>
      <xdr:colOff>333375</xdr:colOff>
      <xdr:row>109</xdr:row>
      <xdr:rowOff>19050</xdr:rowOff>
    </xdr:from>
    <xdr:ext cx="1076325" cy="4657725"/>
    <xdr:grpSp>
      <xdr:nvGrpSpPr>
        <xdr:cNvPr id="2" name="Shape 2" title="Drawing"/>
        <xdr:cNvGrpSpPr/>
      </xdr:nvGrpSpPr>
      <xdr:grpSpPr>
        <a:xfrm>
          <a:off x="1355525" y="702875"/>
          <a:ext cx="1055775" cy="3403900"/>
          <a:chOff x="1355525" y="702875"/>
          <a:chExt cx="1055775" cy="3403900"/>
        </a:xfrm>
      </xdr:grpSpPr>
      <xdr:sp>
        <xdr:nvSpPr>
          <xdr:cNvPr id="14" name="Shape 14"/>
          <xdr:cNvSpPr/>
        </xdr:nvSpPr>
        <xdr:spPr>
          <a:xfrm>
            <a:off x="1355525" y="702875"/>
            <a:ext cx="1055775" cy="3223150"/>
          </a:xfrm>
          <a:custGeom>
            <a:rect b="b" l="l" r="r" t="t"/>
            <a:pathLst>
              <a:path extrusionOk="0" h="128926" w="42231">
                <a:moveTo>
                  <a:pt x="0" y="0"/>
                </a:moveTo>
                <a:cubicBezTo>
                  <a:pt x="15246" y="6094"/>
                  <a:pt x="34067" y="13271"/>
                  <a:pt x="40164" y="28516"/>
                </a:cubicBezTo>
                <a:cubicBezTo>
                  <a:pt x="42304" y="33867"/>
                  <a:pt x="40332" y="40059"/>
                  <a:pt x="40968" y="45787"/>
                </a:cubicBezTo>
                <a:cubicBezTo>
                  <a:pt x="42533" y="59892"/>
                  <a:pt x="42902" y="74363"/>
                  <a:pt x="40566" y="88361"/>
                </a:cubicBezTo>
                <a:cubicBezTo>
                  <a:pt x="39839" y="92717"/>
                  <a:pt x="39802" y="97538"/>
                  <a:pt x="37353" y="101213"/>
                </a:cubicBezTo>
                <a:cubicBezTo>
                  <a:pt x="32675" y="108233"/>
                  <a:pt x="28457" y="115732"/>
                  <a:pt x="22492" y="121697"/>
                </a:cubicBezTo>
                <a:cubicBezTo>
                  <a:pt x="18597" y="125592"/>
                  <a:pt x="12560" y="126465"/>
                  <a:pt x="7632" y="12892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5" name="Shape 15"/>
          <xdr:cNvSpPr/>
        </xdr:nvSpPr>
        <xdr:spPr>
          <a:xfrm>
            <a:off x="1486075" y="3604725"/>
            <a:ext cx="281150" cy="502050"/>
          </a:xfrm>
          <a:custGeom>
            <a:rect b="b" l="l" r="r" t="t"/>
            <a:pathLst>
              <a:path extrusionOk="0" h="20082" w="11246">
                <a:moveTo>
                  <a:pt x="11246" y="20082"/>
                </a:moveTo>
                <a:cubicBezTo>
                  <a:pt x="6758" y="18736"/>
                  <a:pt x="0" y="16333"/>
                  <a:pt x="0" y="11647"/>
                </a:cubicBezTo>
                <a:cubicBezTo>
                  <a:pt x="0" y="7006"/>
                  <a:pt x="7631" y="4641"/>
                  <a:pt x="7631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7</xdr:col>
      <xdr:colOff>28575</xdr:colOff>
      <xdr:row>0</xdr:row>
      <xdr:rowOff>42348150</xdr:rowOff>
    </xdr:from>
    <xdr:ext cx="4181475" cy="5467350"/>
    <xdr:grpSp>
      <xdr:nvGrpSpPr>
        <xdr:cNvPr id="2" name="Shape 2" title="Drawing"/>
        <xdr:cNvGrpSpPr/>
      </xdr:nvGrpSpPr>
      <xdr:grpSpPr>
        <a:xfrm>
          <a:off x="1301208" y="702875"/>
          <a:ext cx="3485767" cy="4568650"/>
          <a:chOff x="1301208" y="702875"/>
          <a:chExt cx="3485767" cy="4568650"/>
        </a:xfrm>
      </xdr:grpSpPr>
      <xdr:sp>
        <xdr:nvSpPr>
          <xdr:cNvPr id="16" name="Shape 16"/>
          <xdr:cNvSpPr/>
        </xdr:nvSpPr>
        <xdr:spPr>
          <a:xfrm>
            <a:off x="1325400" y="702875"/>
            <a:ext cx="3461575" cy="4297550"/>
          </a:xfrm>
          <a:custGeom>
            <a:rect b="b" l="l" r="r" t="t"/>
            <a:pathLst>
              <a:path extrusionOk="0" h="171902" w="138463">
                <a:moveTo>
                  <a:pt x="126115" y="0"/>
                </a:moveTo>
                <a:cubicBezTo>
                  <a:pt x="133137" y="21050"/>
                  <a:pt x="133433" y="43801"/>
                  <a:pt x="135755" y="65869"/>
                </a:cubicBezTo>
                <a:cubicBezTo>
                  <a:pt x="138635" y="93234"/>
                  <a:pt x="142902" y="126316"/>
                  <a:pt x="125714" y="147803"/>
                </a:cubicBezTo>
                <a:cubicBezTo>
                  <a:pt x="114906" y="161315"/>
                  <a:pt x="94714" y="165169"/>
                  <a:pt x="77517" y="167082"/>
                </a:cubicBezTo>
                <a:cubicBezTo>
                  <a:pt x="65482" y="168421"/>
                  <a:pt x="53478" y="170697"/>
                  <a:pt x="41369" y="170697"/>
                </a:cubicBezTo>
                <a:cubicBezTo>
                  <a:pt x="27573" y="170697"/>
                  <a:pt x="12339" y="165732"/>
                  <a:pt x="0" y="171902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7" name="Shape 17"/>
          <xdr:cNvSpPr/>
        </xdr:nvSpPr>
        <xdr:spPr>
          <a:xfrm>
            <a:off x="1301208" y="4628900"/>
            <a:ext cx="727050" cy="642625"/>
          </a:xfrm>
          <a:custGeom>
            <a:rect b="b" l="l" r="r" t="t"/>
            <a:pathLst>
              <a:path extrusionOk="0" h="25705" w="29082">
                <a:moveTo>
                  <a:pt x="11813" y="0"/>
                </a:moveTo>
                <a:cubicBezTo>
                  <a:pt x="6991" y="4133"/>
                  <a:pt x="-2999" y="10705"/>
                  <a:pt x="968" y="15664"/>
                </a:cubicBezTo>
                <a:cubicBezTo>
                  <a:pt x="7184" y="23436"/>
                  <a:pt x="20184" y="21250"/>
                  <a:pt x="29083" y="2570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7</xdr:col>
      <xdr:colOff>28575</xdr:colOff>
      <xdr:row>239</xdr:row>
      <xdr:rowOff>209550</xdr:rowOff>
    </xdr:from>
    <xdr:ext cx="923925" cy="2781300"/>
    <xdr:grpSp>
      <xdr:nvGrpSpPr>
        <xdr:cNvPr id="2" name="Shape 2" title="Drawing"/>
        <xdr:cNvGrpSpPr/>
      </xdr:nvGrpSpPr>
      <xdr:grpSpPr>
        <a:xfrm>
          <a:off x="1817425" y="803275"/>
          <a:ext cx="906100" cy="2761275"/>
          <a:chOff x="1817425" y="803275"/>
          <a:chExt cx="906100" cy="2761275"/>
        </a:xfrm>
      </xdr:grpSpPr>
      <xdr:sp>
        <xdr:nvSpPr>
          <xdr:cNvPr id="18" name="Shape 18"/>
          <xdr:cNvSpPr/>
        </xdr:nvSpPr>
        <xdr:spPr>
          <a:xfrm>
            <a:off x="1917825" y="803275"/>
            <a:ext cx="805700" cy="2580550"/>
          </a:xfrm>
          <a:custGeom>
            <a:rect b="b" l="l" r="r" t="t"/>
            <a:pathLst>
              <a:path extrusionOk="0" h="103222" w="32228">
                <a:moveTo>
                  <a:pt x="803" y="0"/>
                </a:moveTo>
                <a:cubicBezTo>
                  <a:pt x="17826" y="5676"/>
                  <a:pt x="31279" y="25855"/>
                  <a:pt x="32131" y="43779"/>
                </a:cubicBezTo>
                <a:cubicBezTo>
                  <a:pt x="32909" y="60145"/>
                  <a:pt x="23085" y="76056"/>
                  <a:pt x="13254" y="89164"/>
                </a:cubicBezTo>
                <a:cubicBezTo>
                  <a:pt x="9390" y="94316"/>
                  <a:pt x="6440" y="103222"/>
                  <a:pt x="0" y="103222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9" name="Shape 19"/>
          <xdr:cNvSpPr/>
        </xdr:nvSpPr>
        <xdr:spPr>
          <a:xfrm>
            <a:off x="1817425" y="3142825"/>
            <a:ext cx="421725" cy="421725"/>
          </a:xfrm>
          <a:custGeom>
            <a:rect b="b" l="l" r="r" t="t"/>
            <a:pathLst>
              <a:path extrusionOk="0" h="16869" w="16869">
                <a:moveTo>
                  <a:pt x="10041" y="0"/>
                </a:moveTo>
                <a:cubicBezTo>
                  <a:pt x="6899" y="3667"/>
                  <a:pt x="0" y="5614"/>
                  <a:pt x="0" y="10443"/>
                </a:cubicBezTo>
                <a:cubicBezTo>
                  <a:pt x="0" y="11713"/>
                  <a:pt x="2436" y="11176"/>
                  <a:pt x="3615" y="11648"/>
                </a:cubicBezTo>
                <a:cubicBezTo>
                  <a:pt x="8024" y="13411"/>
                  <a:pt x="12622" y="14745"/>
                  <a:pt x="16869" y="16869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6</xdr:col>
      <xdr:colOff>352425</xdr:colOff>
      <xdr:row>259</xdr:row>
      <xdr:rowOff>152400</xdr:rowOff>
    </xdr:from>
    <xdr:ext cx="6953250" cy="2800350"/>
    <xdr:grpSp>
      <xdr:nvGrpSpPr>
        <xdr:cNvPr id="2" name="Shape 2" title="Drawing"/>
        <xdr:cNvGrpSpPr/>
      </xdr:nvGrpSpPr>
      <xdr:grpSpPr>
        <a:xfrm>
          <a:off x="1084425" y="649377"/>
          <a:ext cx="5313750" cy="2784648"/>
          <a:chOff x="1084425" y="649377"/>
          <a:chExt cx="5313750" cy="2784648"/>
        </a:xfrm>
      </xdr:grpSpPr>
      <xdr:sp>
        <xdr:nvSpPr>
          <xdr:cNvPr id="20" name="Shape 20"/>
          <xdr:cNvSpPr/>
        </xdr:nvSpPr>
        <xdr:spPr>
          <a:xfrm>
            <a:off x="1084425" y="649377"/>
            <a:ext cx="5313750" cy="2716075"/>
          </a:xfrm>
          <a:custGeom>
            <a:rect b="b" l="l" r="r" t="t"/>
            <a:pathLst>
              <a:path extrusionOk="0" h="108643" w="212550">
                <a:moveTo>
                  <a:pt x="0" y="2541"/>
                </a:moveTo>
                <a:cubicBezTo>
                  <a:pt x="10420" y="-2666"/>
                  <a:pt x="23295" y="2140"/>
                  <a:pt x="34943" y="2140"/>
                </a:cubicBezTo>
                <a:cubicBezTo>
                  <a:pt x="58123" y="2140"/>
                  <a:pt x="81361" y="2645"/>
                  <a:pt x="104426" y="4951"/>
                </a:cubicBezTo>
                <a:cubicBezTo>
                  <a:pt x="125716" y="7080"/>
                  <a:pt x="146705" y="11562"/>
                  <a:pt x="167886" y="14591"/>
                </a:cubicBezTo>
                <a:cubicBezTo>
                  <a:pt x="178673" y="16134"/>
                  <a:pt x="191909" y="10997"/>
                  <a:pt x="200418" y="17804"/>
                </a:cubicBezTo>
                <a:cubicBezTo>
                  <a:pt x="204632" y="21175"/>
                  <a:pt x="206083" y="27321"/>
                  <a:pt x="206845" y="32664"/>
                </a:cubicBezTo>
                <a:cubicBezTo>
                  <a:pt x="208508" y="44323"/>
                  <a:pt x="212066" y="55830"/>
                  <a:pt x="212066" y="67607"/>
                </a:cubicBezTo>
                <a:cubicBezTo>
                  <a:pt x="212066" y="75506"/>
                  <a:pt x="212066" y="83405"/>
                  <a:pt x="212066" y="91304"/>
                </a:cubicBezTo>
                <a:cubicBezTo>
                  <a:pt x="212066" y="95062"/>
                  <a:pt x="213518" y="99543"/>
                  <a:pt x="211263" y="102550"/>
                </a:cubicBezTo>
                <a:cubicBezTo>
                  <a:pt x="209354" y="105096"/>
                  <a:pt x="205468" y="105229"/>
                  <a:pt x="202427" y="106165"/>
                </a:cubicBezTo>
                <a:cubicBezTo>
                  <a:pt x="193692" y="108854"/>
                  <a:pt x="184254" y="108574"/>
                  <a:pt x="175115" y="10857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1" name="Shape 21"/>
          <xdr:cNvSpPr/>
        </xdr:nvSpPr>
        <xdr:spPr>
          <a:xfrm>
            <a:off x="5341800" y="3203075"/>
            <a:ext cx="311275" cy="230950"/>
          </a:xfrm>
          <a:custGeom>
            <a:rect b="b" l="l" r="r" t="t"/>
            <a:pathLst>
              <a:path extrusionOk="0" h="9238" w="12451">
                <a:moveTo>
                  <a:pt x="6427" y="0"/>
                </a:moveTo>
                <a:cubicBezTo>
                  <a:pt x="4746" y="2520"/>
                  <a:pt x="0" y="3397"/>
                  <a:pt x="0" y="6426"/>
                </a:cubicBezTo>
                <a:cubicBezTo>
                  <a:pt x="0" y="7772"/>
                  <a:pt x="2697" y="6564"/>
                  <a:pt x="4017" y="6828"/>
                </a:cubicBezTo>
                <a:cubicBezTo>
                  <a:pt x="6884" y="7402"/>
                  <a:pt x="9527" y="9238"/>
                  <a:pt x="12451" y="9238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6</xdr:col>
      <xdr:colOff>352425</xdr:colOff>
      <xdr:row>322</xdr:row>
      <xdr:rowOff>200025</xdr:rowOff>
    </xdr:from>
    <xdr:ext cx="923925" cy="3333750"/>
    <xdr:grpSp>
      <xdr:nvGrpSpPr>
        <xdr:cNvPr id="2" name="Shape 2" title="Drawing"/>
        <xdr:cNvGrpSpPr/>
      </xdr:nvGrpSpPr>
      <xdr:grpSpPr>
        <a:xfrm>
          <a:off x="976011" y="883600"/>
          <a:ext cx="907439" cy="3313525"/>
          <a:chOff x="976011" y="883600"/>
          <a:chExt cx="907439" cy="3313525"/>
        </a:xfrm>
      </xdr:grpSpPr>
      <xdr:sp>
        <xdr:nvSpPr>
          <xdr:cNvPr id="22" name="Shape 22"/>
          <xdr:cNvSpPr/>
        </xdr:nvSpPr>
        <xdr:spPr>
          <a:xfrm>
            <a:off x="1024175" y="883600"/>
            <a:ext cx="859275" cy="3112725"/>
          </a:xfrm>
          <a:custGeom>
            <a:rect b="b" l="l" r="r" t="t"/>
            <a:pathLst>
              <a:path extrusionOk="0" h="124509" w="34371">
                <a:moveTo>
                  <a:pt x="2410" y="0"/>
                </a:moveTo>
                <a:cubicBezTo>
                  <a:pt x="8524" y="8734"/>
                  <a:pt x="14489" y="17578"/>
                  <a:pt x="20886" y="26107"/>
                </a:cubicBezTo>
                <a:cubicBezTo>
                  <a:pt x="25587" y="32375"/>
                  <a:pt x="32872" y="38000"/>
                  <a:pt x="33738" y="45787"/>
                </a:cubicBezTo>
                <a:cubicBezTo>
                  <a:pt x="35787" y="64211"/>
                  <a:pt x="31583" y="83829"/>
                  <a:pt x="23295" y="100410"/>
                </a:cubicBezTo>
                <a:cubicBezTo>
                  <a:pt x="20457" y="106088"/>
                  <a:pt x="18947" y="112791"/>
                  <a:pt x="14459" y="117279"/>
                </a:cubicBezTo>
                <a:cubicBezTo>
                  <a:pt x="10649" y="121089"/>
                  <a:pt x="4820" y="122099"/>
                  <a:pt x="0" y="124509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3" name="Shape 23"/>
          <xdr:cNvSpPr/>
        </xdr:nvSpPr>
        <xdr:spPr>
          <a:xfrm>
            <a:off x="976011" y="3574600"/>
            <a:ext cx="409625" cy="622525"/>
          </a:xfrm>
          <a:custGeom>
            <a:rect b="b" l="l" r="r" t="t"/>
            <a:pathLst>
              <a:path extrusionOk="0" h="24901" w="16385">
                <a:moveTo>
                  <a:pt x="5944" y="0"/>
                </a:moveTo>
                <a:cubicBezTo>
                  <a:pt x="4084" y="4959"/>
                  <a:pt x="-961" y="9721"/>
                  <a:pt x="321" y="14860"/>
                </a:cubicBezTo>
                <a:cubicBezTo>
                  <a:pt x="1850" y="20987"/>
                  <a:pt x="10394" y="22907"/>
                  <a:pt x="16386" y="24901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7</xdr:col>
      <xdr:colOff>28575</xdr:colOff>
      <xdr:row>420</xdr:row>
      <xdr:rowOff>152400</xdr:rowOff>
    </xdr:from>
    <xdr:ext cx="1381125" cy="4343400"/>
    <xdr:grpSp>
      <xdr:nvGrpSpPr>
        <xdr:cNvPr id="2" name="Shape 2" title="Drawing"/>
        <xdr:cNvGrpSpPr/>
      </xdr:nvGrpSpPr>
      <xdr:grpSpPr>
        <a:xfrm>
          <a:off x="1204925" y="1247235"/>
          <a:ext cx="2331100" cy="2829415"/>
          <a:chOff x="1204925" y="1247235"/>
          <a:chExt cx="2331100" cy="2829415"/>
        </a:xfrm>
      </xdr:grpSpPr>
      <xdr:sp>
        <xdr:nvSpPr>
          <xdr:cNvPr id="24" name="Shape 24"/>
          <xdr:cNvSpPr/>
        </xdr:nvSpPr>
        <xdr:spPr>
          <a:xfrm>
            <a:off x="1204925" y="1247235"/>
            <a:ext cx="2331100" cy="2720675"/>
          </a:xfrm>
          <a:custGeom>
            <a:rect b="b" l="l" r="r" t="t"/>
            <a:pathLst>
              <a:path extrusionOk="0" h="108827" w="93244">
                <a:moveTo>
                  <a:pt x="0" y="5136"/>
                </a:moveTo>
                <a:cubicBezTo>
                  <a:pt x="13471" y="-2948"/>
                  <a:pt x="31301" y="736"/>
                  <a:pt x="46992" y="1521"/>
                </a:cubicBezTo>
                <a:cubicBezTo>
                  <a:pt x="59935" y="2169"/>
                  <a:pt x="77745" y="3184"/>
                  <a:pt x="83541" y="14775"/>
                </a:cubicBezTo>
                <a:cubicBezTo>
                  <a:pt x="91692" y="31076"/>
                  <a:pt x="93180" y="50370"/>
                  <a:pt x="93180" y="68595"/>
                </a:cubicBezTo>
                <a:cubicBezTo>
                  <a:pt x="93180" y="79887"/>
                  <a:pt x="94212" y="93115"/>
                  <a:pt x="87156" y="101931"/>
                </a:cubicBezTo>
                <a:cubicBezTo>
                  <a:pt x="80804" y="109868"/>
                  <a:pt x="67599" y="108759"/>
                  <a:pt x="57434" y="108759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25" name="Shape 25"/>
          <xdr:cNvSpPr/>
        </xdr:nvSpPr>
        <xdr:spPr>
          <a:xfrm>
            <a:off x="2500200" y="3725200"/>
            <a:ext cx="361475" cy="351450"/>
          </a:xfrm>
          <a:custGeom>
            <a:rect b="b" l="l" r="r" t="t"/>
            <a:pathLst>
              <a:path extrusionOk="0" h="14058" w="14459">
                <a:moveTo>
                  <a:pt x="10845" y="0"/>
                </a:moveTo>
                <a:cubicBezTo>
                  <a:pt x="7607" y="3238"/>
                  <a:pt x="0" y="3855"/>
                  <a:pt x="0" y="8435"/>
                </a:cubicBezTo>
                <a:cubicBezTo>
                  <a:pt x="0" y="13606"/>
                  <a:pt x="9835" y="11743"/>
                  <a:pt x="14459" y="14058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0</xdr:col>
      <xdr:colOff>180975</xdr:colOff>
      <xdr:row>2</xdr:row>
      <xdr:rowOff>171450</xdr:rowOff>
    </xdr:from>
    <xdr:ext cx="2828925" cy="7096125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9</xdr:row>
      <xdr:rowOff>171450</xdr:rowOff>
    </xdr:from>
    <xdr:ext cx="1533525" cy="184785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38100</xdr:colOff>
      <xdr:row>40</xdr:row>
      <xdr:rowOff>180975</xdr:rowOff>
    </xdr:from>
    <xdr:ext cx="3467100" cy="1352550"/>
    <xdr:pic>
      <xdr:nvPicPr>
        <xdr:cNvPr id="0" name="image1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361950</xdr:colOff>
      <xdr:row>49</xdr:row>
      <xdr:rowOff>114300</xdr:rowOff>
    </xdr:from>
    <xdr:ext cx="2686050" cy="1066800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</xdr:colOff>
      <xdr:row>79</xdr:row>
      <xdr:rowOff>9525</xdr:rowOff>
    </xdr:from>
    <xdr:ext cx="3381375" cy="135255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180975</xdr:colOff>
      <xdr:row>114</xdr:row>
      <xdr:rowOff>123825</xdr:rowOff>
    </xdr:from>
    <xdr:ext cx="3381375" cy="1352550"/>
    <xdr:pic>
      <xdr:nvPicPr>
        <xdr:cNvPr id="0" name="image1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219075</xdr:colOff>
      <xdr:row>140</xdr:row>
      <xdr:rowOff>76200</xdr:rowOff>
    </xdr:from>
    <xdr:ext cx="2828925" cy="1352550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152</xdr:row>
      <xdr:rowOff>190500</xdr:rowOff>
    </xdr:from>
    <xdr:ext cx="2762250" cy="1123950"/>
    <xdr:pic>
      <xdr:nvPicPr>
        <xdr:cNvPr id="0" name="image10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266700</xdr:colOff>
      <xdr:row>226</xdr:row>
      <xdr:rowOff>66675</xdr:rowOff>
    </xdr:from>
    <xdr:ext cx="2952750" cy="1066800"/>
    <xdr:pic>
      <xdr:nvPicPr>
        <xdr:cNvPr id="0" name="image18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243</xdr:row>
      <xdr:rowOff>85725</xdr:rowOff>
    </xdr:from>
    <xdr:ext cx="3333750" cy="1247775"/>
    <xdr:pic>
      <xdr:nvPicPr>
        <xdr:cNvPr id="0" name="image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133350</xdr:colOff>
      <xdr:row>254</xdr:row>
      <xdr:rowOff>209550</xdr:rowOff>
    </xdr:from>
    <xdr:ext cx="2828925" cy="1123950"/>
    <xdr:pic>
      <xdr:nvPicPr>
        <xdr:cNvPr id="0" name="image7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57150</xdr:colOff>
      <xdr:row>264</xdr:row>
      <xdr:rowOff>180975</xdr:rowOff>
    </xdr:from>
    <xdr:ext cx="3076575" cy="1066800"/>
    <xdr:pic>
      <xdr:nvPicPr>
        <xdr:cNvPr id="0" name="image5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171450</xdr:colOff>
      <xdr:row>270</xdr:row>
      <xdr:rowOff>95250</xdr:rowOff>
    </xdr:from>
    <xdr:ext cx="1724025" cy="1428750"/>
    <xdr:pic>
      <xdr:nvPicPr>
        <xdr:cNvPr id="0" name="image3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123825</xdr:colOff>
      <xdr:row>279</xdr:row>
      <xdr:rowOff>66675</xdr:rowOff>
    </xdr:from>
    <xdr:ext cx="1828800" cy="1514475"/>
    <xdr:pic>
      <xdr:nvPicPr>
        <xdr:cNvPr id="0" name="image2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57150</xdr:colOff>
      <xdr:row>288</xdr:row>
      <xdr:rowOff>76200</xdr:rowOff>
    </xdr:from>
    <xdr:ext cx="1962150" cy="1647825"/>
    <xdr:pic>
      <xdr:nvPicPr>
        <xdr:cNvPr id="0" name="image4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</xdr:colOff>
      <xdr:row>312</xdr:row>
      <xdr:rowOff>133350</xdr:rowOff>
    </xdr:from>
    <xdr:ext cx="3181350" cy="1123950"/>
    <xdr:pic>
      <xdr:nvPicPr>
        <xdr:cNvPr id="0" name="image16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314325</xdr:colOff>
      <xdr:row>328</xdr:row>
      <xdr:rowOff>142875</xdr:rowOff>
    </xdr:from>
    <xdr:ext cx="3638550" cy="1066800"/>
    <xdr:pic>
      <xdr:nvPicPr>
        <xdr:cNvPr id="0" name="image19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333375</xdr:colOff>
      <xdr:row>344</xdr:row>
      <xdr:rowOff>190500</xdr:rowOff>
    </xdr:from>
    <xdr:ext cx="2543175" cy="3105150"/>
    <xdr:pic>
      <xdr:nvPicPr>
        <xdr:cNvPr id="0" name="image11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257175</xdr:colOff>
      <xdr:row>418</xdr:row>
      <xdr:rowOff>114300</xdr:rowOff>
    </xdr:from>
    <xdr:ext cx="2686050" cy="1066800"/>
    <xdr:pic>
      <xdr:nvPicPr>
        <xdr:cNvPr id="0" name="image14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257175</xdr:colOff>
      <xdr:row>428</xdr:row>
      <xdr:rowOff>57150</xdr:rowOff>
    </xdr:from>
    <xdr:ext cx="2762250" cy="1352550"/>
    <xdr:pic>
      <xdr:nvPicPr>
        <xdr:cNvPr id="0" name="image15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333375</xdr:colOff>
      <xdr:row>448</xdr:row>
      <xdr:rowOff>190500</xdr:rowOff>
    </xdr:from>
    <xdr:ext cx="2876550" cy="1352550"/>
    <xdr:pic>
      <xdr:nvPicPr>
        <xdr:cNvPr id="0" name="image20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276225</xdr:colOff>
      <xdr:row>460</xdr:row>
      <xdr:rowOff>152400</xdr:rowOff>
    </xdr:from>
    <xdr:ext cx="2543175" cy="1352550"/>
    <xdr:pic>
      <xdr:nvPicPr>
        <xdr:cNvPr id="0" name="image23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461</xdr:row>
      <xdr:rowOff>133350</xdr:rowOff>
    </xdr:from>
    <xdr:ext cx="3076575" cy="981075"/>
    <xdr:pic>
      <xdr:nvPicPr>
        <xdr:cNvPr id="0" name="image8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5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>
      <c r="A2" s="3" t="s">
        <v>0</v>
      </c>
      <c r="AA2" s="3"/>
      <c r="AB2" s="3"/>
      <c r="AC2" s="3"/>
      <c r="AD2" s="3"/>
      <c r="AE2" s="3"/>
      <c r="AF2" s="3"/>
      <c r="AG2" s="3"/>
      <c r="AH2" s="3"/>
      <c r="AI2" s="3"/>
    </row>
    <row r="3"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>
      <c r="A40" s="4" t="s">
        <v>1</v>
      </c>
      <c r="AA40" s="5"/>
      <c r="AB40" s="5"/>
      <c r="AC40" s="5"/>
      <c r="AD40" s="5"/>
      <c r="AE40" s="5"/>
      <c r="AF40" s="5"/>
      <c r="AG40" s="5"/>
      <c r="AH40" s="5"/>
      <c r="AI40" s="5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>
      <c r="A42" s="6"/>
      <c r="B42" s="7" t="s">
        <v>2</v>
      </c>
      <c r="C42" s="6" t="s">
        <v>3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>
      <c r="A44" s="6"/>
      <c r="B44" s="7" t="s">
        <v>4</v>
      </c>
      <c r="C44" s="6" t="s">
        <v>5</v>
      </c>
      <c r="D44" s="8" t="str">
        <f>IFERROR(__xludf.DUMMYFUNCTION("split(C42, "" "")"),"the")</f>
        <v>the</v>
      </c>
      <c r="E44" s="8" t="str">
        <f>IFERROR(__xludf.DUMMYFUNCTION("""COMPUTED_VALUE"""),"brown")</f>
        <v>brown</v>
      </c>
      <c r="F44" s="8" t="str">
        <f>IFERROR(__xludf.DUMMYFUNCTION("""COMPUTED_VALUE"""),"dog")</f>
        <v>dog</v>
      </c>
      <c r="G44" s="8" t="str">
        <f>IFERROR(__xludf.DUMMYFUNCTION("""COMPUTED_VALUE"""),"jumped")</f>
        <v>jumped</v>
      </c>
      <c r="H44" s="8" t="str">
        <f>IFERROR(__xludf.DUMMYFUNCTION("""COMPUTED_VALUE"""),"over")</f>
        <v>over</v>
      </c>
      <c r="I44" s="8" t="str">
        <f>IFERROR(__xludf.DUMMYFUNCTION("""COMPUTED_VALUE"""),"the")</f>
        <v>the</v>
      </c>
      <c r="J44" s="8" t="str">
        <f>IFERROR(__xludf.DUMMYFUNCTION("""COMPUTED_VALUE"""),"lazy")</f>
        <v>lazy</v>
      </c>
      <c r="K44" s="8" t="str">
        <f>IFERROR(__xludf.DUMMYFUNCTION("""COMPUTED_VALUE"""),"fox")</f>
        <v>fox</v>
      </c>
      <c r="L44" s="8" t="str">
        <f>IFERROR(__xludf.DUMMYFUNCTION("split(""Lorem ipsum dolor sit amet, consectetur adipiscing elit"", "" "")"),"Lorem")</f>
        <v>Lorem</v>
      </c>
      <c r="M44" s="8" t="str">
        <f>IFERROR(__xludf.DUMMYFUNCTION("""COMPUTED_VALUE"""),"ipsum")</f>
        <v>ipsum</v>
      </c>
      <c r="N44" s="8" t="str">
        <f>IFERROR(__xludf.DUMMYFUNCTION("""COMPUTED_VALUE"""),"dolor")</f>
        <v>dolor</v>
      </c>
      <c r="O44" s="8" t="str">
        <f>IFERROR(__xludf.DUMMYFUNCTION("""COMPUTED_VALUE"""),"sit")</f>
        <v>sit</v>
      </c>
      <c r="P44" s="8" t="str">
        <f>IFERROR(__xludf.DUMMYFUNCTION("""COMPUTED_VALUE"""),"amet,")</f>
        <v>amet,</v>
      </c>
      <c r="Q44" s="8" t="str">
        <f>IFERROR(__xludf.DUMMYFUNCTION("""COMPUTED_VALUE"""),"consectetur")</f>
        <v>consectetur</v>
      </c>
      <c r="R44" s="8" t="str">
        <f>IFERROR(__xludf.DUMMYFUNCTION("""COMPUTED_VALUE"""),"adipiscing")</f>
        <v>adipiscing</v>
      </c>
      <c r="S44" s="8" t="str">
        <f>IFERROR(__xludf.DUMMYFUNCTION("""COMPUTED_VALUE"""),"elit")</f>
        <v>elit</v>
      </c>
      <c r="T44" s="8" t="s">
        <v>6</v>
      </c>
      <c r="U44" s="8" t="s">
        <v>7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>
      <c r="A45" s="6"/>
      <c r="B45" s="7" t="s">
        <v>8</v>
      </c>
      <c r="C45" s="8">
        <f t="array" ref="C45:S45">SEQUENCE(1, 17, 1, 1)</f>
        <v>1</v>
      </c>
      <c r="D45" s="8">
        <v>2.0</v>
      </c>
      <c r="E45" s="8">
        <v>3.0</v>
      </c>
      <c r="F45" s="8">
        <v>4.0</v>
      </c>
      <c r="G45" s="8">
        <v>5.0</v>
      </c>
      <c r="H45" s="8">
        <v>6.0</v>
      </c>
      <c r="I45" s="8">
        <v>7.0</v>
      </c>
      <c r="J45" s="8">
        <v>8.0</v>
      </c>
      <c r="K45" s="8">
        <v>9.0</v>
      </c>
      <c r="L45" s="8">
        <v>10.0</v>
      </c>
      <c r="M45" s="8">
        <v>11.0</v>
      </c>
      <c r="N45" s="8">
        <v>12.0</v>
      </c>
      <c r="O45" s="8">
        <v>13.0</v>
      </c>
      <c r="P45" s="8">
        <v>14.0</v>
      </c>
      <c r="Q45" s="8">
        <v>15.0</v>
      </c>
      <c r="R45" s="8">
        <v>16.0</v>
      </c>
      <c r="S45" s="8">
        <v>17.0</v>
      </c>
      <c r="T45" s="8" t="s">
        <v>6</v>
      </c>
      <c r="U45" s="8">
        <v>52678.0</v>
      </c>
      <c r="V45" s="6" t="s">
        <v>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>
      <c r="A47" s="6"/>
      <c r="B47" s="7" t="s">
        <v>10</v>
      </c>
      <c r="C47" s="8" t="s">
        <v>11</v>
      </c>
      <c r="D47" s="8" t="s">
        <v>12</v>
      </c>
      <c r="E47" s="8" t="s">
        <v>13</v>
      </c>
      <c r="F47" s="8" t="s">
        <v>14</v>
      </c>
      <c r="G47" s="8" t="s">
        <v>15</v>
      </c>
      <c r="H47" s="8" t="s">
        <v>11</v>
      </c>
      <c r="I47" s="8" t="s">
        <v>16</v>
      </c>
      <c r="J47" s="8" t="s">
        <v>17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>
      <c r="A48" s="6"/>
      <c r="B48" s="7" t="s">
        <v>18</v>
      </c>
      <c r="C48" s="9">
        <v>2.0</v>
      </c>
      <c r="D48" s="9">
        <v>3.0</v>
      </c>
      <c r="E48" s="9">
        <v>4.0</v>
      </c>
      <c r="F48" s="9">
        <v>5.0</v>
      </c>
      <c r="G48" s="9">
        <v>6.0</v>
      </c>
      <c r="H48" s="9">
        <v>7.0</v>
      </c>
      <c r="I48" s="9">
        <v>8.0</v>
      </c>
      <c r="J48" s="9">
        <v>9.0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>
      <c r="A50" s="5"/>
      <c r="AA50" s="5"/>
      <c r="AB50" s="5"/>
      <c r="AC50" s="5"/>
      <c r="AD50" s="5"/>
      <c r="AE50" s="5"/>
      <c r="AF50" s="5"/>
      <c r="AG50" s="5"/>
      <c r="AH50" s="5"/>
      <c r="AI50" s="5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>
      <c r="A52" s="6"/>
      <c r="C52" s="10"/>
      <c r="D52" s="10"/>
      <c r="E52" s="10"/>
      <c r="F52" s="10"/>
      <c r="G52" s="10"/>
      <c r="H52" s="10"/>
      <c r="I52" s="10"/>
      <c r="P52" s="6"/>
      <c r="Q52" s="6"/>
      <c r="R52" s="6"/>
      <c r="S52" s="6"/>
      <c r="T52" s="6"/>
      <c r="U52" s="10"/>
      <c r="V52" s="10"/>
      <c r="W52" s="10"/>
      <c r="X52" s="10"/>
      <c r="Y52" s="10"/>
      <c r="Z52" s="10"/>
      <c r="AA52" s="10"/>
      <c r="AB52" s="6"/>
      <c r="AC52" s="6"/>
      <c r="AD52" s="6"/>
      <c r="AE52" s="6"/>
      <c r="AF52" s="6"/>
      <c r="AG52" s="6"/>
      <c r="AH52" s="6"/>
      <c r="AI52" s="6"/>
    </row>
    <row r="53">
      <c r="A53" s="6"/>
      <c r="C53" s="10"/>
      <c r="D53" s="10"/>
      <c r="E53" s="10"/>
      <c r="F53" s="10"/>
      <c r="G53" s="10"/>
      <c r="H53" s="10"/>
      <c r="I53" s="10"/>
      <c r="P53" s="6"/>
      <c r="Q53" s="6"/>
      <c r="R53" s="6"/>
      <c r="S53" s="6"/>
      <c r="T53" s="6"/>
      <c r="U53" s="10"/>
      <c r="V53" s="10"/>
      <c r="W53" s="10"/>
      <c r="X53" s="10"/>
      <c r="Y53" s="10"/>
      <c r="Z53" s="10"/>
      <c r="AA53" s="10"/>
      <c r="AB53" s="6"/>
      <c r="AC53" s="6"/>
      <c r="AD53" s="6"/>
      <c r="AE53" s="6"/>
      <c r="AF53" s="6"/>
      <c r="AG53" s="6"/>
      <c r="AH53" s="6"/>
      <c r="AI53" s="6"/>
    </row>
    <row r="54">
      <c r="A54" s="6"/>
      <c r="C54" s="10" t="s">
        <v>19</v>
      </c>
      <c r="P54" s="6"/>
      <c r="Q54" s="6"/>
      <c r="R54" s="6"/>
      <c r="S54" s="6"/>
      <c r="T54" s="6"/>
      <c r="U54" s="10" t="s">
        <v>20</v>
      </c>
      <c r="AB54" s="6"/>
      <c r="AC54" s="6"/>
      <c r="AD54" s="6"/>
      <c r="AE54" s="6"/>
      <c r="AF54" s="6"/>
      <c r="AG54" s="6"/>
      <c r="AH54" s="6"/>
      <c r="AI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>
      <c r="A56" s="6"/>
      <c r="B56" s="6"/>
      <c r="C56" s="6"/>
      <c r="D56" s="11">
        <v>1.0</v>
      </c>
      <c r="E56" s="11">
        <v>2.0</v>
      </c>
      <c r="F56" s="11">
        <v>3.0</v>
      </c>
      <c r="G56" s="11">
        <v>4.0</v>
      </c>
      <c r="H56" s="11">
        <v>5.0</v>
      </c>
      <c r="I56" s="11" t="s">
        <v>6</v>
      </c>
      <c r="J56" s="11">
        <v>765.0</v>
      </c>
      <c r="K56" s="11">
        <v>766.0</v>
      </c>
      <c r="L56" s="11">
        <v>767.0</v>
      </c>
      <c r="M56" s="11">
        <v>768.0</v>
      </c>
      <c r="N56" s="12" t="s">
        <v>21</v>
      </c>
      <c r="O56" s="6"/>
      <c r="P56" s="6"/>
      <c r="Q56" s="6"/>
      <c r="R56" s="6"/>
      <c r="S56" s="6"/>
      <c r="T56" s="6"/>
      <c r="U56" s="11">
        <v>1.0</v>
      </c>
      <c r="V56" s="11">
        <v>2.0</v>
      </c>
      <c r="W56" s="11">
        <v>3.0</v>
      </c>
      <c r="X56" s="11">
        <v>4.0</v>
      </c>
      <c r="Y56" s="11">
        <v>5.0</v>
      </c>
      <c r="Z56" s="11" t="s">
        <v>6</v>
      </c>
      <c r="AA56" s="11">
        <v>765.0</v>
      </c>
      <c r="AB56" s="11">
        <v>766.0</v>
      </c>
      <c r="AC56" s="11">
        <v>767.0</v>
      </c>
      <c r="AD56" s="11">
        <v>768.0</v>
      </c>
      <c r="AE56" s="12" t="s">
        <v>21</v>
      </c>
      <c r="AF56" s="6"/>
      <c r="AG56" s="6"/>
      <c r="AH56" s="6"/>
      <c r="AI56" s="6"/>
    </row>
    <row r="57">
      <c r="A57" s="6"/>
      <c r="B57" s="13">
        <v>2.0</v>
      </c>
      <c r="C57" s="14" t="s">
        <v>11</v>
      </c>
      <c r="D57" s="15">
        <f t="array" ref="D57:M64">U58:AD65</f>
        <v>0.3379970849</v>
      </c>
      <c r="E57" s="16">
        <v>0.637690880049664</v>
      </c>
      <c r="F57" s="16">
        <v>-0.3174161475619086</v>
      </c>
      <c r="G57" s="16">
        <v>-0.6266976379186846</v>
      </c>
      <c r="H57" s="16">
        <v>0.5752152061841772</v>
      </c>
      <c r="I57" s="17" t="s">
        <v>6</v>
      </c>
      <c r="J57" s="16">
        <v>0.7867383450556692</v>
      </c>
      <c r="K57" s="16">
        <v>1.671832012298308</v>
      </c>
      <c r="L57" s="16">
        <v>0.04738208992958617</v>
      </c>
      <c r="M57" s="18">
        <v>0.5082854543185735</v>
      </c>
      <c r="N57" s="6"/>
      <c r="O57" s="6"/>
      <c r="P57" s="6"/>
      <c r="Q57" s="6"/>
      <c r="R57" s="6"/>
      <c r="S57" s="7">
        <f t="array" ref="S57:S73">TRANSPOSE(C45:S45)</f>
        <v>1</v>
      </c>
      <c r="T57" s="14" t="str">
        <f t="array" ref="T57:T73">transpose(C44:S44)</f>
        <v>EOS</v>
      </c>
      <c r="U57" s="19">
        <f t="shared" ref="U57:Y57" si="1">NORMINV(rand(),0,1)</f>
        <v>-0.5264136901</v>
      </c>
      <c r="V57" s="20">
        <f t="shared" si="1"/>
        <v>-0.9971837317</v>
      </c>
      <c r="W57" s="20">
        <f t="shared" si="1"/>
        <v>2.398306297</v>
      </c>
      <c r="X57" s="20">
        <f t="shared" si="1"/>
        <v>1.540653148</v>
      </c>
      <c r="Y57" s="20">
        <f t="shared" si="1"/>
        <v>-0.1286104408</v>
      </c>
      <c r="Z57" s="21" t="s">
        <v>6</v>
      </c>
      <c r="AA57" s="20">
        <f t="shared" ref="AA57:AD57" si="2">NORMINV(rand(),0,1)</f>
        <v>-2.131037623</v>
      </c>
      <c r="AB57" s="20">
        <f t="shared" si="2"/>
        <v>-1.47679268</v>
      </c>
      <c r="AC57" s="20">
        <f t="shared" si="2"/>
        <v>0.5872048756</v>
      </c>
      <c r="AD57" s="22">
        <f t="shared" si="2"/>
        <v>0.5845732382</v>
      </c>
      <c r="AE57" s="6"/>
      <c r="AF57" s="6"/>
      <c r="AG57" s="6"/>
      <c r="AH57" s="6"/>
      <c r="AI57" s="6"/>
    </row>
    <row r="58">
      <c r="A58" s="6"/>
      <c r="B58" s="13">
        <v>3.0</v>
      </c>
      <c r="C58" s="14" t="s">
        <v>12</v>
      </c>
      <c r="D58" s="23">
        <v>-1.8650549072525544</v>
      </c>
      <c r="E58" s="24">
        <v>0.3562879981040327</v>
      </c>
      <c r="F58" s="24">
        <v>0.8361162338885821</v>
      </c>
      <c r="G58" s="24">
        <v>-0.33431486112783354</v>
      </c>
      <c r="H58" s="24">
        <v>-0.0920647042722589</v>
      </c>
      <c r="I58" s="25" t="s">
        <v>6</v>
      </c>
      <c r="J58" s="24">
        <v>0.44312084668537727</v>
      </c>
      <c r="K58" s="24">
        <v>-0.45094256584569825</v>
      </c>
      <c r="L58" s="24">
        <v>0.8711362731690038</v>
      </c>
      <c r="M58" s="26">
        <v>0.8929294828399027</v>
      </c>
      <c r="N58" s="6"/>
      <c r="O58" s="6"/>
      <c r="P58" s="6"/>
      <c r="Q58" s="6"/>
      <c r="R58" s="6"/>
      <c r="S58" s="7">
        <v>2.0</v>
      </c>
      <c r="T58" s="14" t="s">
        <v>11</v>
      </c>
      <c r="U58" s="27">
        <f t="shared" ref="U58:Y58" si="3">NORMINV(rand(),0,1)</f>
        <v>0.3379970849</v>
      </c>
      <c r="V58" s="28">
        <f t="shared" si="3"/>
        <v>0.63769088</v>
      </c>
      <c r="W58" s="28">
        <f t="shared" si="3"/>
        <v>-0.3174161476</v>
      </c>
      <c r="X58" s="28">
        <f t="shared" si="3"/>
        <v>-0.6266976379</v>
      </c>
      <c r="Y58" s="28">
        <f t="shared" si="3"/>
        <v>0.5752152062</v>
      </c>
      <c r="Z58" s="29" t="s">
        <v>6</v>
      </c>
      <c r="AA58" s="28">
        <f t="shared" ref="AA58:AD58" si="4">NORMINV(rand(),0,1)</f>
        <v>0.7867383451</v>
      </c>
      <c r="AB58" s="28">
        <f t="shared" si="4"/>
        <v>1.671832012</v>
      </c>
      <c r="AC58" s="28">
        <f t="shared" si="4"/>
        <v>0.04738208993</v>
      </c>
      <c r="AD58" s="30">
        <f t="shared" si="4"/>
        <v>0.5082854543</v>
      </c>
      <c r="AE58" s="6"/>
      <c r="AF58" s="6"/>
      <c r="AG58" s="6"/>
      <c r="AH58" s="6"/>
      <c r="AI58" s="6"/>
    </row>
    <row r="59">
      <c r="A59" s="6"/>
      <c r="B59" s="13">
        <v>4.0</v>
      </c>
      <c r="C59" s="14" t="s">
        <v>13</v>
      </c>
      <c r="D59" s="23">
        <v>-0.0011000024222309484</v>
      </c>
      <c r="E59" s="24">
        <v>1.1673925541889303</v>
      </c>
      <c r="F59" s="24">
        <v>1.241540204481045</v>
      </c>
      <c r="G59" s="24">
        <v>-0.6140247741566965</v>
      </c>
      <c r="H59" s="24">
        <v>1.0643152162835572</v>
      </c>
      <c r="I59" s="25" t="s">
        <v>6</v>
      </c>
      <c r="J59" s="24">
        <v>0.7955791145188084</v>
      </c>
      <c r="K59" s="24">
        <v>1.0379265381453644</v>
      </c>
      <c r="L59" s="24">
        <v>-0.7662230217699325</v>
      </c>
      <c r="M59" s="26">
        <v>0.11183746580215254</v>
      </c>
      <c r="N59" s="6"/>
      <c r="O59" s="6"/>
      <c r="P59" s="6"/>
      <c r="Q59" s="6"/>
      <c r="R59" s="6"/>
      <c r="S59" s="7">
        <v>3.0</v>
      </c>
      <c r="T59" s="14" t="s">
        <v>12</v>
      </c>
      <c r="U59" s="27">
        <f t="shared" ref="U59:Y59" si="5">NORMINV(rand(),0,1)</f>
        <v>-1.865054907</v>
      </c>
      <c r="V59" s="28">
        <f t="shared" si="5"/>
        <v>0.3562879981</v>
      </c>
      <c r="W59" s="28">
        <f t="shared" si="5"/>
        <v>0.8361162339</v>
      </c>
      <c r="X59" s="28">
        <f t="shared" si="5"/>
        <v>-0.3343148611</v>
      </c>
      <c r="Y59" s="28">
        <f t="shared" si="5"/>
        <v>-0.09206470427</v>
      </c>
      <c r="Z59" s="29" t="s">
        <v>6</v>
      </c>
      <c r="AA59" s="28">
        <f t="shared" ref="AA59:AD59" si="6">NORMINV(rand(),0,1)</f>
        <v>0.4431208467</v>
      </c>
      <c r="AB59" s="28">
        <f t="shared" si="6"/>
        <v>-0.4509425658</v>
      </c>
      <c r="AC59" s="28">
        <f t="shared" si="6"/>
        <v>0.8711362732</v>
      </c>
      <c r="AD59" s="30">
        <f t="shared" si="6"/>
        <v>0.8929294828</v>
      </c>
      <c r="AE59" s="6"/>
      <c r="AF59" s="6"/>
      <c r="AG59" s="6"/>
      <c r="AH59" s="6"/>
      <c r="AI59" s="6"/>
    </row>
    <row r="60">
      <c r="A60" s="6"/>
      <c r="B60" s="13">
        <v>5.0</v>
      </c>
      <c r="C60" s="14" t="s">
        <v>14</v>
      </c>
      <c r="D60" s="23">
        <v>0.7402494545554438</v>
      </c>
      <c r="E60" s="24">
        <v>-0.3473298742309608</v>
      </c>
      <c r="F60" s="24">
        <v>-1.5367719663449275</v>
      </c>
      <c r="G60" s="24">
        <v>0.1483610220375457</v>
      </c>
      <c r="H60" s="24">
        <v>0.4965403565021661</v>
      </c>
      <c r="I60" s="25" t="s">
        <v>6</v>
      </c>
      <c r="J60" s="24">
        <v>-0.5668617125887453</v>
      </c>
      <c r="K60" s="24">
        <v>2.0213419840312126</v>
      </c>
      <c r="L60" s="24">
        <v>-0.28135831631575736</v>
      </c>
      <c r="M60" s="26">
        <v>-0.709346384589008</v>
      </c>
      <c r="N60" s="6"/>
      <c r="O60" s="6"/>
      <c r="P60" s="6"/>
      <c r="Q60" s="6"/>
      <c r="R60" s="6"/>
      <c r="S60" s="7">
        <v>4.0</v>
      </c>
      <c r="T60" s="14" t="s">
        <v>13</v>
      </c>
      <c r="U60" s="27">
        <f t="shared" ref="U60:Y60" si="7">NORMINV(rand(),0,1)</f>
        <v>-0.001100002422</v>
      </c>
      <c r="V60" s="28">
        <f t="shared" si="7"/>
        <v>1.167392554</v>
      </c>
      <c r="W60" s="28">
        <f t="shared" si="7"/>
        <v>1.241540204</v>
      </c>
      <c r="X60" s="28">
        <f t="shared" si="7"/>
        <v>-0.6140247742</v>
      </c>
      <c r="Y60" s="28">
        <f t="shared" si="7"/>
        <v>1.064315216</v>
      </c>
      <c r="Z60" s="29" t="s">
        <v>6</v>
      </c>
      <c r="AA60" s="28">
        <f t="shared" ref="AA60:AD60" si="8">NORMINV(rand(),0,1)</f>
        <v>0.7955791145</v>
      </c>
      <c r="AB60" s="28">
        <f t="shared" si="8"/>
        <v>1.037926538</v>
      </c>
      <c r="AC60" s="28">
        <f t="shared" si="8"/>
        <v>-0.7662230218</v>
      </c>
      <c r="AD60" s="30">
        <f t="shared" si="8"/>
        <v>0.1118374658</v>
      </c>
      <c r="AE60" s="6"/>
      <c r="AF60" s="6"/>
      <c r="AG60" s="6"/>
      <c r="AH60" s="6"/>
      <c r="AI60" s="6"/>
    </row>
    <row r="61">
      <c r="A61" s="6"/>
      <c r="B61" s="13">
        <v>6.0</v>
      </c>
      <c r="C61" s="14" t="s">
        <v>15</v>
      </c>
      <c r="D61" s="23">
        <v>2.0223680355807385</v>
      </c>
      <c r="E61" s="24">
        <v>-0.6367778494690745</v>
      </c>
      <c r="F61" s="24">
        <v>-0.31875885824740424</v>
      </c>
      <c r="G61" s="24">
        <v>-0.6869702977044616</v>
      </c>
      <c r="H61" s="24">
        <v>0.10989820229097541</v>
      </c>
      <c r="I61" s="25" t="s">
        <v>6</v>
      </c>
      <c r="J61" s="24">
        <v>-1.6479697692546156</v>
      </c>
      <c r="K61" s="24">
        <v>0.6813312464727899</v>
      </c>
      <c r="L61" s="24">
        <v>1.9439712657897301</v>
      </c>
      <c r="M61" s="26">
        <v>1.6447691429281954</v>
      </c>
      <c r="N61" s="6"/>
      <c r="O61" s="6"/>
      <c r="P61" s="6"/>
      <c r="Q61" s="6"/>
      <c r="R61" s="6"/>
      <c r="S61" s="7">
        <v>5.0</v>
      </c>
      <c r="T61" s="14" t="s">
        <v>14</v>
      </c>
      <c r="U61" s="27">
        <f t="shared" ref="U61:Y61" si="9">NORMINV(rand(),0,1)</f>
        <v>0.7402494546</v>
      </c>
      <c r="V61" s="28">
        <f t="shared" si="9"/>
        <v>-0.3473298742</v>
      </c>
      <c r="W61" s="28">
        <f t="shared" si="9"/>
        <v>-1.536771966</v>
      </c>
      <c r="X61" s="28">
        <f t="shared" si="9"/>
        <v>0.148361022</v>
      </c>
      <c r="Y61" s="28">
        <f t="shared" si="9"/>
        <v>0.4965403565</v>
      </c>
      <c r="Z61" s="29" t="s">
        <v>6</v>
      </c>
      <c r="AA61" s="28">
        <f t="shared" ref="AA61:AD61" si="10">NORMINV(rand(),0,1)</f>
        <v>-0.5668617126</v>
      </c>
      <c r="AB61" s="28">
        <f t="shared" si="10"/>
        <v>2.021341984</v>
      </c>
      <c r="AC61" s="28">
        <f t="shared" si="10"/>
        <v>-0.2813583163</v>
      </c>
      <c r="AD61" s="30">
        <f t="shared" si="10"/>
        <v>-0.7093463846</v>
      </c>
      <c r="AE61" s="6"/>
      <c r="AF61" s="6"/>
      <c r="AG61" s="6"/>
      <c r="AH61" s="6"/>
      <c r="AI61" s="6"/>
    </row>
    <row r="62">
      <c r="A62" s="6"/>
      <c r="B62" s="13">
        <v>7.0</v>
      </c>
      <c r="C62" s="14" t="s">
        <v>11</v>
      </c>
      <c r="D62" s="23">
        <v>0.5430141306509384</v>
      </c>
      <c r="E62" s="24">
        <v>-0.8768555665304384</v>
      </c>
      <c r="F62" s="24">
        <v>-0.98128178753089</v>
      </c>
      <c r="G62" s="24">
        <v>0.6317736689595137</v>
      </c>
      <c r="H62" s="24">
        <v>-0.9086125936105551</v>
      </c>
      <c r="I62" s="25" t="s">
        <v>6</v>
      </c>
      <c r="J62" s="24">
        <v>-0.4388272899884065</v>
      </c>
      <c r="K62" s="24">
        <v>1.0140968303873703</v>
      </c>
      <c r="L62" s="24">
        <v>0.18319419225728434</v>
      </c>
      <c r="M62" s="26">
        <v>-1.2108490647106178</v>
      </c>
      <c r="N62" s="6"/>
      <c r="O62" s="6"/>
      <c r="P62" s="6"/>
      <c r="Q62" s="6"/>
      <c r="R62" s="6"/>
      <c r="S62" s="7">
        <v>6.0</v>
      </c>
      <c r="T62" s="14" t="s">
        <v>15</v>
      </c>
      <c r="U62" s="27">
        <f t="shared" ref="U62:Y62" si="11">NORMINV(rand(),0,1)</f>
        <v>2.022368036</v>
      </c>
      <c r="V62" s="28">
        <f t="shared" si="11"/>
        <v>-0.6367778495</v>
      </c>
      <c r="W62" s="28">
        <f t="shared" si="11"/>
        <v>-0.3187588582</v>
      </c>
      <c r="X62" s="28">
        <f t="shared" si="11"/>
        <v>-0.6869702977</v>
      </c>
      <c r="Y62" s="28">
        <f t="shared" si="11"/>
        <v>0.1098982023</v>
      </c>
      <c r="Z62" s="29" t="s">
        <v>6</v>
      </c>
      <c r="AA62" s="28">
        <f t="shared" ref="AA62:AD62" si="12">NORMINV(rand(),0,1)</f>
        <v>-1.647969769</v>
      </c>
      <c r="AB62" s="28">
        <f t="shared" si="12"/>
        <v>0.6813312465</v>
      </c>
      <c r="AC62" s="28">
        <f t="shared" si="12"/>
        <v>1.943971266</v>
      </c>
      <c r="AD62" s="30">
        <f t="shared" si="12"/>
        <v>1.644769143</v>
      </c>
      <c r="AE62" s="6"/>
      <c r="AF62" s="6"/>
      <c r="AG62" s="6"/>
      <c r="AH62" s="6"/>
      <c r="AI62" s="6"/>
    </row>
    <row r="63">
      <c r="A63" s="6"/>
      <c r="B63" s="13">
        <v>8.0</v>
      </c>
      <c r="C63" s="14" t="s">
        <v>16</v>
      </c>
      <c r="D63" s="23">
        <v>0.5085480767317139</v>
      </c>
      <c r="E63" s="24">
        <v>-1.902972119423016</v>
      </c>
      <c r="F63" s="24">
        <v>-0.12426352057655096</v>
      </c>
      <c r="G63" s="24">
        <v>1.2952103829408035</v>
      </c>
      <c r="H63" s="24">
        <v>0.8364248792989598</v>
      </c>
      <c r="I63" s="25" t="s">
        <v>6</v>
      </c>
      <c r="J63" s="24">
        <v>-1.1715113707704332</v>
      </c>
      <c r="K63" s="24">
        <v>-0.3488274195782556</v>
      </c>
      <c r="L63" s="24">
        <v>-0.7787892165466187</v>
      </c>
      <c r="M63" s="26">
        <v>0.5576762627017682</v>
      </c>
      <c r="N63" s="6"/>
      <c r="O63" s="6"/>
      <c r="P63" s="6"/>
      <c r="Q63" s="6"/>
      <c r="R63" s="6"/>
      <c r="S63" s="7">
        <v>7.0</v>
      </c>
      <c r="T63" s="14" t="s">
        <v>11</v>
      </c>
      <c r="U63" s="27">
        <f t="shared" ref="U63:Y63" si="13">NORMINV(rand(),0,1)</f>
        <v>0.5430141307</v>
      </c>
      <c r="V63" s="28">
        <f t="shared" si="13"/>
        <v>-0.8768555665</v>
      </c>
      <c r="W63" s="28">
        <f t="shared" si="13"/>
        <v>-0.9812817875</v>
      </c>
      <c r="X63" s="28">
        <f t="shared" si="13"/>
        <v>0.631773669</v>
      </c>
      <c r="Y63" s="28">
        <f t="shared" si="13"/>
        <v>-0.9086125936</v>
      </c>
      <c r="Z63" s="29" t="s">
        <v>6</v>
      </c>
      <c r="AA63" s="28">
        <f t="shared" ref="AA63:AD63" si="14">NORMINV(rand(),0,1)</f>
        <v>-0.43882729</v>
      </c>
      <c r="AB63" s="28">
        <f t="shared" si="14"/>
        <v>1.01409683</v>
      </c>
      <c r="AC63" s="28">
        <f t="shared" si="14"/>
        <v>0.1831941923</v>
      </c>
      <c r="AD63" s="30">
        <f t="shared" si="14"/>
        <v>-1.210849065</v>
      </c>
      <c r="AE63" s="6"/>
      <c r="AF63" s="6"/>
      <c r="AG63" s="6"/>
      <c r="AH63" s="6"/>
      <c r="AI63" s="6"/>
    </row>
    <row r="64">
      <c r="A64" s="6"/>
      <c r="B64" s="13">
        <v>9.0</v>
      </c>
      <c r="C64" s="14" t="s">
        <v>17</v>
      </c>
      <c r="D64" s="23">
        <v>-0.035028983807696285</v>
      </c>
      <c r="E64" s="24">
        <v>-1.1272096465654382</v>
      </c>
      <c r="F64" s="24">
        <v>-1.1013221096991095</v>
      </c>
      <c r="G64" s="24">
        <v>-0.5070381796920584</v>
      </c>
      <c r="H64" s="24">
        <v>1.8878405535696203</v>
      </c>
      <c r="I64" s="25" t="s">
        <v>6</v>
      </c>
      <c r="J64" s="24">
        <v>0.47114782489122103</v>
      </c>
      <c r="K64" s="24">
        <v>0.6487950336771162</v>
      </c>
      <c r="L64" s="24">
        <v>-1.2471658936169008</v>
      </c>
      <c r="M64" s="26">
        <v>-0.05923577649449851</v>
      </c>
      <c r="N64" s="6"/>
      <c r="O64" s="31"/>
      <c r="P64" s="31"/>
      <c r="Q64" s="31"/>
      <c r="R64" s="31"/>
      <c r="S64" s="7">
        <v>8.0</v>
      </c>
      <c r="T64" s="14" t="s">
        <v>16</v>
      </c>
      <c r="U64" s="27">
        <f t="shared" ref="U64:Y64" si="15">NORMINV(rand(),0,1)</f>
        <v>0.5085480767</v>
      </c>
      <c r="V64" s="28">
        <f t="shared" si="15"/>
        <v>-1.902972119</v>
      </c>
      <c r="W64" s="28">
        <f t="shared" si="15"/>
        <v>-0.1242635206</v>
      </c>
      <c r="X64" s="28">
        <f t="shared" si="15"/>
        <v>1.295210383</v>
      </c>
      <c r="Y64" s="28">
        <f t="shared" si="15"/>
        <v>0.8364248793</v>
      </c>
      <c r="Z64" s="29" t="s">
        <v>6</v>
      </c>
      <c r="AA64" s="28">
        <f t="shared" ref="AA64:AD64" si="16">NORMINV(rand(),0,1)</f>
        <v>-1.171511371</v>
      </c>
      <c r="AB64" s="28">
        <f t="shared" si="16"/>
        <v>-0.3488274196</v>
      </c>
      <c r="AC64" s="28">
        <f t="shared" si="16"/>
        <v>-0.7787892165</v>
      </c>
      <c r="AD64" s="30">
        <f t="shared" si="16"/>
        <v>0.5576762627</v>
      </c>
      <c r="AE64" s="6"/>
      <c r="AF64" s="6"/>
      <c r="AG64" s="6"/>
      <c r="AH64" s="6"/>
      <c r="AI64" s="6"/>
    </row>
    <row r="65">
      <c r="A65" s="6"/>
      <c r="B65" s="11" t="s">
        <v>6</v>
      </c>
      <c r="C65" s="14" t="s">
        <v>6</v>
      </c>
      <c r="D65" s="32" t="s">
        <v>6</v>
      </c>
      <c r="E65" s="25" t="s">
        <v>6</v>
      </c>
      <c r="F65" s="25" t="s">
        <v>6</v>
      </c>
      <c r="G65" s="25" t="s">
        <v>6</v>
      </c>
      <c r="H65" s="25" t="s">
        <v>6</v>
      </c>
      <c r="I65" s="25" t="s">
        <v>6</v>
      </c>
      <c r="J65" s="25" t="s">
        <v>6</v>
      </c>
      <c r="K65" s="25" t="s">
        <v>6</v>
      </c>
      <c r="L65" s="25" t="s">
        <v>6</v>
      </c>
      <c r="M65" s="33" t="s">
        <v>6</v>
      </c>
      <c r="N65" s="6"/>
      <c r="O65" s="6"/>
      <c r="P65" s="6"/>
      <c r="Q65" s="6"/>
      <c r="R65" s="6"/>
      <c r="S65" s="7">
        <v>9.0</v>
      </c>
      <c r="T65" s="14" t="s">
        <v>17</v>
      </c>
      <c r="U65" s="27">
        <f t="shared" ref="U65:Y65" si="17">NORMINV(rand(),0,1)</f>
        <v>-0.03502898381</v>
      </c>
      <c r="V65" s="28">
        <f t="shared" si="17"/>
        <v>-1.127209647</v>
      </c>
      <c r="W65" s="28">
        <f t="shared" si="17"/>
        <v>-1.10132211</v>
      </c>
      <c r="X65" s="28">
        <f t="shared" si="17"/>
        <v>-0.5070381797</v>
      </c>
      <c r="Y65" s="28">
        <f t="shared" si="17"/>
        <v>1.887840554</v>
      </c>
      <c r="Z65" s="29" t="s">
        <v>6</v>
      </c>
      <c r="AA65" s="28">
        <f t="shared" ref="AA65:AD65" si="18">NORMINV(rand(),0,1)</f>
        <v>0.4711478249</v>
      </c>
      <c r="AB65" s="28">
        <f t="shared" si="18"/>
        <v>0.6487950337</v>
      </c>
      <c r="AC65" s="28">
        <f t="shared" si="18"/>
        <v>-1.247165894</v>
      </c>
      <c r="AD65" s="30">
        <f t="shared" si="18"/>
        <v>-0.05923577649</v>
      </c>
      <c r="AE65" s="6"/>
      <c r="AF65" s="6"/>
      <c r="AG65" s="6"/>
      <c r="AH65" s="6"/>
      <c r="AI65" s="6"/>
    </row>
    <row r="66">
      <c r="A66" s="6"/>
      <c r="B66" s="7">
        <v>1.0</v>
      </c>
      <c r="C66" s="8" t="s">
        <v>5</v>
      </c>
      <c r="D66" s="23">
        <v>-0.3890051525135026</v>
      </c>
      <c r="E66" s="24">
        <v>0.3406829223526846</v>
      </c>
      <c r="F66" s="24">
        <v>-1.637722386795207</v>
      </c>
      <c r="G66" s="24">
        <v>0.9503841998314077</v>
      </c>
      <c r="H66" s="24">
        <v>-0.9450051152311486</v>
      </c>
      <c r="I66" s="34" t="s">
        <v>6</v>
      </c>
      <c r="J66" s="24">
        <v>-0.5610747572709133</v>
      </c>
      <c r="K66" s="24">
        <v>-0.3537251692318233</v>
      </c>
      <c r="L66" s="24">
        <v>-0.5543426543360379</v>
      </c>
      <c r="M66" s="26">
        <v>-0.1490284938495504</v>
      </c>
      <c r="N66" s="6"/>
      <c r="O66" s="6"/>
      <c r="P66" s="6"/>
      <c r="Q66" s="6"/>
      <c r="R66" s="6"/>
      <c r="S66" s="7">
        <v>10.0</v>
      </c>
      <c r="T66" s="14" t="s">
        <v>22</v>
      </c>
      <c r="U66" s="27">
        <f t="shared" ref="U66:Y66" si="19">NORMINV(rand(),0,1)</f>
        <v>0.08305906649</v>
      </c>
      <c r="V66" s="28">
        <f t="shared" si="19"/>
        <v>1.466604277</v>
      </c>
      <c r="W66" s="28">
        <f t="shared" si="19"/>
        <v>-0.3347716249</v>
      </c>
      <c r="X66" s="28">
        <f t="shared" si="19"/>
        <v>-0.2587726667</v>
      </c>
      <c r="Y66" s="28">
        <f t="shared" si="19"/>
        <v>-1.755071326</v>
      </c>
      <c r="Z66" s="29" t="s">
        <v>6</v>
      </c>
      <c r="AA66" s="28">
        <f t="shared" ref="AA66:AD66" si="20">NORMINV(rand(),0,1)</f>
        <v>-0.7611811814</v>
      </c>
      <c r="AB66" s="28">
        <f t="shared" si="20"/>
        <v>2.762851505</v>
      </c>
      <c r="AC66" s="28">
        <f t="shared" si="20"/>
        <v>-0.8846103211</v>
      </c>
      <c r="AD66" s="30">
        <f t="shared" si="20"/>
        <v>1.447043828</v>
      </c>
      <c r="AE66" s="6"/>
      <c r="AF66" s="6"/>
      <c r="AG66" s="6"/>
      <c r="AH66" s="6"/>
      <c r="AI66" s="6"/>
    </row>
    <row r="67">
      <c r="A67" s="6"/>
      <c r="B67" s="7">
        <v>1.0</v>
      </c>
      <c r="C67" s="8" t="s">
        <v>5</v>
      </c>
      <c r="D67" s="35">
        <v>-0.3890051525135026</v>
      </c>
      <c r="E67" s="36">
        <v>0.3406829223526846</v>
      </c>
      <c r="F67" s="36">
        <v>-1.637722386795207</v>
      </c>
      <c r="G67" s="36">
        <v>0.9503841998314077</v>
      </c>
      <c r="H67" s="36">
        <v>-0.9450051152311486</v>
      </c>
      <c r="I67" s="37" t="s">
        <v>6</v>
      </c>
      <c r="J67" s="36">
        <v>-0.5610747572709133</v>
      </c>
      <c r="K67" s="36">
        <v>-0.3537251692318233</v>
      </c>
      <c r="L67" s="36">
        <v>-0.5543426543360379</v>
      </c>
      <c r="M67" s="38">
        <v>-0.1490284938495504</v>
      </c>
      <c r="N67" s="6"/>
      <c r="O67" s="6"/>
      <c r="P67" s="6"/>
      <c r="Q67" s="6"/>
      <c r="R67" s="6"/>
      <c r="S67" s="7">
        <v>11.0</v>
      </c>
      <c r="T67" s="14" t="s">
        <v>23</v>
      </c>
      <c r="U67" s="27">
        <f t="shared" ref="U67:Y67" si="21">NORMINV(rand(),0,1)</f>
        <v>0.8264259054</v>
      </c>
      <c r="V67" s="28">
        <f t="shared" si="21"/>
        <v>0.4007570139</v>
      </c>
      <c r="W67" s="28">
        <f t="shared" si="21"/>
        <v>0.2644252782</v>
      </c>
      <c r="X67" s="28">
        <f t="shared" si="21"/>
        <v>0.09239472439</v>
      </c>
      <c r="Y67" s="28">
        <f t="shared" si="21"/>
        <v>-0.08973430641</v>
      </c>
      <c r="Z67" s="29" t="s">
        <v>6</v>
      </c>
      <c r="AA67" s="28">
        <f t="shared" ref="AA67:AD67" si="22">NORMINV(rand(),0,1)</f>
        <v>-0.8889119251</v>
      </c>
      <c r="AB67" s="28">
        <f t="shared" si="22"/>
        <v>0.4374737738</v>
      </c>
      <c r="AC67" s="28">
        <f t="shared" si="22"/>
        <v>-0.1360771672</v>
      </c>
      <c r="AD67" s="30">
        <f t="shared" si="22"/>
        <v>0.4338274995</v>
      </c>
      <c r="AE67" s="6"/>
      <c r="AF67" s="6"/>
      <c r="AG67" s="6"/>
      <c r="AH67" s="6"/>
      <c r="AI67" s="6"/>
    </row>
    <row r="68">
      <c r="A68" s="6"/>
      <c r="B68" s="12" t="s">
        <v>24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7">
        <v>12.0</v>
      </c>
      <c r="T68" s="14" t="s">
        <v>25</v>
      </c>
      <c r="U68" s="27">
        <f t="shared" ref="U68:Y68" si="23">NORMINV(rand(),0,1)</f>
        <v>-0.9597345795</v>
      </c>
      <c r="V68" s="28">
        <f t="shared" si="23"/>
        <v>-0.5939847242</v>
      </c>
      <c r="W68" s="28">
        <f t="shared" si="23"/>
        <v>2.330225635</v>
      </c>
      <c r="X68" s="28">
        <f t="shared" si="23"/>
        <v>2.203806609</v>
      </c>
      <c r="Y68" s="28">
        <f t="shared" si="23"/>
        <v>0.154661609</v>
      </c>
      <c r="Z68" s="29" t="s">
        <v>6</v>
      </c>
      <c r="AA68" s="28">
        <f t="shared" ref="AA68:AD68" si="24">NORMINV(rand(),0,1)</f>
        <v>1.035420561</v>
      </c>
      <c r="AB68" s="28">
        <f t="shared" si="24"/>
        <v>-1.312032413</v>
      </c>
      <c r="AC68" s="28">
        <f t="shared" si="24"/>
        <v>-0.9460444145</v>
      </c>
      <c r="AD68" s="30">
        <f t="shared" si="24"/>
        <v>0.1052442148</v>
      </c>
      <c r="AE68" s="6"/>
      <c r="AF68" s="6"/>
      <c r="AG68" s="6"/>
      <c r="AH68" s="6"/>
      <c r="AI68" s="6"/>
    </row>
    <row r="69">
      <c r="A69" s="6"/>
      <c r="O69" s="6"/>
      <c r="P69" s="6"/>
      <c r="Q69" s="6"/>
      <c r="R69" s="6"/>
      <c r="S69" s="7">
        <v>13.0</v>
      </c>
      <c r="T69" s="14" t="s">
        <v>26</v>
      </c>
      <c r="U69" s="27">
        <f t="shared" ref="U69:Y69" si="25">NORMINV(rand(),0,1)</f>
        <v>-0.5254074774</v>
      </c>
      <c r="V69" s="28">
        <f t="shared" si="25"/>
        <v>-0.5873145175</v>
      </c>
      <c r="W69" s="28">
        <f t="shared" si="25"/>
        <v>0.6016158244</v>
      </c>
      <c r="X69" s="28">
        <f t="shared" si="25"/>
        <v>1.909604193</v>
      </c>
      <c r="Y69" s="28">
        <f t="shared" si="25"/>
        <v>-0.6822297303</v>
      </c>
      <c r="Z69" s="29" t="s">
        <v>6</v>
      </c>
      <c r="AA69" s="28">
        <f t="shared" ref="AA69:AD69" si="26">NORMINV(rand(),0,1)</f>
        <v>1.18306432</v>
      </c>
      <c r="AB69" s="28">
        <f t="shared" si="26"/>
        <v>2.429632612</v>
      </c>
      <c r="AC69" s="28">
        <f t="shared" si="26"/>
        <v>0.4225795221</v>
      </c>
      <c r="AD69" s="30">
        <f t="shared" si="26"/>
        <v>0.2212370085</v>
      </c>
      <c r="AE69" s="6"/>
      <c r="AF69" s="6"/>
      <c r="AG69" s="6"/>
      <c r="AH69" s="6"/>
      <c r="AI69" s="6"/>
    </row>
    <row r="70">
      <c r="A70" s="6"/>
      <c r="O70" s="6"/>
      <c r="P70" s="6"/>
      <c r="Q70" s="6"/>
      <c r="R70" s="6"/>
      <c r="S70" s="7">
        <v>14.0</v>
      </c>
      <c r="T70" s="14" t="s">
        <v>27</v>
      </c>
      <c r="U70" s="27">
        <f t="shared" ref="U70:Y70" si="27">NORMINV(rand(),0,1)</f>
        <v>-0.2739727776</v>
      </c>
      <c r="V70" s="28">
        <f t="shared" si="27"/>
        <v>-0.07293596729</v>
      </c>
      <c r="W70" s="28">
        <f t="shared" si="27"/>
        <v>-1.088621067</v>
      </c>
      <c r="X70" s="28">
        <f t="shared" si="27"/>
        <v>1.316659384</v>
      </c>
      <c r="Y70" s="28">
        <f t="shared" si="27"/>
        <v>-0.7188554416</v>
      </c>
      <c r="Z70" s="29" t="s">
        <v>6</v>
      </c>
      <c r="AA70" s="28">
        <f t="shared" ref="AA70:AD70" si="28">NORMINV(rand(),0,1)</f>
        <v>-0.4403441903</v>
      </c>
      <c r="AB70" s="28">
        <f t="shared" si="28"/>
        <v>-0.3628654832</v>
      </c>
      <c r="AC70" s="28">
        <f t="shared" si="28"/>
        <v>-0.07334013597</v>
      </c>
      <c r="AD70" s="30">
        <f t="shared" si="28"/>
        <v>-2.061541665</v>
      </c>
      <c r="AE70" s="6"/>
      <c r="AF70" s="6"/>
      <c r="AG70" s="6"/>
      <c r="AH70" s="6"/>
      <c r="AI70" s="6"/>
    </row>
    <row r="71">
      <c r="A71" s="6"/>
      <c r="O71" s="6"/>
      <c r="P71" s="6"/>
      <c r="Q71" s="6"/>
      <c r="R71" s="6"/>
      <c r="S71" s="7">
        <v>15.0</v>
      </c>
      <c r="T71" s="14" t="s">
        <v>28</v>
      </c>
      <c r="U71" s="27">
        <f t="shared" ref="U71:Y71" si="29">NORMINV(rand(),0,1)</f>
        <v>0.07110217809</v>
      </c>
      <c r="V71" s="28">
        <f t="shared" si="29"/>
        <v>-1.473868811</v>
      </c>
      <c r="W71" s="28">
        <f t="shared" si="29"/>
        <v>-0.2924494988</v>
      </c>
      <c r="X71" s="28">
        <f t="shared" si="29"/>
        <v>-0.691493694</v>
      </c>
      <c r="Y71" s="28">
        <f t="shared" si="29"/>
        <v>-0.9305507255</v>
      </c>
      <c r="Z71" s="29" t="s">
        <v>6</v>
      </c>
      <c r="AA71" s="28">
        <f t="shared" ref="AA71:AD71" si="30">NORMINV(rand(),0,1)</f>
        <v>-1.175641983</v>
      </c>
      <c r="AB71" s="28">
        <f t="shared" si="30"/>
        <v>-0.08292409085</v>
      </c>
      <c r="AC71" s="28">
        <f t="shared" si="30"/>
        <v>-0.7002809319</v>
      </c>
      <c r="AD71" s="30">
        <f t="shared" si="30"/>
        <v>-1.881746027</v>
      </c>
      <c r="AE71" s="6"/>
      <c r="AF71" s="6"/>
      <c r="AG71" s="6"/>
      <c r="AH71" s="6"/>
      <c r="AI71" s="6"/>
    </row>
    <row r="72">
      <c r="A72" s="6"/>
      <c r="O72" s="6"/>
      <c r="P72" s="6"/>
      <c r="Q72" s="6"/>
      <c r="R72" s="6"/>
      <c r="S72" s="7">
        <v>16.0</v>
      </c>
      <c r="T72" s="14" t="s">
        <v>29</v>
      </c>
      <c r="U72" s="27">
        <f t="shared" ref="U72:Y72" si="31">NORMINV(rand(),0,1)</f>
        <v>0.02509305408</v>
      </c>
      <c r="V72" s="28">
        <f t="shared" si="31"/>
        <v>-0.5208074798</v>
      </c>
      <c r="W72" s="28">
        <f t="shared" si="31"/>
        <v>-0.7784907161</v>
      </c>
      <c r="X72" s="28">
        <f t="shared" si="31"/>
        <v>-1.469452665</v>
      </c>
      <c r="Y72" s="28">
        <f t="shared" si="31"/>
        <v>0.2546431827</v>
      </c>
      <c r="Z72" s="29" t="s">
        <v>6</v>
      </c>
      <c r="AA72" s="28">
        <f t="shared" ref="AA72:AD72" si="32">NORMINV(rand(),0,1)</f>
        <v>-1.591652582</v>
      </c>
      <c r="AB72" s="28">
        <f t="shared" si="32"/>
        <v>-0.1012765823</v>
      </c>
      <c r="AC72" s="28">
        <f t="shared" si="32"/>
        <v>-1.33298172</v>
      </c>
      <c r="AD72" s="30">
        <f t="shared" si="32"/>
        <v>-0.8596542742</v>
      </c>
      <c r="AE72" s="6"/>
      <c r="AF72" s="6"/>
      <c r="AG72" s="6"/>
      <c r="AH72" s="6"/>
      <c r="AI72" s="6"/>
    </row>
    <row r="73">
      <c r="A73" s="6"/>
      <c r="O73" s="6"/>
      <c r="P73" s="6"/>
      <c r="Q73" s="6"/>
      <c r="R73" s="6"/>
      <c r="S73" s="7">
        <v>17.0</v>
      </c>
      <c r="T73" s="14" t="s">
        <v>30</v>
      </c>
      <c r="U73" s="27">
        <f t="shared" ref="U73:Y73" si="33">NORMINV(rand(),0,1)</f>
        <v>1.408085553</v>
      </c>
      <c r="V73" s="28">
        <f t="shared" si="33"/>
        <v>-1.326843102</v>
      </c>
      <c r="W73" s="28">
        <f t="shared" si="33"/>
        <v>0.5905393094</v>
      </c>
      <c r="X73" s="28">
        <f t="shared" si="33"/>
        <v>-0.06735235196</v>
      </c>
      <c r="Y73" s="28">
        <f t="shared" si="33"/>
        <v>1.791331435</v>
      </c>
      <c r="Z73" s="29" t="s">
        <v>6</v>
      </c>
      <c r="AA73" s="28">
        <f t="shared" ref="AA73:AD73" si="34">NORMINV(rand(),0,1)</f>
        <v>2.363513243</v>
      </c>
      <c r="AB73" s="28">
        <f t="shared" si="34"/>
        <v>-0.05862603665</v>
      </c>
      <c r="AC73" s="28">
        <f t="shared" si="34"/>
        <v>-0.3491285931</v>
      </c>
      <c r="AD73" s="30">
        <f t="shared" si="34"/>
        <v>-0.1164784476</v>
      </c>
      <c r="AE73" s="6"/>
      <c r="AF73" s="6"/>
      <c r="AG73" s="6"/>
      <c r="AH73" s="6"/>
      <c r="AI73" s="6"/>
    </row>
    <row r="74">
      <c r="A74" s="6"/>
      <c r="O74" s="6"/>
      <c r="P74" s="6"/>
      <c r="Q74" s="6"/>
      <c r="R74" s="6"/>
      <c r="S74" s="11" t="s">
        <v>6</v>
      </c>
      <c r="T74" s="14" t="s">
        <v>6</v>
      </c>
      <c r="U74" s="39" t="s">
        <v>6</v>
      </c>
      <c r="V74" s="29" t="s">
        <v>6</v>
      </c>
      <c r="W74" s="29" t="s">
        <v>6</v>
      </c>
      <c r="X74" s="29" t="s">
        <v>6</v>
      </c>
      <c r="Y74" s="29" t="s">
        <v>6</v>
      </c>
      <c r="Z74" s="29" t="s">
        <v>6</v>
      </c>
      <c r="AA74" s="29" t="s">
        <v>6</v>
      </c>
      <c r="AB74" s="29" t="s">
        <v>6</v>
      </c>
      <c r="AC74" s="29" t="s">
        <v>6</v>
      </c>
      <c r="AD74" s="40" t="s">
        <v>6</v>
      </c>
      <c r="AE74" s="6"/>
      <c r="AF74" s="6"/>
      <c r="AG74" s="6"/>
      <c r="AH74" s="6"/>
      <c r="AI74" s="6"/>
    </row>
    <row r="75">
      <c r="A75" s="6"/>
      <c r="O75" s="6"/>
      <c r="P75" s="6"/>
      <c r="Q75" s="6"/>
      <c r="R75" s="6"/>
      <c r="S75" s="7">
        <v>52678.0</v>
      </c>
      <c r="T75" s="14" t="s">
        <v>7</v>
      </c>
      <c r="U75" s="41">
        <f t="shared" ref="U75:Y75" si="35">NORMINV(rand(),0,1)</f>
        <v>1.165360214</v>
      </c>
      <c r="V75" s="42">
        <f t="shared" si="35"/>
        <v>0.4723792501</v>
      </c>
      <c r="W75" s="42">
        <f t="shared" si="35"/>
        <v>1.25950769</v>
      </c>
      <c r="X75" s="42">
        <f t="shared" si="35"/>
        <v>-0.6480101106</v>
      </c>
      <c r="Y75" s="42">
        <f t="shared" si="35"/>
        <v>-1.465019433</v>
      </c>
      <c r="Z75" s="43" t="s">
        <v>6</v>
      </c>
      <c r="AA75" s="42">
        <f t="shared" ref="AA75:AD75" si="36">NORMINV(rand(),0,1)</f>
        <v>-0.1743361157</v>
      </c>
      <c r="AB75" s="42">
        <f t="shared" si="36"/>
        <v>0.6126940561</v>
      </c>
      <c r="AC75" s="42">
        <f t="shared" si="36"/>
        <v>0.8467997395</v>
      </c>
      <c r="AD75" s="44">
        <f t="shared" si="36"/>
        <v>0.1085164336</v>
      </c>
      <c r="AE75" s="6"/>
      <c r="AF75" s="6"/>
      <c r="AG75" s="6"/>
      <c r="AH75" s="6"/>
      <c r="AI75" s="6"/>
    </row>
    <row r="76">
      <c r="A76" s="6"/>
      <c r="O76" s="6"/>
      <c r="P76" s="6"/>
      <c r="Q76" s="6"/>
      <c r="R76" s="6"/>
      <c r="S76" s="6" t="s">
        <v>31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>
      <c r="A78" s="4" t="s">
        <v>32</v>
      </c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>
      <c r="A80" s="6"/>
      <c r="B80" s="45" t="s">
        <v>33</v>
      </c>
      <c r="C80" s="46">
        <f t="array" ref="C80:G87">D57:H64</f>
        <v>0.3379970849</v>
      </c>
      <c r="D80" s="46">
        <v>0.637690880049664</v>
      </c>
      <c r="E80" s="46">
        <v>-0.3174161475619086</v>
      </c>
      <c r="F80" s="46">
        <v>-0.6266976379186846</v>
      </c>
      <c r="G80" s="46">
        <v>0.5752152061841772</v>
      </c>
      <c r="H80" s="46">
        <f t="array" ref="H80:K87">J57:M64</f>
        <v>0.7867383451</v>
      </c>
      <c r="I80" s="46">
        <v>1.671832012298308</v>
      </c>
      <c r="J80" s="46">
        <v>0.04738208992958617</v>
      </c>
      <c r="K80" s="46">
        <v>0.5082854543185735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>
      <c r="A81" s="6"/>
      <c r="B81" s="45" t="s">
        <v>34</v>
      </c>
      <c r="C81" s="46">
        <v>-1.8650549072525544</v>
      </c>
      <c r="D81" s="46">
        <v>0.3562879981040327</v>
      </c>
      <c r="E81" s="46">
        <v>0.8361162338885821</v>
      </c>
      <c r="F81" s="46">
        <v>-0.33431486112783354</v>
      </c>
      <c r="G81" s="46">
        <v>-0.0920647042722589</v>
      </c>
      <c r="H81" s="46">
        <v>0.44312084668537727</v>
      </c>
      <c r="I81" s="46">
        <v>-0.45094256584569825</v>
      </c>
      <c r="J81" s="46">
        <v>0.8711362731690038</v>
      </c>
      <c r="K81" s="46">
        <v>0.8929294828399027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>
      <c r="A82" s="6"/>
      <c r="B82" s="45" t="s">
        <v>35</v>
      </c>
      <c r="C82" s="46">
        <v>-0.0011000024222309484</v>
      </c>
      <c r="D82" s="46">
        <v>1.1673925541889303</v>
      </c>
      <c r="E82" s="46">
        <v>1.241540204481045</v>
      </c>
      <c r="F82" s="46">
        <v>-0.6140247741566965</v>
      </c>
      <c r="G82" s="46">
        <v>1.0643152162835572</v>
      </c>
      <c r="H82" s="46">
        <v>0.7955791145188084</v>
      </c>
      <c r="I82" s="46">
        <v>1.0379265381453644</v>
      </c>
      <c r="J82" s="46">
        <v>-0.7662230217699325</v>
      </c>
      <c r="K82" s="46">
        <v>0.11183746580215254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>
      <c r="A83" s="6"/>
      <c r="C83" s="46">
        <v>0.7402494545554438</v>
      </c>
      <c r="D83" s="46">
        <v>-0.3473298742309608</v>
      </c>
      <c r="E83" s="46">
        <v>-1.5367719663449275</v>
      </c>
      <c r="F83" s="46">
        <v>0.1483610220375457</v>
      </c>
      <c r="G83" s="46">
        <v>0.4965403565021661</v>
      </c>
      <c r="H83" s="46">
        <v>-0.5668617125887453</v>
      </c>
      <c r="I83" s="46">
        <v>2.0213419840312126</v>
      </c>
      <c r="J83" s="46">
        <v>-0.28135831631575736</v>
      </c>
      <c r="K83" s="46">
        <v>-0.709346384589008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>
      <c r="A84" s="6"/>
      <c r="C84" s="46">
        <v>2.0223680355807385</v>
      </c>
      <c r="D84" s="46">
        <v>-0.6367778494690745</v>
      </c>
      <c r="E84" s="46">
        <v>-0.31875885824740424</v>
      </c>
      <c r="F84" s="46">
        <v>-0.6869702977044616</v>
      </c>
      <c r="G84" s="46">
        <v>0.10989820229097541</v>
      </c>
      <c r="H84" s="46">
        <v>-1.6479697692546156</v>
      </c>
      <c r="I84" s="46">
        <v>0.6813312464727899</v>
      </c>
      <c r="J84" s="46">
        <v>1.9439712657897301</v>
      </c>
      <c r="K84" s="46">
        <v>1.6447691429281954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>
      <c r="A85" s="6"/>
      <c r="C85" s="46">
        <v>0.5430141306509384</v>
      </c>
      <c r="D85" s="46">
        <v>-0.8768555665304384</v>
      </c>
      <c r="E85" s="46">
        <v>-0.98128178753089</v>
      </c>
      <c r="F85" s="46">
        <v>0.6317736689595137</v>
      </c>
      <c r="G85" s="46">
        <v>-0.9086125936105551</v>
      </c>
      <c r="H85" s="46">
        <v>-0.4388272899884065</v>
      </c>
      <c r="I85" s="46">
        <v>1.0140968303873703</v>
      </c>
      <c r="J85" s="46">
        <v>0.18319419225728434</v>
      </c>
      <c r="K85" s="46">
        <v>-1.2108490647106178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>
      <c r="A86" s="6"/>
      <c r="C86" s="46">
        <v>0.5085480767317139</v>
      </c>
      <c r="D86" s="46">
        <v>-1.902972119423016</v>
      </c>
      <c r="E86" s="46">
        <v>-0.12426352057655096</v>
      </c>
      <c r="F86" s="46">
        <v>1.2952103829408035</v>
      </c>
      <c r="G86" s="46">
        <v>0.8364248792989598</v>
      </c>
      <c r="H86" s="46">
        <v>-1.1715113707704332</v>
      </c>
      <c r="I86" s="46">
        <v>-0.3488274195782556</v>
      </c>
      <c r="J86" s="46">
        <v>-0.7787892165466187</v>
      </c>
      <c r="K86" s="46">
        <v>0.5576762627017682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>
      <c r="A87" s="6"/>
      <c r="C87" s="46">
        <v>-0.035028983807696285</v>
      </c>
      <c r="D87" s="46">
        <v>-1.1272096465654382</v>
      </c>
      <c r="E87" s="46">
        <v>-1.1013221096991095</v>
      </c>
      <c r="F87" s="46">
        <v>-0.5070381796920584</v>
      </c>
      <c r="G87" s="46">
        <v>1.8878405535696203</v>
      </c>
      <c r="H87" s="46">
        <v>0.47114782489122103</v>
      </c>
      <c r="I87" s="46">
        <v>0.6487950336771162</v>
      </c>
      <c r="J87" s="46">
        <v>-1.2471658936169008</v>
      </c>
      <c r="K87" s="46">
        <v>-0.05923577649449851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>
      <c r="A88" s="6"/>
      <c r="C88" s="46">
        <f t="array" ref="C88:G88">D66:H66</f>
        <v>-0.3890051525</v>
      </c>
      <c r="D88" s="46">
        <v>0.3406829223526846</v>
      </c>
      <c r="E88" s="46">
        <v>-1.637722386795207</v>
      </c>
      <c r="F88" s="46">
        <v>0.9503841998314077</v>
      </c>
      <c r="G88" s="46">
        <v>-0.9450051152311486</v>
      </c>
      <c r="H88" s="46">
        <f t="array" ref="H88:K88">J66:M66</f>
        <v>-0.5610747573</v>
      </c>
      <c r="I88" s="46">
        <v>-0.3537251692318233</v>
      </c>
      <c r="J88" s="46">
        <v>-0.5543426543360379</v>
      </c>
      <c r="K88" s="46">
        <v>-0.1490284938495504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>
      <c r="A89" s="6"/>
      <c r="G89" s="47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>
      <c r="A90" s="6"/>
      <c r="G90" s="47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>
      <c r="A91" s="6"/>
      <c r="B91" s="11" t="s">
        <v>36</v>
      </c>
      <c r="C91" s="48">
        <f t="array" ref="C91:K91">SEQUENCE(1, 9, 1, 1)</f>
        <v>1</v>
      </c>
      <c r="D91" s="48">
        <v>2.0</v>
      </c>
      <c r="E91" s="48">
        <v>3.0</v>
      </c>
      <c r="F91" s="48">
        <v>4.0</v>
      </c>
      <c r="G91" s="48">
        <v>5.0</v>
      </c>
      <c r="H91" s="48">
        <v>6.0</v>
      </c>
      <c r="I91" s="48">
        <v>7.0</v>
      </c>
      <c r="J91" s="48">
        <v>8.0</v>
      </c>
      <c r="K91" s="48">
        <v>9.0</v>
      </c>
      <c r="L91" s="48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>
      <c r="A92" s="6"/>
      <c r="B92" s="7">
        <f t="array" ref="B92:B100">SEQUENCE(9, 1, 1, 1)</f>
        <v>1</v>
      </c>
      <c r="C92" s="49">
        <f t="shared" ref="C92:K92" si="37">IF(MOD(C$91, 2) = 1,
  SIN($B92 / POWER(10000, FLOOR((C$91 - 1) / 2,1) / 12)),
  COS($B92 / POWER(10000, FLOOR((C$91 - 2) / 2,1) / 12)))</f>
        <v>0.8414709848</v>
      </c>
      <c r="D92" s="49">
        <f t="shared" si="37"/>
        <v>0.5403023059</v>
      </c>
      <c r="E92" s="49">
        <f t="shared" si="37"/>
        <v>0.4476708347</v>
      </c>
      <c r="F92" s="49">
        <f t="shared" si="37"/>
        <v>0.8941984253</v>
      </c>
      <c r="G92" s="49">
        <f t="shared" si="37"/>
        <v>0.2137806661</v>
      </c>
      <c r="H92" s="49">
        <f t="shared" si="37"/>
        <v>0.9768816852</v>
      </c>
      <c r="I92" s="49">
        <f t="shared" si="37"/>
        <v>0.09983341665</v>
      </c>
      <c r="J92" s="49">
        <f t="shared" si="37"/>
        <v>0.9950041653</v>
      </c>
      <c r="K92" s="49">
        <f t="shared" si="37"/>
        <v>0.04639922346</v>
      </c>
      <c r="L92" s="50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>
      <c r="A93" s="6"/>
      <c r="B93" s="7">
        <v>2.0</v>
      </c>
      <c r="C93" s="49">
        <f t="shared" ref="C93:K93" si="38">IF(MOD(C$91, 2) = 1,
  SIN($B93 / POWER(10000, FLOOR((C$91 - 1) / 2,1) / 12)),
  COS($B93 / POWER(10000, FLOOR((C$91 - 2) / 2,1) / 12)))</f>
        <v>0.9092974268</v>
      </c>
      <c r="D93" s="49">
        <f t="shared" si="38"/>
        <v>-0.4161468365</v>
      </c>
      <c r="E93" s="49">
        <f t="shared" si="38"/>
        <v>0.8006131109</v>
      </c>
      <c r="F93" s="49">
        <f t="shared" si="38"/>
        <v>0.5991816475</v>
      </c>
      <c r="G93" s="49">
        <f t="shared" si="38"/>
        <v>0.4176768346</v>
      </c>
      <c r="H93" s="49">
        <f t="shared" si="38"/>
        <v>0.9085956536</v>
      </c>
      <c r="I93" s="49">
        <f t="shared" si="38"/>
        <v>0.1986693308</v>
      </c>
      <c r="J93" s="49">
        <f t="shared" si="38"/>
        <v>0.9800665778</v>
      </c>
      <c r="K93" s="49">
        <f t="shared" si="38"/>
        <v>0.09269850078</v>
      </c>
      <c r="L93" s="50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>
      <c r="A94" s="6"/>
      <c r="B94" s="7">
        <v>3.0</v>
      </c>
      <c r="C94" s="49">
        <f t="shared" ref="C94:K94" si="39">IF(MOD(C$91, 2) = 1,
  SIN($B94 / POWER(10000, FLOOR((C$91 - 1) / 2,1) / 12)),
  COS($B94 / POWER(10000, FLOOR((C$91 - 2) / 2,1) / 12)))</f>
        <v>0.1411200081</v>
      </c>
      <c r="D94" s="49">
        <f t="shared" si="39"/>
        <v>-0.9899924966</v>
      </c>
      <c r="E94" s="49">
        <f t="shared" si="39"/>
        <v>0.9841431313</v>
      </c>
      <c r="F94" s="49">
        <f t="shared" si="39"/>
        <v>0.177376146</v>
      </c>
      <c r="G94" s="49">
        <f t="shared" si="39"/>
        <v>0.6022610341</v>
      </c>
      <c r="H94" s="49">
        <f t="shared" si="39"/>
        <v>0.7982992214</v>
      </c>
      <c r="I94" s="49">
        <f t="shared" si="39"/>
        <v>0.2955202067</v>
      </c>
      <c r="J94" s="49">
        <f t="shared" si="39"/>
        <v>0.9553364891</v>
      </c>
      <c r="K94" s="49">
        <f t="shared" si="39"/>
        <v>0.1387981011</v>
      </c>
      <c r="L94" s="50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>
      <c r="A95" s="6"/>
      <c r="B95" s="7">
        <v>4.0</v>
      </c>
      <c r="C95" s="49">
        <f t="shared" ref="C95:K95" si="40">IF(MOD(C$91, 2) = 1,
  SIN($B95 / POWER(10000, FLOOR((C$91 - 1) / 2,1) / 12)),
  COS($B95 / POWER(10000, FLOOR((C$91 - 2) / 2,1) / 12)))</f>
        <v>-0.7568024953</v>
      </c>
      <c r="D95" s="49">
        <f t="shared" si="40"/>
        <v>-0.6536436209</v>
      </c>
      <c r="E95" s="49">
        <f t="shared" si="40"/>
        <v>0.9594253656</v>
      </c>
      <c r="F95" s="49">
        <f t="shared" si="40"/>
        <v>-0.2819627066</v>
      </c>
      <c r="G95" s="49">
        <f t="shared" si="40"/>
        <v>0.7589987131</v>
      </c>
      <c r="H95" s="49">
        <f t="shared" si="40"/>
        <v>0.6510921236</v>
      </c>
      <c r="I95" s="49">
        <f t="shared" si="40"/>
        <v>0.3894183423</v>
      </c>
      <c r="J95" s="49">
        <f t="shared" si="40"/>
        <v>0.921060994</v>
      </c>
      <c r="K95" s="49">
        <f t="shared" si="40"/>
        <v>0.1845987236</v>
      </c>
      <c r="L95" s="50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>
      <c r="A96" s="6"/>
      <c r="B96" s="7">
        <v>5.0</v>
      </c>
      <c r="C96" s="49">
        <f t="shared" ref="C96:K96" si="41">IF(MOD(C$91, 2) = 1,
  SIN($B96 / POWER(10000, FLOOR((C$91 - 1) / 2,1) / 12)),
  COS($B96 / POWER(10000, FLOOR((C$91 - 2) / 2,1) / 12)))</f>
        <v>-0.9589242747</v>
      </c>
      <c r="D96" s="49">
        <f t="shared" si="41"/>
        <v>0.2836621855</v>
      </c>
      <c r="E96" s="49">
        <f t="shared" si="41"/>
        <v>0.7316901708</v>
      </c>
      <c r="F96" s="49">
        <f t="shared" si="41"/>
        <v>-0.6816373625</v>
      </c>
      <c r="G96" s="49">
        <f t="shared" si="41"/>
        <v>0.8806428498</v>
      </c>
      <c r="H96" s="49">
        <f t="shared" si="41"/>
        <v>0.4737807205</v>
      </c>
      <c r="I96" s="49">
        <f t="shared" si="41"/>
        <v>0.4794255386</v>
      </c>
      <c r="J96" s="49">
        <f t="shared" si="41"/>
        <v>0.8775825619</v>
      </c>
      <c r="K96" s="49">
        <f t="shared" si="41"/>
        <v>0.2300017117</v>
      </c>
      <c r="L96" s="50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>
      <c r="A97" s="6"/>
      <c r="B97" s="7">
        <v>6.0</v>
      </c>
      <c r="C97" s="49">
        <f t="shared" ref="C97:K97" si="42">IF(MOD(C$91, 2) = 1,
  SIN($B97 / POWER(10000, FLOOR((C$91 - 1) / 2,1) / 12)),
  COS($B97 / POWER(10000, FLOOR((C$91 - 2) / 2,1) / 12)))</f>
        <v>-0.2794154982</v>
      </c>
      <c r="D97" s="49">
        <f t="shared" si="42"/>
        <v>0.9601702867</v>
      </c>
      <c r="E97" s="49">
        <f t="shared" si="42"/>
        <v>0.3491270315</v>
      </c>
      <c r="F97" s="49">
        <f t="shared" si="42"/>
        <v>-0.9370754057</v>
      </c>
      <c r="G97" s="49">
        <f t="shared" si="42"/>
        <v>0.9615690291</v>
      </c>
      <c r="H97" s="49">
        <f t="shared" si="42"/>
        <v>0.2745632937</v>
      </c>
      <c r="I97" s="49">
        <f t="shared" si="42"/>
        <v>0.5646424734</v>
      </c>
      <c r="J97" s="49">
        <f t="shared" si="42"/>
        <v>0.8253356149</v>
      </c>
      <c r="K97" s="49">
        <f t="shared" si="42"/>
        <v>0.274909265</v>
      </c>
      <c r="L97" s="50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>
      <c r="A98" s="6"/>
      <c r="B98" s="7">
        <v>7.0</v>
      </c>
      <c r="C98" s="49">
        <f t="shared" ref="C98:K98" si="43">IF(MOD(C$91, 2) = 1,
  SIN($B98 / POWER(10000, FLOOR((C$91 - 1) / 2,1) / 12)),
  COS($B98 / POWER(10000, FLOOR((C$91 - 2) / 2,1) / 12)))</f>
        <v>0.6569865987</v>
      </c>
      <c r="D98" s="49">
        <f t="shared" si="43"/>
        <v>0.7539022543</v>
      </c>
      <c r="E98" s="49">
        <f t="shared" si="43"/>
        <v>-0.1073124873</v>
      </c>
      <c r="F98" s="49">
        <f t="shared" si="43"/>
        <v>-0.9942253417</v>
      </c>
      <c r="G98" s="49">
        <f t="shared" si="43"/>
        <v>0.9980354974</v>
      </c>
      <c r="H98" s="49">
        <f t="shared" si="43"/>
        <v>0.0626509855</v>
      </c>
      <c r="I98" s="49">
        <f t="shared" si="43"/>
        <v>0.6442176872</v>
      </c>
      <c r="J98" s="49">
        <f t="shared" si="43"/>
        <v>0.7648421873</v>
      </c>
      <c r="K98" s="49">
        <f t="shared" si="43"/>
        <v>0.3192246506</v>
      </c>
      <c r="L98" s="50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>
      <c r="A99" s="6"/>
      <c r="B99" s="7">
        <v>8.0</v>
      </c>
      <c r="C99" s="49">
        <f t="shared" ref="C99:K99" si="44">IF(MOD(C$91, 2) = 1,
  SIN($B99 / POWER(10000, FLOOR((C$91 - 1) / 2,1) / 12)),
  COS($B99 / POWER(10000, FLOOR((C$91 - 2) / 2,1) / 12)))</f>
        <v>0.9893582466</v>
      </c>
      <c r="D99" s="49">
        <f t="shared" si="44"/>
        <v>-0.1455000338</v>
      </c>
      <c r="E99" s="49">
        <f t="shared" si="44"/>
        <v>-0.5410443458</v>
      </c>
      <c r="F99" s="49">
        <f t="shared" si="44"/>
        <v>-0.8409940641</v>
      </c>
      <c r="G99" s="49">
        <f t="shared" si="44"/>
        <v>0.9883561679</v>
      </c>
      <c r="H99" s="49">
        <f t="shared" si="44"/>
        <v>-0.1521580931</v>
      </c>
      <c r="I99" s="49">
        <f t="shared" si="44"/>
        <v>0.7173560909</v>
      </c>
      <c r="J99" s="49">
        <f t="shared" si="44"/>
        <v>0.6967067093</v>
      </c>
      <c r="K99" s="49">
        <f t="shared" si="44"/>
        <v>0.362852411</v>
      </c>
      <c r="L99" s="50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>
      <c r="B100" s="7">
        <v>9.0</v>
      </c>
      <c r="C100" s="49">
        <f t="shared" ref="C100:K100" si="45">IF(MOD(C$91, 2) = 1,
  SIN($B100 / POWER(10000, FLOOR((C$91 - 1) / 2,1) / 12)),
  COS($B100 / POWER(10000, FLOOR((C$91 - 2) / 2,1) / 12)))</f>
        <v>0.4121184852</v>
      </c>
      <c r="D100" s="49">
        <f t="shared" si="45"/>
        <v>-0.9111302619</v>
      </c>
      <c r="E100" s="49">
        <f t="shared" si="45"/>
        <v>-0.8602895167</v>
      </c>
      <c r="F100" s="49">
        <f t="shared" si="45"/>
        <v>-0.5098057939</v>
      </c>
      <c r="G100" s="49">
        <f t="shared" si="45"/>
        <v>0.9329785804</v>
      </c>
      <c r="H100" s="49">
        <f t="shared" si="45"/>
        <v>-0.3599318943</v>
      </c>
      <c r="I100" s="49">
        <f t="shared" si="45"/>
        <v>0.7833269096</v>
      </c>
      <c r="J100" s="49">
        <f t="shared" si="45"/>
        <v>0.6216099683</v>
      </c>
      <c r="K100" s="49">
        <f t="shared" si="45"/>
        <v>0.4056985699</v>
      </c>
      <c r="L100" s="50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>
      <c r="B101" s="7"/>
      <c r="C101" s="50"/>
      <c r="D101" s="50"/>
      <c r="E101" s="50"/>
      <c r="F101" s="50"/>
      <c r="G101" s="50" t="s">
        <v>37</v>
      </c>
      <c r="H101" s="50"/>
      <c r="I101" s="50"/>
      <c r="J101" s="50"/>
      <c r="K101" s="50"/>
      <c r="L101" s="50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>
      <c r="B102" s="7"/>
      <c r="C102" s="50"/>
      <c r="D102" s="50"/>
      <c r="E102" s="50"/>
      <c r="F102" s="50"/>
      <c r="G102" s="50" t="s">
        <v>37</v>
      </c>
      <c r="H102" s="50"/>
      <c r="I102" s="50"/>
      <c r="J102" s="50"/>
      <c r="K102" s="50"/>
      <c r="L102" s="50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>
      <c r="B103" s="51" t="s">
        <v>38</v>
      </c>
      <c r="C103" s="50">
        <f t="array" ref="C103:K111">C80:K88+C92:K100</f>
        <v>1.17946807</v>
      </c>
      <c r="D103" s="50">
        <v>1.1779931859178037</v>
      </c>
      <c r="E103" s="50">
        <v>0.13025468715704858</v>
      </c>
      <c r="F103" s="50">
        <v>0.26750078734386984</v>
      </c>
      <c r="G103" s="50">
        <v>0.7889958722394762</v>
      </c>
      <c r="H103" s="50">
        <v>1.7636200302258604</v>
      </c>
      <c r="I103" s="50">
        <v>1.7716654289451361</v>
      </c>
      <c r="J103" s="50">
        <v>1.042386255207612</v>
      </c>
      <c r="K103" s="50">
        <v>0.5546846777833048</v>
      </c>
      <c r="L103" s="50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>
      <c r="C104" s="52">
        <v>-0.9557574804268727</v>
      </c>
      <c r="D104" s="52">
        <v>-0.059858838443109685</v>
      </c>
      <c r="E104" s="52">
        <v>1.6367293447719118</v>
      </c>
      <c r="F104" s="52">
        <v>0.2648667863562307</v>
      </c>
      <c r="G104" s="52">
        <v>0.32561213035355385</v>
      </c>
      <c r="H104" s="52">
        <v>1.3517165003272829</v>
      </c>
      <c r="I104" s="52">
        <v>-0.25227323505063703</v>
      </c>
      <c r="J104" s="52">
        <v>1.8512028510102454</v>
      </c>
      <c r="K104" s="52">
        <v>0.9856279836186299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>
      <c r="B105" s="1"/>
      <c r="C105" s="52">
        <v>0.14002000563763625</v>
      </c>
      <c r="D105" s="52">
        <v>0.17740005758848487</v>
      </c>
      <c r="E105" s="52">
        <v>2.2256833357549444</v>
      </c>
      <c r="F105" s="52">
        <v>-0.43664862816630456</v>
      </c>
      <c r="G105" s="52">
        <v>1.6665762503598889</v>
      </c>
      <c r="H105" s="52">
        <v>1.5938783358846491</v>
      </c>
      <c r="I105" s="52">
        <v>1.333446744806704</v>
      </c>
      <c r="J105" s="52">
        <v>0.18911346735567347</v>
      </c>
      <c r="K105" s="52">
        <v>0.2506355668822031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>
      <c r="B106" s="1"/>
      <c r="C106" s="52">
        <v>-0.016553040752484427</v>
      </c>
      <c r="D106" s="52">
        <v>-1.0009734950945728</v>
      </c>
      <c r="E106" s="52">
        <v>-0.5773466007920971</v>
      </c>
      <c r="F106" s="52">
        <v>-0.13360168459901944</v>
      </c>
      <c r="G106" s="52">
        <v>1.2555390696380109</v>
      </c>
      <c r="H106" s="52">
        <v>0.0842304110451777</v>
      </c>
      <c r="I106" s="52">
        <v>2.410760326339863</v>
      </c>
      <c r="J106" s="52">
        <v>0.6397026776871277</v>
      </c>
      <c r="K106" s="52">
        <v>-0.5247476609683905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>
      <c r="B107" s="1"/>
      <c r="C107" s="52">
        <v>1.0634437609176</v>
      </c>
      <c r="D107" s="52">
        <v>-0.3531156640058482</v>
      </c>
      <c r="E107" s="52">
        <v>0.4129313125472799</v>
      </c>
      <c r="F107" s="52">
        <v>-1.3686076602092219</v>
      </c>
      <c r="G107" s="52">
        <v>0.9905410520749451</v>
      </c>
      <c r="H107" s="52">
        <v>-1.174189048747366</v>
      </c>
      <c r="I107" s="52">
        <v>1.1607567850769929</v>
      </c>
      <c r="J107" s="52">
        <v>2.821553827680103</v>
      </c>
      <c r="K107" s="52">
        <v>1.8747708545929629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>
      <c r="B108" s="1"/>
      <c r="C108" s="52">
        <v>0.26359863245201254</v>
      </c>
      <c r="D108" s="52">
        <v>0.08331472011992758</v>
      </c>
      <c r="E108" s="52">
        <v>-0.6321547560743288</v>
      </c>
      <c r="F108" s="52">
        <v>-0.3053017367076766</v>
      </c>
      <c r="G108" s="52">
        <v>0.052956435513688116</v>
      </c>
      <c r="H108" s="52">
        <v>-0.16426399632179095</v>
      </c>
      <c r="I108" s="52">
        <v>1.5787393037824056</v>
      </c>
      <c r="J108" s="52">
        <v>1.0085298071669626</v>
      </c>
      <c r="K108" s="52">
        <v>-0.9359397997100183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>
      <c r="B109" s="1"/>
      <c r="C109" s="52">
        <v>1.165534675450503</v>
      </c>
      <c r="D109" s="52">
        <v>-1.1490698650797113</v>
      </c>
      <c r="E109" s="52">
        <v>-0.23157600788113997</v>
      </c>
      <c r="F109" s="52">
        <v>0.30098504124582215</v>
      </c>
      <c r="G109" s="52">
        <v>1.834460376671701</v>
      </c>
      <c r="H109" s="52">
        <v>-1.1088603852718395</v>
      </c>
      <c r="I109" s="52">
        <v>0.29539026765943543</v>
      </c>
      <c r="J109" s="52">
        <v>-0.013947029262130206</v>
      </c>
      <c r="K109" s="52">
        <v>0.8769009133080832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>
      <c r="B110" s="1"/>
      <c r="C110" s="52">
        <v>0.9543292628156855</v>
      </c>
      <c r="D110" s="52">
        <v>-1.2727096803740516</v>
      </c>
      <c r="E110" s="52">
        <v>-1.6423664554732134</v>
      </c>
      <c r="F110" s="52">
        <v>-1.3480322438244232</v>
      </c>
      <c r="G110" s="52">
        <v>2.876196721511684</v>
      </c>
      <c r="H110" s="52">
        <v>0.31898973180748424</v>
      </c>
      <c r="I110" s="52">
        <v>1.3661511245766391</v>
      </c>
      <c r="J110" s="52">
        <v>-0.5504591842697354</v>
      </c>
      <c r="K110" s="52">
        <v>0.3036166345232831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>
      <c r="B111" s="1"/>
      <c r="C111" s="52">
        <v>0.023113332728254</v>
      </c>
      <c r="D111" s="52">
        <v>-0.5704473395319923</v>
      </c>
      <c r="E111" s="52">
        <v>-2.498011903467444</v>
      </c>
      <c r="F111" s="52">
        <v>0.4405784059217567</v>
      </c>
      <c r="G111" s="52">
        <v>-0.012026534828698199</v>
      </c>
      <c r="H111" s="52">
        <v>-0.9210066515373541</v>
      </c>
      <c r="I111" s="52">
        <v>0.4296017403956601</v>
      </c>
      <c r="J111" s="52">
        <v>0.06726731393462648</v>
      </c>
      <c r="K111" s="52">
        <v>0.25667007609893555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>
      <c r="A113" s="4" t="s">
        <v>39</v>
      </c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2"/>
      <c r="AB114" s="2"/>
      <c r="AC114" s="2"/>
      <c r="AD114" s="2"/>
      <c r="AE114" s="2"/>
      <c r="AF114" s="2"/>
      <c r="AG114" s="2"/>
      <c r="AH114" s="2"/>
      <c r="AI114" s="2"/>
    </row>
    <row r="115">
      <c r="A115" s="6"/>
      <c r="B115" s="7" t="s">
        <v>40</v>
      </c>
      <c r="C115" s="53">
        <v>0.1</v>
      </c>
      <c r="D115" s="6"/>
      <c r="E115" s="6"/>
      <c r="F115" s="12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2"/>
      <c r="AB115" s="2"/>
      <c r="AC115" s="2"/>
      <c r="AD115" s="2"/>
      <c r="AE115" s="2"/>
      <c r="AF115" s="2"/>
      <c r="AG115" s="2"/>
      <c r="AH115" s="2"/>
      <c r="AI115" s="2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2"/>
      <c r="AB116" s="2"/>
      <c r="AC116" s="2"/>
      <c r="AD116" s="2"/>
      <c r="AE116" s="2"/>
      <c r="AF116" s="2"/>
      <c r="AG116" s="2"/>
      <c r="AH116" s="2"/>
      <c r="AI116" s="2"/>
    </row>
    <row r="117">
      <c r="A117" s="6"/>
      <c r="B117" s="7" t="s">
        <v>41</v>
      </c>
      <c r="C117" s="54">
        <f t="shared" ref="C117:K117" si="46">IF(RAND()&gt;$C$115, 1, 0)</f>
        <v>1</v>
      </c>
      <c r="D117" s="54">
        <f t="shared" si="46"/>
        <v>1</v>
      </c>
      <c r="E117" s="54">
        <f t="shared" si="46"/>
        <v>1</v>
      </c>
      <c r="F117" s="54">
        <f t="shared" si="46"/>
        <v>1</v>
      </c>
      <c r="G117" s="54">
        <f t="shared" si="46"/>
        <v>1</v>
      </c>
      <c r="H117" s="54">
        <f t="shared" si="46"/>
        <v>1</v>
      </c>
      <c r="I117" s="54">
        <f t="shared" si="46"/>
        <v>1</v>
      </c>
      <c r="J117" s="54">
        <f t="shared" si="46"/>
        <v>1</v>
      </c>
      <c r="K117" s="54">
        <f t="shared" si="46"/>
        <v>1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2"/>
      <c r="AB117" s="2"/>
      <c r="AC117" s="2"/>
      <c r="AD117" s="2"/>
      <c r="AE117" s="2"/>
      <c r="AF117" s="2"/>
      <c r="AG117" s="2"/>
      <c r="AH117" s="2"/>
      <c r="AI117" s="2"/>
    </row>
    <row r="118">
      <c r="A118" s="6"/>
      <c r="B118" s="7" t="s">
        <v>42</v>
      </c>
      <c r="C118" s="54">
        <f t="shared" ref="C118:K118" si="47">IF(RAND()&gt;$C$115, 1, 0)</f>
        <v>1</v>
      </c>
      <c r="D118" s="54">
        <f t="shared" si="47"/>
        <v>1</v>
      </c>
      <c r="E118" s="54">
        <f t="shared" si="47"/>
        <v>1</v>
      </c>
      <c r="F118" s="54">
        <f t="shared" si="47"/>
        <v>1</v>
      </c>
      <c r="G118" s="54">
        <f t="shared" si="47"/>
        <v>1</v>
      </c>
      <c r="H118" s="54">
        <f t="shared" si="47"/>
        <v>1</v>
      </c>
      <c r="I118" s="54">
        <f t="shared" si="47"/>
        <v>1</v>
      </c>
      <c r="J118" s="54">
        <f t="shared" si="47"/>
        <v>1</v>
      </c>
      <c r="K118" s="54">
        <f t="shared" si="47"/>
        <v>1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2"/>
      <c r="AB118" s="2"/>
      <c r="AC118" s="2"/>
      <c r="AD118" s="2"/>
      <c r="AE118" s="2"/>
      <c r="AF118" s="2"/>
      <c r="AG118" s="2"/>
      <c r="AH118" s="2"/>
      <c r="AI118" s="2"/>
    </row>
    <row r="119">
      <c r="A119" s="6"/>
      <c r="B119" s="6"/>
      <c r="C119" s="54">
        <f t="shared" ref="C119:K119" si="48">IF(RAND()&gt;$C$115, 1, 0)</f>
        <v>1</v>
      </c>
      <c r="D119" s="54">
        <f t="shared" si="48"/>
        <v>1</v>
      </c>
      <c r="E119" s="54">
        <f t="shared" si="48"/>
        <v>1</v>
      </c>
      <c r="F119" s="54">
        <f t="shared" si="48"/>
        <v>1</v>
      </c>
      <c r="G119" s="54">
        <f t="shared" si="48"/>
        <v>1</v>
      </c>
      <c r="H119" s="54">
        <f t="shared" si="48"/>
        <v>1</v>
      </c>
      <c r="I119" s="54">
        <f t="shared" si="48"/>
        <v>1</v>
      </c>
      <c r="J119" s="54">
        <f t="shared" si="48"/>
        <v>0</v>
      </c>
      <c r="K119" s="54">
        <f t="shared" si="48"/>
        <v>1</v>
      </c>
      <c r="L119" s="6"/>
      <c r="M119" s="12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2"/>
      <c r="AB119" s="2"/>
      <c r="AC119" s="2"/>
      <c r="AD119" s="2"/>
      <c r="AE119" s="2"/>
      <c r="AF119" s="2"/>
      <c r="AG119" s="2"/>
      <c r="AH119" s="2"/>
      <c r="AI119" s="2"/>
    </row>
    <row r="120">
      <c r="A120" s="6"/>
      <c r="B120" s="6"/>
      <c r="C120" s="54">
        <f t="shared" ref="C120:K120" si="49">IF(RAND()&gt;$C$115, 1, 0)</f>
        <v>1</v>
      </c>
      <c r="D120" s="54">
        <f t="shared" si="49"/>
        <v>1</v>
      </c>
      <c r="E120" s="54">
        <f t="shared" si="49"/>
        <v>1</v>
      </c>
      <c r="F120" s="54">
        <f t="shared" si="49"/>
        <v>1</v>
      </c>
      <c r="G120" s="54">
        <f t="shared" si="49"/>
        <v>1</v>
      </c>
      <c r="H120" s="54">
        <f t="shared" si="49"/>
        <v>1</v>
      </c>
      <c r="I120" s="54">
        <f t="shared" si="49"/>
        <v>1</v>
      </c>
      <c r="J120" s="54">
        <f t="shared" si="49"/>
        <v>1</v>
      </c>
      <c r="K120" s="54">
        <f t="shared" si="49"/>
        <v>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2"/>
      <c r="AB120" s="2"/>
      <c r="AC120" s="2"/>
      <c r="AD120" s="2"/>
      <c r="AE120" s="2"/>
      <c r="AF120" s="2"/>
      <c r="AG120" s="2"/>
      <c r="AH120" s="2"/>
      <c r="AI120" s="2"/>
    </row>
    <row r="121">
      <c r="A121" s="6"/>
      <c r="B121" s="6"/>
      <c r="C121" s="54">
        <f t="shared" ref="C121:K121" si="50">IF(RAND()&gt;$C$115, 1, 0)</f>
        <v>1</v>
      </c>
      <c r="D121" s="54">
        <f t="shared" si="50"/>
        <v>1</v>
      </c>
      <c r="E121" s="54">
        <f t="shared" si="50"/>
        <v>1</v>
      </c>
      <c r="F121" s="54">
        <f t="shared" si="50"/>
        <v>1</v>
      </c>
      <c r="G121" s="54">
        <f t="shared" si="50"/>
        <v>1</v>
      </c>
      <c r="H121" s="54">
        <f t="shared" si="50"/>
        <v>1</v>
      </c>
      <c r="I121" s="54">
        <f t="shared" si="50"/>
        <v>1</v>
      </c>
      <c r="J121" s="54">
        <f t="shared" si="50"/>
        <v>1</v>
      </c>
      <c r="K121" s="54">
        <f t="shared" si="50"/>
        <v>1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2"/>
      <c r="AB121" s="2"/>
      <c r="AC121" s="2"/>
      <c r="AD121" s="2"/>
      <c r="AE121" s="2"/>
      <c r="AF121" s="2"/>
      <c r="AG121" s="2"/>
      <c r="AH121" s="2"/>
      <c r="AI121" s="2"/>
    </row>
    <row r="122">
      <c r="A122" s="6"/>
      <c r="B122" s="6"/>
      <c r="C122" s="54">
        <f t="shared" ref="C122:K122" si="51">IF(RAND()&gt;$C$115, 1, 0)</f>
        <v>1</v>
      </c>
      <c r="D122" s="54">
        <f t="shared" si="51"/>
        <v>1</v>
      </c>
      <c r="E122" s="54">
        <f t="shared" si="51"/>
        <v>0</v>
      </c>
      <c r="F122" s="54">
        <f t="shared" si="51"/>
        <v>1</v>
      </c>
      <c r="G122" s="54">
        <f t="shared" si="51"/>
        <v>1</v>
      </c>
      <c r="H122" s="54">
        <f t="shared" si="51"/>
        <v>1</v>
      </c>
      <c r="I122" s="54">
        <f t="shared" si="51"/>
        <v>1</v>
      </c>
      <c r="J122" s="54">
        <f t="shared" si="51"/>
        <v>1</v>
      </c>
      <c r="K122" s="54">
        <f t="shared" si="51"/>
        <v>1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2"/>
      <c r="AB122" s="2"/>
      <c r="AC122" s="2"/>
      <c r="AD122" s="2"/>
      <c r="AE122" s="2"/>
      <c r="AF122" s="2"/>
      <c r="AG122" s="2"/>
      <c r="AH122" s="2"/>
      <c r="AI122" s="2"/>
    </row>
    <row r="123">
      <c r="A123" s="6"/>
      <c r="B123" s="6"/>
      <c r="C123" s="54">
        <f t="shared" ref="C123:K123" si="52">IF(RAND()&gt;$C$115, 1, 0)</f>
        <v>1</v>
      </c>
      <c r="D123" s="54">
        <f t="shared" si="52"/>
        <v>1</v>
      </c>
      <c r="E123" s="54">
        <f t="shared" si="52"/>
        <v>1</v>
      </c>
      <c r="F123" s="54">
        <f t="shared" si="52"/>
        <v>1</v>
      </c>
      <c r="G123" s="54">
        <f t="shared" si="52"/>
        <v>0</v>
      </c>
      <c r="H123" s="54">
        <f t="shared" si="52"/>
        <v>1</v>
      </c>
      <c r="I123" s="54">
        <f t="shared" si="52"/>
        <v>1</v>
      </c>
      <c r="J123" s="54">
        <f t="shared" si="52"/>
        <v>0</v>
      </c>
      <c r="K123" s="54">
        <f t="shared" si="52"/>
        <v>1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2"/>
      <c r="AB123" s="2"/>
      <c r="AC123" s="2"/>
      <c r="AD123" s="2"/>
      <c r="AE123" s="2"/>
      <c r="AF123" s="2"/>
      <c r="AG123" s="2"/>
      <c r="AH123" s="2"/>
      <c r="AI123" s="2"/>
    </row>
    <row r="124">
      <c r="B124" s="1"/>
      <c r="C124" s="54">
        <f t="shared" ref="C124:K124" si="53">IF(RAND()&gt;$C$115, 1, 0)</f>
        <v>1</v>
      </c>
      <c r="D124" s="54">
        <f t="shared" si="53"/>
        <v>1</v>
      </c>
      <c r="E124" s="54">
        <f t="shared" si="53"/>
        <v>1</v>
      </c>
      <c r="F124" s="54">
        <f t="shared" si="53"/>
        <v>1</v>
      </c>
      <c r="G124" s="54">
        <f t="shared" si="53"/>
        <v>1</v>
      </c>
      <c r="H124" s="54">
        <f t="shared" si="53"/>
        <v>1</v>
      </c>
      <c r="I124" s="54">
        <f t="shared" si="53"/>
        <v>1</v>
      </c>
      <c r="J124" s="54">
        <f t="shared" si="53"/>
        <v>1</v>
      </c>
      <c r="K124" s="54">
        <f t="shared" si="53"/>
        <v>1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>
      <c r="B125" s="1"/>
      <c r="C125" s="54">
        <f t="shared" ref="C125:K125" si="54">IF(RAND()&gt;$C$115, 1, 0)</f>
        <v>1</v>
      </c>
      <c r="D125" s="54">
        <f t="shared" si="54"/>
        <v>1</v>
      </c>
      <c r="E125" s="54">
        <f t="shared" si="54"/>
        <v>1</v>
      </c>
      <c r="F125" s="54">
        <f t="shared" si="54"/>
        <v>0</v>
      </c>
      <c r="G125" s="54">
        <f t="shared" si="54"/>
        <v>1</v>
      </c>
      <c r="H125" s="54">
        <f t="shared" si="54"/>
        <v>1</v>
      </c>
      <c r="I125" s="54">
        <f t="shared" si="54"/>
        <v>1</v>
      </c>
      <c r="J125" s="54">
        <f t="shared" si="54"/>
        <v>0</v>
      </c>
      <c r="K125" s="54">
        <f t="shared" si="54"/>
        <v>1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>
      <c r="B126" s="1"/>
      <c r="C126" s="2"/>
      <c r="D126" s="2"/>
      <c r="E126" s="2"/>
      <c r="F126" s="2"/>
      <c r="G126" s="50" t="s">
        <v>37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>
      <c r="B127" s="1"/>
      <c r="C127" s="2"/>
      <c r="D127" s="2"/>
      <c r="E127" s="2"/>
      <c r="F127" s="2"/>
      <c r="G127" s="50" t="s">
        <v>37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>
      <c r="B128" s="51" t="s">
        <v>41</v>
      </c>
      <c r="C128" s="52">
        <f t="array" ref="C128:K136">C103:K111*C117:K125</f>
        <v>1.17946807</v>
      </c>
      <c r="D128" s="52">
        <v>1.1779931859178037</v>
      </c>
      <c r="E128" s="52">
        <v>0.13025468715704858</v>
      </c>
      <c r="F128" s="52">
        <v>0.26750078734386984</v>
      </c>
      <c r="G128" s="52">
        <v>0.7889958722394762</v>
      </c>
      <c r="H128" s="52">
        <v>1.7636200302258604</v>
      </c>
      <c r="I128" s="52">
        <v>1.7716654289451361</v>
      </c>
      <c r="J128" s="52">
        <v>1.042386255207612</v>
      </c>
      <c r="K128" s="52">
        <v>0.5546846777833048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>
      <c r="B129" s="1"/>
      <c r="C129" s="52">
        <v>-0.9557574804268727</v>
      </c>
      <c r="D129" s="52">
        <v>-0.059858838443109685</v>
      </c>
      <c r="E129" s="52">
        <v>1.6367293447719118</v>
      </c>
      <c r="F129" s="52">
        <v>0.2648667863562307</v>
      </c>
      <c r="G129" s="52">
        <v>0.32561213035355385</v>
      </c>
      <c r="H129" s="52">
        <v>1.3517165003272829</v>
      </c>
      <c r="I129" s="52">
        <v>-0.25227323505063703</v>
      </c>
      <c r="J129" s="52">
        <v>1.8512028510102454</v>
      </c>
      <c r="K129" s="52">
        <v>0.9856279836186299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>
      <c r="B130" s="1"/>
      <c r="C130" s="52">
        <v>0.14002000563763625</v>
      </c>
      <c r="D130" s="52">
        <v>0.17740005758848487</v>
      </c>
      <c r="E130" s="52">
        <v>2.2256833357549444</v>
      </c>
      <c r="F130" s="52">
        <v>-0.43664862816630456</v>
      </c>
      <c r="G130" s="52">
        <v>1.6665762503598889</v>
      </c>
      <c r="H130" s="52">
        <v>1.5938783358846491</v>
      </c>
      <c r="I130" s="52">
        <v>1.333446744806704</v>
      </c>
      <c r="J130" s="52">
        <v>0.0</v>
      </c>
      <c r="K130" s="52">
        <v>0.2506355668822031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>
      <c r="B131" s="1"/>
      <c r="C131" s="52">
        <v>-0.016553040752484427</v>
      </c>
      <c r="D131" s="52">
        <v>-1.0009734950945728</v>
      </c>
      <c r="E131" s="52">
        <v>-0.5773466007920971</v>
      </c>
      <c r="F131" s="52">
        <v>-0.13360168459901944</v>
      </c>
      <c r="G131" s="52">
        <v>1.2555390696380109</v>
      </c>
      <c r="H131" s="52">
        <v>0.0842304110451777</v>
      </c>
      <c r="I131" s="52">
        <v>2.410760326339863</v>
      </c>
      <c r="J131" s="52">
        <v>0.6397026776871277</v>
      </c>
      <c r="K131" s="52">
        <v>-0.5247476609683905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>
      <c r="B132" s="1"/>
      <c r="C132" s="52">
        <v>1.0634437609176</v>
      </c>
      <c r="D132" s="52">
        <v>-0.3531156640058482</v>
      </c>
      <c r="E132" s="52">
        <v>0.4129313125472799</v>
      </c>
      <c r="F132" s="52">
        <v>-1.3686076602092219</v>
      </c>
      <c r="G132" s="52">
        <v>0.9905410520749451</v>
      </c>
      <c r="H132" s="52">
        <v>-1.174189048747366</v>
      </c>
      <c r="I132" s="52">
        <v>1.1607567850769929</v>
      </c>
      <c r="J132" s="52">
        <v>2.821553827680103</v>
      </c>
      <c r="K132" s="52">
        <v>1.8747708545929629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>
      <c r="B133" s="1"/>
      <c r="C133" s="52">
        <v>0.26359863245201254</v>
      </c>
      <c r="D133" s="52">
        <v>0.08331472011992758</v>
      </c>
      <c r="E133" s="52">
        <v>0.0</v>
      </c>
      <c r="F133" s="52">
        <v>-0.3053017367076766</v>
      </c>
      <c r="G133" s="52">
        <v>0.052956435513688116</v>
      </c>
      <c r="H133" s="52">
        <v>-0.16426399632179095</v>
      </c>
      <c r="I133" s="52">
        <v>1.5787393037824056</v>
      </c>
      <c r="J133" s="52">
        <v>1.0085298071669626</v>
      </c>
      <c r="K133" s="52">
        <v>-0.9359397997100183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>
      <c r="B134" s="1"/>
      <c r="C134" s="52">
        <v>1.165534675450503</v>
      </c>
      <c r="D134" s="52">
        <v>-1.1490698650797113</v>
      </c>
      <c r="E134" s="52">
        <v>-0.23157600788113997</v>
      </c>
      <c r="F134" s="52">
        <v>0.30098504124582215</v>
      </c>
      <c r="G134" s="52">
        <v>0.0</v>
      </c>
      <c r="H134" s="52">
        <v>-1.1088603852718395</v>
      </c>
      <c r="I134" s="52">
        <v>0.29539026765943543</v>
      </c>
      <c r="J134" s="52">
        <v>0.0</v>
      </c>
      <c r="K134" s="52">
        <v>0.8769009133080832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>
      <c r="B135" s="1"/>
      <c r="C135" s="52">
        <v>0.9543292628156855</v>
      </c>
      <c r="D135" s="52">
        <v>-1.2727096803740516</v>
      </c>
      <c r="E135" s="52">
        <v>-1.6423664554732134</v>
      </c>
      <c r="F135" s="52">
        <v>-1.3480322438244232</v>
      </c>
      <c r="G135" s="52">
        <v>2.876196721511684</v>
      </c>
      <c r="H135" s="52">
        <v>0.31898973180748424</v>
      </c>
      <c r="I135" s="52">
        <v>1.3661511245766391</v>
      </c>
      <c r="J135" s="52">
        <v>-0.5504591842697354</v>
      </c>
      <c r="K135" s="52">
        <v>0.3036166345232831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>
      <c r="B136" s="1"/>
      <c r="C136" s="52">
        <v>0.023113332728254</v>
      </c>
      <c r="D136" s="52">
        <v>-0.5704473395319923</v>
      </c>
      <c r="E136" s="52">
        <v>-2.498011903467444</v>
      </c>
      <c r="F136" s="52">
        <v>0.0</v>
      </c>
      <c r="G136" s="52">
        <v>-0.012026534828698199</v>
      </c>
      <c r="H136" s="52">
        <v>-0.9210066515373541</v>
      </c>
      <c r="I136" s="52">
        <v>0.4296017403956601</v>
      </c>
      <c r="J136" s="52">
        <v>0.0</v>
      </c>
      <c r="K136" s="52">
        <v>0.25667007609893555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>
      <c r="B137" s="1"/>
      <c r="C137" s="2"/>
      <c r="D137" s="2"/>
      <c r="E137" s="2"/>
      <c r="F137" s="2"/>
      <c r="G137" s="50" t="s">
        <v>37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>
      <c r="B138" s="1"/>
      <c r="C138" s="2"/>
      <c r="D138" s="2"/>
      <c r="E138" s="2"/>
      <c r="F138" s="2"/>
      <c r="G138" s="50" t="s">
        <v>37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>
      <c r="A139" s="55" t="s">
        <v>43</v>
      </c>
    </row>
    <row r="140">
      <c r="A140" s="4" t="s">
        <v>44</v>
      </c>
    </row>
    <row r="141">
      <c r="B141" s="1"/>
      <c r="C141" s="2"/>
      <c r="D141" s="2"/>
      <c r="E141" s="2"/>
      <c r="F141" s="2"/>
      <c r="G141" s="50" t="s">
        <v>37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>
      <c r="B142" s="7" t="s">
        <v>45</v>
      </c>
      <c r="C142" s="56">
        <f t="shared" ref="C142:K142" si="55">(C128-AVERAGE($C128:$K128))/STDEVP($C128:$K128)</f>
        <v>0.3883787399</v>
      </c>
      <c r="D142" s="56">
        <f t="shared" si="55"/>
        <v>0.3857194984</v>
      </c>
      <c r="E142" s="56">
        <f t="shared" si="55"/>
        <v>-1.503371492</v>
      </c>
      <c r="F142" s="56">
        <f t="shared" si="55"/>
        <v>-1.255914353</v>
      </c>
      <c r="G142" s="56">
        <f t="shared" si="55"/>
        <v>-0.3156495183</v>
      </c>
      <c r="H142" s="56">
        <f t="shared" si="55"/>
        <v>1.441615026</v>
      </c>
      <c r="I142" s="56">
        <f t="shared" si="55"/>
        <v>1.456121022</v>
      </c>
      <c r="J142" s="56">
        <f t="shared" si="55"/>
        <v>0.1412178108</v>
      </c>
      <c r="K142" s="56">
        <f t="shared" si="55"/>
        <v>-0.7381167341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>
      <c r="C143" s="56">
        <f t="shared" ref="C143:K143" si="56">(C129-AVERAGE($C129:$K129))/STDEVP($C129:$K129)</f>
        <v>-1.718022491</v>
      </c>
      <c r="D143" s="56">
        <f t="shared" si="56"/>
        <v>-0.7105399344</v>
      </c>
      <c r="E143" s="56">
        <f t="shared" si="56"/>
        <v>1.197357812</v>
      </c>
      <c r="F143" s="56">
        <f t="shared" si="56"/>
        <v>-0.3453698278</v>
      </c>
      <c r="G143" s="56">
        <f t="shared" si="56"/>
        <v>-0.2770586689</v>
      </c>
      <c r="H143" s="56">
        <f t="shared" si="56"/>
        <v>0.8768467009</v>
      </c>
      <c r="I143" s="56">
        <f t="shared" si="56"/>
        <v>-0.9269194879</v>
      </c>
      <c r="J143" s="56">
        <f t="shared" si="56"/>
        <v>1.438543931</v>
      </c>
      <c r="K143" s="56">
        <f t="shared" si="56"/>
        <v>0.4651619662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>
      <c r="C144" s="56">
        <f t="shared" ref="C144:K144" si="57">(C130-AVERAGE($C130:$K130))/STDEVP($C130:$K130)</f>
        <v>-0.7177056862</v>
      </c>
      <c r="D144" s="56">
        <f t="shared" si="57"/>
        <v>-0.6752774881</v>
      </c>
      <c r="E144" s="56">
        <f t="shared" si="57"/>
        <v>1.649624809</v>
      </c>
      <c r="F144" s="56">
        <f t="shared" si="57"/>
        <v>-1.372252958</v>
      </c>
      <c r="G144" s="56">
        <f t="shared" si="57"/>
        <v>1.015010759</v>
      </c>
      <c r="H144" s="56">
        <f t="shared" si="57"/>
        <v>0.9324950488</v>
      </c>
      <c r="I144" s="56">
        <f t="shared" si="57"/>
        <v>0.6368923797</v>
      </c>
      <c r="J144" s="56">
        <f t="shared" si="57"/>
        <v>-0.8766352816</v>
      </c>
      <c r="K144" s="56">
        <f t="shared" si="57"/>
        <v>-0.5921515819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>
      <c r="C145" s="56">
        <f t="shared" ref="C145:K145" si="58">(C131-AVERAGE($C131:$K131))/STDEVP($C131:$K131)</f>
        <v>-0.2550522255</v>
      </c>
      <c r="D145" s="56">
        <f t="shared" si="58"/>
        <v>-1.243556221</v>
      </c>
      <c r="E145" s="56">
        <f t="shared" si="58"/>
        <v>-0.8181720516</v>
      </c>
      <c r="F145" s="56">
        <f t="shared" si="58"/>
        <v>-0.3725864068</v>
      </c>
      <c r="G145" s="56">
        <f t="shared" si="58"/>
        <v>1.022316737</v>
      </c>
      <c r="H145" s="56">
        <f t="shared" si="58"/>
        <v>-0.153850707</v>
      </c>
      <c r="I145" s="56">
        <f t="shared" si="58"/>
        <v>2.182330046</v>
      </c>
      <c r="J145" s="56">
        <f t="shared" si="58"/>
        <v>0.4039257521</v>
      </c>
      <c r="K145" s="56">
        <f t="shared" si="58"/>
        <v>-0.7653549225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>
      <c r="C146" s="56">
        <f t="shared" ref="C146:K146" si="59">(C132-AVERAGE($C132:$K132))/STDEVP($C132:$K132)</f>
        <v>0.3541111431</v>
      </c>
      <c r="D146" s="56">
        <f t="shared" si="59"/>
        <v>-0.7356003858</v>
      </c>
      <c r="E146" s="56">
        <f t="shared" si="59"/>
        <v>-0.1463062077</v>
      </c>
      <c r="F146" s="56">
        <f t="shared" si="59"/>
        <v>-1.516784229</v>
      </c>
      <c r="G146" s="56">
        <f t="shared" si="59"/>
        <v>0.2980295408</v>
      </c>
      <c r="H146" s="56">
        <f t="shared" si="59"/>
        <v>-1.367224529</v>
      </c>
      <c r="I146" s="56">
        <f t="shared" si="59"/>
        <v>0.4289707802</v>
      </c>
      <c r="J146" s="56">
        <f t="shared" si="59"/>
        <v>1.706566095</v>
      </c>
      <c r="K146" s="56">
        <f t="shared" si="59"/>
        <v>0.9782377927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>
      <c r="C147" s="56">
        <f t="shared" ref="C147:K147" si="60">(C133-AVERAGE($C133:$K133))/STDEVP($C133:$K133)</f>
        <v>0.1270084747</v>
      </c>
      <c r="D147" s="56">
        <f t="shared" si="60"/>
        <v>-0.133601244</v>
      </c>
      <c r="E147" s="56">
        <f t="shared" si="60"/>
        <v>-0.2540369806</v>
      </c>
      <c r="F147" s="56">
        <f t="shared" si="60"/>
        <v>-0.6953664297</v>
      </c>
      <c r="G147" s="56">
        <f t="shared" si="60"/>
        <v>-0.1774857144</v>
      </c>
      <c r="H147" s="56">
        <f t="shared" si="60"/>
        <v>-0.4914890822</v>
      </c>
      <c r="I147" s="56">
        <f t="shared" si="60"/>
        <v>2.028112328</v>
      </c>
      <c r="J147" s="56">
        <f t="shared" si="60"/>
        <v>1.203845012</v>
      </c>
      <c r="K147" s="56">
        <f t="shared" si="60"/>
        <v>-1.606986363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>
      <c r="B148" s="1"/>
      <c r="C148" s="56">
        <f t="shared" ref="C148:K148" si="61">(C134-AVERAGE($C134:$K134))/STDEVP($C134:$K134)</f>
        <v>1.556112589</v>
      </c>
      <c r="D148" s="56">
        <f t="shared" si="61"/>
        <v>-1.578749753</v>
      </c>
      <c r="E148" s="56">
        <f t="shared" si="61"/>
        <v>-0.336111155</v>
      </c>
      <c r="F148" s="56">
        <f t="shared" si="61"/>
        <v>0.3851807756</v>
      </c>
      <c r="G148" s="56">
        <f t="shared" si="61"/>
        <v>-0.02246841659</v>
      </c>
      <c r="H148" s="56">
        <f t="shared" si="61"/>
        <v>-1.524290695</v>
      </c>
      <c r="I148" s="56">
        <f t="shared" si="61"/>
        <v>0.3776033063</v>
      </c>
      <c r="J148" s="56">
        <f t="shared" si="61"/>
        <v>-0.02246841659</v>
      </c>
      <c r="K148" s="56">
        <f t="shared" si="61"/>
        <v>1.165191766</v>
      </c>
      <c r="L148" s="47" t="s">
        <v>46</v>
      </c>
      <c r="M148" s="47" t="s">
        <v>46</v>
      </c>
      <c r="N148" s="47" t="s">
        <v>46</v>
      </c>
      <c r="O148" s="47" t="s">
        <v>46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>
      <c r="B149" s="1"/>
      <c r="C149" s="56">
        <f t="shared" ref="C149:K149" si="62">(C135-AVERAGE($C135:$K135))/STDEVP($C135:$K135)</f>
        <v>0.6030680165</v>
      </c>
      <c r="D149" s="56">
        <f t="shared" si="62"/>
        <v>-0.9909065566</v>
      </c>
      <c r="E149" s="56">
        <f t="shared" si="62"/>
        <v>-1.255483654</v>
      </c>
      <c r="F149" s="56">
        <f t="shared" si="62"/>
        <v>-1.044817716</v>
      </c>
      <c r="G149" s="56">
        <f t="shared" si="62"/>
        <v>1.978620012</v>
      </c>
      <c r="H149" s="56">
        <f t="shared" si="62"/>
        <v>0.1483318922</v>
      </c>
      <c r="I149" s="56">
        <f t="shared" si="62"/>
        <v>0.8978242345</v>
      </c>
      <c r="J149" s="56">
        <f t="shared" si="62"/>
        <v>-0.4739650232</v>
      </c>
      <c r="K149" s="56">
        <f t="shared" si="62"/>
        <v>0.1373287949</v>
      </c>
      <c r="L149" s="2"/>
      <c r="M149" s="2"/>
      <c r="N149" s="2"/>
      <c r="O149" s="8" t="s">
        <v>37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>
      <c r="B150" s="1"/>
      <c r="C150" s="56">
        <f t="shared" ref="C150:K150" si="63">(C136-AVERAGE($C136:$K136))/STDEVP($C136:$K136)</f>
        <v>0.4590133836</v>
      </c>
      <c r="D150" s="56">
        <f t="shared" si="63"/>
        <v>-0.2415527503</v>
      </c>
      <c r="E150" s="56">
        <f t="shared" si="63"/>
        <v>-2.516613275</v>
      </c>
      <c r="F150" s="56">
        <f t="shared" si="63"/>
        <v>0.4317332438</v>
      </c>
      <c r="G150" s="56">
        <f t="shared" si="63"/>
        <v>0.4175385988</v>
      </c>
      <c r="H150" s="56">
        <f t="shared" si="63"/>
        <v>-0.6553099168</v>
      </c>
      <c r="I150" s="56">
        <f t="shared" si="63"/>
        <v>0.9387823871</v>
      </c>
      <c r="J150" s="56">
        <f t="shared" si="63"/>
        <v>0.4317332438</v>
      </c>
      <c r="K150" s="56">
        <f t="shared" si="63"/>
        <v>0.7346750849</v>
      </c>
      <c r="L150" s="2"/>
      <c r="M150" s="2"/>
      <c r="N150" s="2"/>
      <c r="O150" s="8" t="s">
        <v>37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>
      <c r="B151" s="1"/>
      <c r="C151" s="57"/>
      <c r="D151" s="57"/>
      <c r="E151" s="57"/>
      <c r="F151" s="57"/>
      <c r="G151" s="57"/>
      <c r="H151" s="57"/>
      <c r="I151" s="57"/>
      <c r="J151" s="57"/>
      <c r="K151" s="57"/>
      <c r="L151" s="2"/>
      <c r="M151" s="2"/>
      <c r="N151" s="2"/>
      <c r="O151" s="8" t="s">
        <v>37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>
      <c r="A152" s="5" t="s">
        <v>47</v>
      </c>
      <c r="AA152" s="5"/>
      <c r="AB152" s="5"/>
      <c r="AC152" s="5"/>
      <c r="AD152" s="2"/>
      <c r="AE152" s="2"/>
      <c r="AF152" s="2"/>
      <c r="AG152" s="2"/>
      <c r="AH152" s="2"/>
      <c r="AI152" s="2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12" t="s">
        <v>48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2"/>
      <c r="AE153" s="2"/>
      <c r="AF153" s="2"/>
      <c r="AG153" s="2"/>
      <c r="AH153" s="2"/>
      <c r="AI153" s="2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7" t="s">
        <v>34</v>
      </c>
      <c r="M154" s="58">
        <f t="array" ref="M154:Q158">C142:G146</f>
        <v>0.3883787399</v>
      </c>
      <c r="N154" s="59">
        <v>0.38571949836267405</v>
      </c>
      <c r="O154" s="60">
        <v>-1.5033714921521166</v>
      </c>
      <c r="P154" s="61">
        <v>-1.255914353130429</v>
      </c>
      <c r="Q154" s="62">
        <v>-0.3156495183083296</v>
      </c>
      <c r="R154" s="6"/>
      <c r="S154" s="6"/>
      <c r="T154" s="6"/>
      <c r="U154" s="6"/>
      <c r="V154" s="6"/>
      <c r="W154" s="6"/>
      <c r="X154" s="7" t="s">
        <v>49</v>
      </c>
      <c r="Y154" s="63">
        <v>0.0</v>
      </c>
      <c r="Z154" s="64">
        <v>-99.0</v>
      </c>
      <c r="AA154" s="64">
        <v>-99.0</v>
      </c>
      <c r="AB154" s="64">
        <v>-99.0</v>
      </c>
      <c r="AC154" s="65">
        <v>-99.0</v>
      </c>
      <c r="AD154" s="2"/>
      <c r="AE154" s="2"/>
      <c r="AF154" s="2"/>
      <c r="AG154" s="2"/>
      <c r="AH154" s="2"/>
      <c r="AI154" s="2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7" t="s">
        <v>50</v>
      </c>
      <c r="M155" s="66">
        <v>-1.7180224907311652</v>
      </c>
      <c r="N155" s="67">
        <v>-0.7105399343702568</v>
      </c>
      <c r="O155" s="68">
        <v>1.197357811888586</v>
      </c>
      <c r="P155" s="69">
        <v>-0.3453698277783752</v>
      </c>
      <c r="Q155" s="70">
        <v>-0.2770586689156575</v>
      </c>
      <c r="R155" s="6"/>
      <c r="S155" s="6"/>
      <c r="T155" s="6"/>
      <c r="U155" s="6"/>
      <c r="V155" s="6"/>
      <c r="W155" s="6"/>
      <c r="X155" s="7" t="s">
        <v>51</v>
      </c>
      <c r="Y155" s="71">
        <v>0.0</v>
      </c>
      <c r="Z155" s="72">
        <v>0.0</v>
      </c>
      <c r="AA155" s="73">
        <v>-99.0</v>
      </c>
      <c r="AB155" s="73">
        <v>-99.0</v>
      </c>
      <c r="AC155" s="74">
        <v>-99.0</v>
      </c>
      <c r="AD155" s="2"/>
      <c r="AE155" s="2"/>
      <c r="AF155" s="2"/>
      <c r="AG155" s="2"/>
      <c r="AH155" s="2"/>
      <c r="AI155" s="2"/>
    </row>
    <row r="156">
      <c r="A156" s="6"/>
      <c r="B156" s="6"/>
      <c r="C156" s="6"/>
      <c r="D156" s="6"/>
      <c r="E156" s="6"/>
      <c r="F156" s="6"/>
      <c r="G156" s="6"/>
      <c r="H156" s="6"/>
      <c r="I156" s="8" t="s">
        <v>52</v>
      </c>
      <c r="J156" s="8" t="s">
        <v>52</v>
      </c>
      <c r="K156" s="8" t="s">
        <v>52</v>
      </c>
      <c r="L156" s="8" t="s">
        <v>52</v>
      </c>
      <c r="M156" s="75">
        <v>-0.7177056862157314</v>
      </c>
      <c r="N156" s="76">
        <v>-0.6752774881426549</v>
      </c>
      <c r="O156" s="77">
        <v>1.6496248086783678</v>
      </c>
      <c r="P156" s="78">
        <v>-1.3722529578390013</v>
      </c>
      <c r="Q156" s="79">
        <v>1.015010758532207</v>
      </c>
      <c r="R156" s="6" t="s">
        <v>46</v>
      </c>
      <c r="S156" s="6" t="s">
        <v>46</v>
      </c>
      <c r="T156" s="6" t="s">
        <v>46</v>
      </c>
      <c r="U156" s="6" t="s">
        <v>46</v>
      </c>
      <c r="V156" s="12" t="s">
        <v>53</v>
      </c>
      <c r="W156" s="6"/>
      <c r="X156" s="6"/>
      <c r="Y156" s="71">
        <v>0.0</v>
      </c>
      <c r="Z156" s="72">
        <v>0.0</v>
      </c>
      <c r="AA156" s="72">
        <v>0.0</v>
      </c>
      <c r="AB156" s="73">
        <v>-99.0</v>
      </c>
      <c r="AC156" s="74">
        <v>-99.0</v>
      </c>
      <c r="AD156" s="2"/>
      <c r="AE156" s="2"/>
      <c r="AF156" s="2"/>
      <c r="AG156" s="2"/>
      <c r="AH156" s="2"/>
      <c r="AI156" s="2"/>
    </row>
    <row r="157">
      <c r="A157" s="6"/>
      <c r="B157" s="6"/>
      <c r="C157" s="6"/>
      <c r="D157" s="6"/>
      <c r="E157" s="6"/>
      <c r="F157" s="6"/>
      <c r="G157" s="6"/>
      <c r="H157" s="6"/>
      <c r="I157" s="8" t="s">
        <v>37</v>
      </c>
      <c r="J157" s="6"/>
      <c r="K157" s="6"/>
      <c r="L157" s="6"/>
      <c r="M157" s="80">
        <v>-0.25505222549086437</v>
      </c>
      <c r="N157" s="81">
        <v>-1.243556221470422</v>
      </c>
      <c r="O157" s="82">
        <v>-0.8181720515505964</v>
      </c>
      <c r="P157" s="83">
        <v>-0.3725864068012426</v>
      </c>
      <c r="Q157" s="84">
        <v>1.0223167369566593</v>
      </c>
      <c r="R157" s="6"/>
      <c r="S157" s="6"/>
      <c r="T157" s="6"/>
      <c r="U157" s="8" t="s">
        <v>37</v>
      </c>
      <c r="V157" s="6"/>
      <c r="W157" s="6"/>
      <c r="X157" s="6"/>
      <c r="Y157" s="71">
        <v>0.0</v>
      </c>
      <c r="Z157" s="72">
        <v>0.0</v>
      </c>
      <c r="AA157" s="72">
        <v>0.0</v>
      </c>
      <c r="AB157" s="72">
        <v>0.0</v>
      </c>
      <c r="AC157" s="74">
        <v>-99.0</v>
      </c>
      <c r="AD157" s="2"/>
      <c r="AE157" s="2"/>
      <c r="AF157" s="2"/>
      <c r="AG157" s="2"/>
      <c r="AH157" s="2"/>
      <c r="AI157" s="2"/>
    </row>
    <row r="158">
      <c r="A158" s="6"/>
      <c r="B158" s="6"/>
      <c r="C158" s="6"/>
      <c r="D158" s="6"/>
      <c r="E158" s="6"/>
      <c r="F158" s="6"/>
      <c r="G158" s="6"/>
      <c r="H158" s="6"/>
      <c r="I158" s="8" t="s">
        <v>37</v>
      </c>
      <c r="J158" s="6"/>
      <c r="K158" s="6"/>
      <c r="L158" s="6"/>
      <c r="M158" s="85">
        <v>0.3541111431469966</v>
      </c>
      <c r="N158" s="86">
        <v>-0.7356003857979299</v>
      </c>
      <c r="O158" s="87">
        <v>-0.1463062076814989</v>
      </c>
      <c r="P158" s="88">
        <v>-1.5167842290905715</v>
      </c>
      <c r="Q158" s="89">
        <v>0.29802954083691396</v>
      </c>
      <c r="R158" s="6"/>
      <c r="S158" s="6"/>
      <c r="T158" s="6"/>
      <c r="U158" s="8" t="s">
        <v>37</v>
      </c>
      <c r="V158" s="6"/>
      <c r="W158" s="6"/>
      <c r="X158" s="6"/>
      <c r="Y158" s="90">
        <v>0.0</v>
      </c>
      <c r="Z158" s="91">
        <v>0.0</v>
      </c>
      <c r="AA158" s="91">
        <v>0.0</v>
      </c>
      <c r="AB158" s="91">
        <v>0.0</v>
      </c>
      <c r="AC158" s="92">
        <v>0.0</v>
      </c>
      <c r="AD158" s="2"/>
      <c r="AE158" s="2"/>
      <c r="AF158" s="2"/>
      <c r="AG158" s="2"/>
      <c r="AH158" s="2"/>
      <c r="AI158" s="2"/>
    </row>
    <row r="159">
      <c r="A159" s="6"/>
      <c r="B159" s="6"/>
      <c r="C159" s="6"/>
      <c r="D159" s="6"/>
      <c r="E159" s="6"/>
      <c r="F159" s="6"/>
      <c r="G159" s="6"/>
      <c r="H159" s="6"/>
      <c r="I159" s="8" t="s">
        <v>37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8" t="s">
        <v>37</v>
      </c>
      <c r="V159" s="6"/>
      <c r="W159" s="6"/>
      <c r="X159" s="6"/>
      <c r="Y159" s="6"/>
      <c r="Z159" s="6"/>
      <c r="AA159" s="6"/>
      <c r="AB159" s="6"/>
      <c r="AC159" s="6"/>
      <c r="AD159" s="2"/>
      <c r="AE159" s="2"/>
      <c r="AF159" s="2"/>
      <c r="AG159" s="2"/>
      <c r="AH159" s="2"/>
      <c r="AI159" s="2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5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2"/>
      <c r="AE160" s="2"/>
      <c r="AF160" s="2"/>
      <c r="AG160" s="2"/>
      <c r="AH160" s="2"/>
      <c r="AI160" s="2"/>
    </row>
    <row r="161">
      <c r="A161" s="6"/>
      <c r="B161" s="7" t="s">
        <v>54</v>
      </c>
      <c r="C161" s="93">
        <f t="shared" ref="C161:G161" si="64">NORMINV(rand(),0,1)</f>
        <v>0.1686108793</v>
      </c>
      <c r="D161" s="94">
        <f t="shared" si="64"/>
        <v>-0.5765268965</v>
      </c>
      <c r="E161" s="95">
        <f t="shared" si="64"/>
        <v>-0.549139189</v>
      </c>
      <c r="F161" s="96">
        <f t="shared" si="64"/>
        <v>-1.616981139</v>
      </c>
      <c r="G161" s="97">
        <f t="shared" si="64"/>
        <v>2.026252357</v>
      </c>
      <c r="H161" s="6"/>
      <c r="I161" s="7" t="s">
        <v>55</v>
      </c>
      <c r="J161" s="98">
        <f t="array" ref="J161:N165">MMULT(C161:G165,M154:Q158)</f>
        <v>2.58002455</v>
      </c>
      <c r="K161" s="99">
        <v>1.3657981590069879</v>
      </c>
      <c r="L161" s="100">
        <v>-0.8231519245191181</v>
      </c>
      <c r="M161" s="101">
        <v>-1.7300103787896681</v>
      </c>
      <c r="N161" s="102">
        <v>-1.5000561751130157</v>
      </c>
      <c r="O161" s="5"/>
      <c r="P161" s="6"/>
      <c r="Q161" s="7" t="s">
        <v>56</v>
      </c>
      <c r="R161" s="103">
        <f t="shared" ref="R161:V161" si="65">NORMINV(rand(),0,1)</f>
        <v>0.1882662542</v>
      </c>
      <c r="S161" s="104">
        <f t="shared" si="65"/>
        <v>-1.301293929</v>
      </c>
      <c r="T161" s="105">
        <f t="shared" si="65"/>
        <v>-0.3376880107</v>
      </c>
      <c r="U161" s="106">
        <f t="shared" si="65"/>
        <v>0.2947740035</v>
      </c>
      <c r="V161" s="107">
        <f t="shared" si="65"/>
        <v>0.6293878257</v>
      </c>
      <c r="W161" s="6"/>
      <c r="X161" s="7" t="s">
        <v>57</v>
      </c>
      <c r="Y161" s="108">
        <f t="array" ref="Y161:AC165">MMULT(R161:V165,M154:Q158)</f>
        <v>2.698821931</v>
      </c>
      <c r="Z161" s="109">
        <v>0.39572640670769804</v>
      </c>
      <c r="AA161" s="110">
        <v>-2.731466288743379</v>
      </c>
      <c r="AB161" s="111">
        <v>-0.38809957381371163</v>
      </c>
      <c r="AC161" s="112">
        <v>0.44728020963064286</v>
      </c>
      <c r="AD161" s="2"/>
      <c r="AE161" s="2"/>
      <c r="AF161" s="2"/>
      <c r="AG161" s="2"/>
      <c r="AH161" s="2"/>
      <c r="AI161" s="2"/>
    </row>
    <row r="162">
      <c r="A162" s="6"/>
      <c r="B162" s="7" t="s">
        <v>58</v>
      </c>
      <c r="C162" s="80">
        <f t="shared" ref="C162:G162" si="66">NORMINV(rand(),0,1)</f>
        <v>-1.951513128</v>
      </c>
      <c r="D162" s="113">
        <f t="shared" si="66"/>
        <v>-0.1217739117</v>
      </c>
      <c r="E162" s="114">
        <f t="shared" si="66"/>
        <v>0.8589572517</v>
      </c>
      <c r="F162" s="115">
        <f t="shared" si="66"/>
        <v>0.2193005076</v>
      </c>
      <c r="G162" s="116">
        <f t="shared" si="66"/>
        <v>-0.3864161778</v>
      </c>
      <c r="H162" s="6"/>
      <c r="I162" s="6"/>
      <c r="J162" s="117">
        <v>-1.3579617510968727</v>
      </c>
      <c r="K162" s="118">
        <v>-1.2347105538961614</v>
      </c>
      <c r="L162" s="119">
        <v>4.082108989316024</v>
      </c>
      <c r="M162" s="120">
        <v>1.8186853289743867</v>
      </c>
      <c r="N162" s="121">
        <v>1.6306146914474278</v>
      </c>
      <c r="O162" s="5"/>
      <c r="P162" s="6"/>
      <c r="Q162" s="7" t="s">
        <v>58</v>
      </c>
      <c r="R162" s="122">
        <f t="shared" ref="R162:V162" si="67">NORMINV(rand(),0,1)</f>
        <v>-0.2229359816</v>
      </c>
      <c r="S162" s="123">
        <f t="shared" si="67"/>
        <v>0.255437941</v>
      </c>
      <c r="T162" s="124">
        <f t="shared" si="67"/>
        <v>-1.940089044</v>
      </c>
      <c r="U162" s="125">
        <f t="shared" si="67"/>
        <v>-0.7398112948</v>
      </c>
      <c r="V162" s="126">
        <f t="shared" si="67"/>
        <v>0.8342989053</v>
      </c>
      <c r="W162" s="6"/>
      <c r="X162" s="6"/>
      <c r="Y162" s="127">
        <v>1.3511062715178288</v>
      </c>
      <c r="Z162" s="128">
        <v>1.3488951851232405</v>
      </c>
      <c r="AA162" s="129">
        <v>-2.076182988465712</v>
      </c>
      <c r="AB162" s="130">
        <v>1.8642530803340145</v>
      </c>
      <c r="AC162" s="131">
        <v>-2.4772886618750554</v>
      </c>
      <c r="AD162" s="2"/>
      <c r="AE162" s="2"/>
      <c r="AF162" s="2"/>
      <c r="AG162" s="2"/>
      <c r="AH162" s="2"/>
      <c r="AI162" s="2"/>
    </row>
    <row r="163">
      <c r="A163" s="6"/>
      <c r="B163" s="6"/>
      <c r="C163" s="132">
        <f t="shared" ref="C163:G163" si="68">NORMINV(rand(),0,1)</f>
        <v>-1.581272449</v>
      </c>
      <c r="D163" s="78">
        <f t="shared" si="68"/>
        <v>0.06972140146</v>
      </c>
      <c r="E163" s="133">
        <f t="shared" si="68"/>
        <v>2.239114574</v>
      </c>
      <c r="F163" s="134">
        <f t="shared" si="68"/>
        <v>-0.3090695261</v>
      </c>
      <c r="G163" s="135">
        <f t="shared" si="68"/>
        <v>-0.9927055881</v>
      </c>
      <c r="H163" s="8" t="s">
        <v>46</v>
      </c>
      <c r="I163" s="8" t="s">
        <v>46</v>
      </c>
      <c r="J163" s="136">
        <v>-2.6136400394514987</v>
      </c>
      <c r="K163" s="137">
        <v>-1.0569111758407241</v>
      </c>
      <c r="L163" s="138">
        <v>6.552531376037329</v>
      </c>
      <c r="M163" s="139">
        <v>0.5101067838007102</v>
      </c>
      <c r="N163" s="140">
        <v>2.1407138108567656</v>
      </c>
      <c r="O163" s="5"/>
      <c r="P163" s="6"/>
      <c r="Q163" s="6"/>
      <c r="R163" s="141">
        <f t="shared" ref="R163:V163" si="69">NORMINV(rand(),0,1)</f>
        <v>1.458604678</v>
      </c>
      <c r="S163" s="142">
        <f t="shared" si="69"/>
        <v>-1.115058898</v>
      </c>
      <c r="T163" s="143">
        <f t="shared" si="69"/>
        <v>-0.6845883626</v>
      </c>
      <c r="U163" s="144">
        <f t="shared" si="69"/>
        <v>-0.56364744</v>
      </c>
      <c r="V163" s="145">
        <f t="shared" si="69"/>
        <v>-1.096355238</v>
      </c>
      <c r="W163" s="8" t="s">
        <v>46</v>
      </c>
      <c r="X163" s="8" t="s">
        <v>46</v>
      </c>
      <c r="Y163" s="146">
        <v>2.729048200767157</v>
      </c>
      <c r="Z163" s="147">
        <v>3.324599867395725</v>
      </c>
      <c r="AA163" s="148">
        <v>-4.035698960701581</v>
      </c>
      <c r="AB163" s="149">
        <v>1.365595263093406</v>
      </c>
      <c r="AC163" s="150">
        <v>-1.7493081426105497</v>
      </c>
      <c r="AD163" s="2"/>
      <c r="AE163" s="2"/>
      <c r="AF163" s="2"/>
      <c r="AG163" s="2"/>
      <c r="AH163" s="2"/>
      <c r="AI163" s="2"/>
    </row>
    <row r="164">
      <c r="A164" s="6"/>
      <c r="B164" s="6"/>
      <c r="C164" s="151">
        <f t="shared" ref="C164:G164" si="70">NORMINV(rand(),0,1)</f>
        <v>-0.5793602144</v>
      </c>
      <c r="D164" s="152">
        <f t="shared" si="70"/>
        <v>0.6906997963</v>
      </c>
      <c r="E164" s="153">
        <f t="shared" si="70"/>
        <v>-1.544381805</v>
      </c>
      <c r="F164" s="154">
        <f t="shared" si="70"/>
        <v>0.5155598699</v>
      </c>
      <c r="G164" s="155">
        <f t="shared" si="70"/>
        <v>-1.531935968</v>
      </c>
      <c r="H164" s="6"/>
      <c r="I164" s="6"/>
      <c r="J164" s="127">
        <v>-0.9772076604399704</v>
      </c>
      <c r="K164" s="156">
        <v>0.814410952009763</v>
      </c>
      <c r="L164" s="157">
        <v>-1.047327047128163</v>
      </c>
      <c r="M164" s="158">
        <v>4.739888155659909</v>
      </c>
      <c r="N164" s="159">
        <v>-1.50555042996363</v>
      </c>
      <c r="O164" s="5"/>
      <c r="P164" s="6"/>
      <c r="Q164" s="6"/>
      <c r="R164" s="160">
        <f t="shared" ref="R164:V164" si="71">NORMINV(rand(),0,1)</f>
        <v>0.6210384382</v>
      </c>
      <c r="S164" s="161">
        <f t="shared" si="71"/>
        <v>0.1965395925</v>
      </c>
      <c r="T164" s="78">
        <f t="shared" si="71"/>
        <v>-0.5033289788</v>
      </c>
      <c r="U164" s="162">
        <f t="shared" si="71"/>
        <v>-0.2192582063</v>
      </c>
      <c r="V164" s="163">
        <f t="shared" si="71"/>
        <v>-0.9387789268</v>
      </c>
      <c r="W164" s="6"/>
      <c r="X164" s="6"/>
      <c r="Y164" s="164">
        <v>-0.011729029490612275</v>
      </c>
      <c r="Z164" s="165">
        <v>1.4030101815388942</v>
      </c>
      <c r="AA164" s="166">
        <v>-1.2118871164247929</v>
      </c>
      <c r="AB164" s="167">
        <v>1.3484624443354676</v>
      </c>
      <c r="AC164" s="168">
        <v>-1.2653029969027396</v>
      </c>
      <c r="AD164" s="2"/>
      <c r="AE164" s="2"/>
      <c r="AF164" s="2"/>
      <c r="AG164" s="2"/>
      <c r="AH164" s="2"/>
      <c r="AI164" s="2"/>
    </row>
    <row r="165">
      <c r="A165" s="6"/>
      <c r="B165" s="6"/>
      <c r="C165" s="169">
        <f t="shared" ref="C165:G165" si="72">NORMINV(rand(),0,1)</f>
        <v>0.8474260831</v>
      </c>
      <c r="D165" s="170">
        <f t="shared" si="72"/>
        <v>1.000332233</v>
      </c>
      <c r="E165" s="171">
        <f t="shared" si="72"/>
        <v>-0.5119947813</v>
      </c>
      <c r="F165" s="172">
        <f t="shared" si="72"/>
        <v>0.3728282784</v>
      </c>
      <c r="G165" s="89">
        <f t="shared" si="72"/>
        <v>0.4832193378</v>
      </c>
      <c r="H165" s="6"/>
      <c r="I165" s="6"/>
      <c r="J165" s="173">
        <v>-0.9459867641232611</v>
      </c>
      <c r="K165" s="174">
        <v>-0.8572579420574675</v>
      </c>
      <c r="L165" s="175">
        <v>-1.2965755608718745</v>
      </c>
      <c r="M165" s="176">
        <v>-1.5790430183615327</v>
      </c>
      <c r="N165" s="177">
        <v>-0.5391583367259648</v>
      </c>
      <c r="O165" s="5"/>
      <c r="P165" s="6"/>
      <c r="Q165" s="6"/>
      <c r="R165" s="178">
        <f t="shared" ref="R165:V165" si="73">NORMINV(rand(),0,1)</f>
        <v>0.4440905121</v>
      </c>
      <c r="S165" s="179">
        <f t="shared" si="73"/>
        <v>-0.8546308719</v>
      </c>
      <c r="T165" s="180">
        <f t="shared" si="73"/>
        <v>-0.7548139349</v>
      </c>
      <c r="U165" s="181">
        <f t="shared" si="73"/>
        <v>1.91603016</v>
      </c>
      <c r="V165" s="182">
        <f t="shared" si="73"/>
        <v>-0.003820192734</v>
      </c>
      <c r="W165" s="6"/>
      <c r="X165" s="6"/>
      <c r="Y165" s="183">
        <v>1.6924440965834295</v>
      </c>
      <c r="Z165" s="184">
        <v>-1.0916285000349895</v>
      </c>
      <c r="AA165" s="185">
        <v>-4.503175168937798</v>
      </c>
      <c r="AB165" s="186">
        <v>0.0651273389430417</v>
      </c>
      <c r="AC165" s="187">
        <v>1.2881128421197046</v>
      </c>
      <c r="AD165" s="2"/>
      <c r="AE165" s="2"/>
      <c r="AF165" s="2"/>
      <c r="AG165" s="2"/>
      <c r="AH165" s="2"/>
      <c r="AI165" s="2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5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2"/>
      <c r="AE166" s="2"/>
      <c r="AF166" s="2"/>
      <c r="AG166" s="2"/>
      <c r="AH166" s="2"/>
      <c r="AI166" s="2"/>
    </row>
    <row r="167">
      <c r="A167" s="6"/>
      <c r="B167" s="7" t="s">
        <v>59</v>
      </c>
      <c r="C167" s="188">
        <f t="shared" ref="C167:G167" si="74">NORMINV(rand(),0,1)</f>
        <v>-0.7230815476</v>
      </c>
      <c r="D167" s="189">
        <f t="shared" si="74"/>
        <v>-0.8350815787</v>
      </c>
      <c r="E167" s="190">
        <f t="shared" si="74"/>
        <v>1.885723349</v>
      </c>
      <c r="F167" s="191">
        <f t="shared" si="74"/>
        <v>0.1772356088</v>
      </c>
      <c r="G167" s="192">
        <f t="shared" si="74"/>
        <v>-0.7516019508</v>
      </c>
      <c r="H167" s="6"/>
      <c r="I167" s="7" t="s">
        <v>60</v>
      </c>
      <c r="J167" s="193">
        <f t="array" ref="J167:N171">MMULT(C167:G171,M154:Q158)</f>
        <v>-0.5108898994</v>
      </c>
      <c r="K167" s="194">
        <v>-0.6264581273816956</v>
      </c>
      <c r="L167" s="195">
        <v>3.1628595622263296</v>
      </c>
      <c r="M167" s="196">
        <v>-0.31716656177696056</v>
      </c>
      <c r="N167" s="197">
        <v>2.3308277649440137</v>
      </c>
      <c r="O167" s="5"/>
      <c r="P167" s="6"/>
      <c r="Q167" s="7" t="s">
        <v>61</v>
      </c>
      <c r="R167" s="198">
        <f t="shared" ref="R167:V167" si="75">NORMINV(rand(),0,1)</f>
        <v>0.9984524482</v>
      </c>
      <c r="S167" s="199">
        <f t="shared" si="75"/>
        <v>0.7390243332</v>
      </c>
      <c r="T167" s="200">
        <f t="shared" si="75"/>
        <v>-0.8994919715</v>
      </c>
      <c r="U167" s="201">
        <f t="shared" si="75"/>
        <v>1.333898318</v>
      </c>
      <c r="V167" s="202">
        <f t="shared" si="75"/>
        <v>-0.4763448329</v>
      </c>
      <c r="W167" s="6"/>
      <c r="X167" s="7" t="s">
        <v>62</v>
      </c>
      <c r="Y167" s="203">
        <f t="array" ref="Y167:AC171">MMULT(R167:V171,M154:Q158)</f>
        <v>-0.7452049673</v>
      </c>
      <c r="Z167" s="204">
        <v>-0.8409551544088232</v>
      </c>
      <c r="AA167" s="205">
        <v>-3.1216587772792224</v>
      </c>
      <c r="AB167" s="206">
        <v>-0.04935700022395406</v>
      </c>
      <c r="AC167" s="207">
        <v>-0.2112064161904403</v>
      </c>
      <c r="AD167" s="2"/>
      <c r="AE167" s="2"/>
      <c r="AF167" s="2"/>
      <c r="AG167" s="2"/>
      <c r="AH167" s="2"/>
      <c r="AI167" s="2"/>
    </row>
    <row r="168">
      <c r="A168" s="6"/>
      <c r="B168" s="7" t="s">
        <v>63</v>
      </c>
      <c r="C168" s="208">
        <f t="shared" ref="C168:G168" si="76">NORMINV(rand(),0,1)</f>
        <v>-0.3498868327</v>
      </c>
      <c r="D168" s="78">
        <f t="shared" si="76"/>
        <v>0.1983030548</v>
      </c>
      <c r="E168" s="209">
        <f t="shared" si="76"/>
        <v>-0.8373306603</v>
      </c>
      <c r="F168" s="210">
        <f t="shared" si="76"/>
        <v>0.3011687441</v>
      </c>
      <c r="G168" s="211">
        <f t="shared" si="76"/>
        <v>-0.1968681734</v>
      </c>
      <c r="H168" s="6"/>
      <c r="I168" s="6"/>
      <c r="J168" s="212">
        <v>-0.022147711591987335</v>
      </c>
      <c r="K168" s="213">
        <v>0.05986617073209327</v>
      </c>
      <c r="L168" s="214">
        <v>-0.8354366421141474</v>
      </c>
      <c r="M168" s="215">
        <v>1.7063646388860558</v>
      </c>
      <c r="N168" s="216">
        <v>-0.545182282429961</v>
      </c>
      <c r="O168" s="5"/>
      <c r="P168" s="6"/>
      <c r="Q168" s="7" t="s">
        <v>63</v>
      </c>
      <c r="R168" s="217">
        <f t="shared" ref="R168:V168" si="77">NORMINV(rand(),0,1)</f>
        <v>0.3878113063</v>
      </c>
      <c r="S168" s="218">
        <f t="shared" si="77"/>
        <v>1.446152983</v>
      </c>
      <c r="T168" s="78">
        <f t="shared" si="77"/>
        <v>0.6008917523</v>
      </c>
      <c r="U168" s="219">
        <f t="shared" si="77"/>
        <v>0.7207990673</v>
      </c>
      <c r="V168" s="220">
        <f t="shared" si="77"/>
        <v>0.6334258</v>
      </c>
      <c r="W168" s="6"/>
      <c r="X168" s="6"/>
      <c r="Y168" s="221">
        <v>-2.724707382060413</v>
      </c>
      <c r="Z168" s="222">
        <v>-2.646034163318545</v>
      </c>
      <c r="AA168" s="223">
        <v>1.4573722721376032</v>
      </c>
      <c r="AB168" s="224">
        <v>-3.040421075113734</v>
      </c>
      <c r="AC168" s="225">
        <v>1.01249447162838</v>
      </c>
      <c r="AD168" s="2"/>
      <c r="AE168" s="2"/>
      <c r="AF168" s="2"/>
      <c r="AG168" s="2"/>
      <c r="AH168" s="2"/>
      <c r="AI168" s="2"/>
    </row>
    <row r="169">
      <c r="A169" s="6"/>
      <c r="B169" s="6"/>
      <c r="C169" s="226">
        <f t="shared" ref="C169:G169" si="78">NORMINV(rand(),0,1)</f>
        <v>-3.66328076</v>
      </c>
      <c r="D169" s="115">
        <f t="shared" si="78"/>
        <v>-0.8496648821</v>
      </c>
      <c r="E169" s="227">
        <f t="shared" si="78"/>
        <v>-0.924499424</v>
      </c>
      <c r="F169" s="228">
        <f t="shared" si="78"/>
        <v>-0.1917678887</v>
      </c>
      <c r="G169" s="229">
        <f t="shared" si="78"/>
        <v>-1.020277863</v>
      </c>
      <c r="H169" s="8" t="s">
        <v>46</v>
      </c>
      <c r="I169" s="8" t="s">
        <v>46</v>
      </c>
      <c r="J169" s="230">
        <v>0.3881405711150659</v>
      </c>
      <c r="K169" s="231">
        <v>0.8040066021417911</v>
      </c>
      <c r="L169" s="232">
        <v>3.2710139050439775</v>
      </c>
      <c r="M169" s="233">
        <v>7.781854050489661</v>
      </c>
      <c r="N169" s="234">
        <v>-0.04677749832842948</v>
      </c>
      <c r="O169" s="5"/>
      <c r="P169" s="6"/>
      <c r="Q169" s="6"/>
      <c r="R169" s="235">
        <f t="shared" ref="R169:V169" si="79">NORMINV(rand(),0,1)</f>
        <v>0.3133442963</v>
      </c>
      <c r="S169" s="236">
        <f t="shared" si="79"/>
        <v>0.4392833862</v>
      </c>
      <c r="T169" s="237">
        <f t="shared" si="79"/>
        <v>1.37400812</v>
      </c>
      <c r="U169" s="238">
        <f t="shared" si="79"/>
        <v>1.642901004</v>
      </c>
      <c r="V169" s="239">
        <f t="shared" si="79"/>
        <v>-0.7602947301</v>
      </c>
      <c r="W169" s="8" t="s">
        <v>46</v>
      </c>
      <c r="X169" s="8" t="s">
        <v>46</v>
      </c>
      <c r="Y169" s="240">
        <v>-2.307390308326138</v>
      </c>
      <c r="Z169" s="241">
        <v>-2.602868803585607</v>
      </c>
      <c r="AA169" s="242">
        <v>1.0885645478094261</v>
      </c>
      <c r="AB169" s="231">
        <v>-1.8896550591525805</v>
      </c>
      <c r="AC169" s="243">
        <v>2.62699368198837</v>
      </c>
      <c r="AD169" s="2"/>
      <c r="AE169" s="2"/>
      <c r="AF169" s="2"/>
      <c r="AG169" s="2"/>
      <c r="AH169" s="2"/>
      <c r="AI169" s="2"/>
    </row>
    <row r="170">
      <c r="A170" s="6"/>
      <c r="B170" s="6"/>
      <c r="C170" s="244">
        <f t="shared" ref="C170:G170" si="80">NORMINV(rand(),0,1)</f>
        <v>-0.8629202103</v>
      </c>
      <c r="D170" s="236">
        <f t="shared" si="80"/>
        <v>0.2612481637</v>
      </c>
      <c r="E170" s="245">
        <f t="shared" si="80"/>
        <v>-1.057730435</v>
      </c>
      <c r="F170" s="246">
        <f t="shared" si="80"/>
        <v>-0.3739830289</v>
      </c>
      <c r="G170" s="247">
        <f t="shared" si="80"/>
        <v>0.1774796506</v>
      </c>
      <c r="H170" s="6"/>
      <c r="I170" s="6"/>
      <c r="J170" s="248">
        <v>0.133401788870061</v>
      </c>
      <c r="K170" s="241">
        <v>0.530303970614275</v>
      </c>
      <c r="L170" s="249">
        <v>0.14525489418524423</v>
      </c>
      <c r="M170" s="157">
        <v>2.3151430208369095</v>
      </c>
      <c r="N170" s="250">
        <v>-1.2030434221917603</v>
      </c>
      <c r="O170" s="5"/>
      <c r="P170" s="6"/>
      <c r="Q170" s="6"/>
      <c r="R170" s="251">
        <f t="shared" ref="R170:V170" si="81">NORMINV(rand(),0,1)</f>
        <v>0.6567931092</v>
      </c>
      <c r="S170" s="252">
        <f t="shared" si="81"/>
        <v>0.4970258888</v>
      </c>
      <c r="T170" s="253">
        <f t="shared" si="81"/>
        <v>0.5443071502</v>
      </c>
      <c r="U170" s="254">
        <f t="shared" si="81"/>
        <v>0.958949488</v>
      </c>
      <c r="V170" s="255">
        <f t="shared" si="81"/>
        <v>0.1905073316</v>
      </c>
      <c r="W170" s="6"/>
      <c r="X170" s="6"/>
      <c r="Y170" s="256">
        <v>-1.1665909440868019</v>
      </c>
      <c r="Z170" s="257">
        <v>-1.8000220673783174</v>
      </c>
      <c r="AA170" s="258">
        <v>-0.3068417026310355</v>
      </c>
      <c r="AB170" s="259">
        <v>-2.389710795471382</v>
      </c>
      <c r="AC170" s="260">
        <v>1.2445827776585092</v>
      </c>
      <c r="AD170" s="2"/>
      <c r="AE170" s="2"/>
      <c r="AF170" s="2"/>
      <c r="AG170" s="2"/>
      <c r="AH170" s="2"/>
      <c r="AI170" s="2"/>
    </row>
    <row r="171">
      <c r="A171" s="6"/>
      <c r="B171" s="6"/>
      <c r="C171" s="261">
        <f t="shared" ref="C171:G171" si="82">NORMINV(rand(),0,1)</f>
        <v>-0.4130962438</v>
      </c>
      <c r="D171" s="262">
        <f t="shared" si="82"/>
        <v>-1.204945359</v>
      </c>
      <c r="E171" s="263">
        <f t="shared" si="82"/>
        <v>0.4259905981</v>
      </c>
      <c r="F171" s="264">
        <f t="shared" si="82"/>
        <v>-0.3634129204</v>
      </c>
      <c r="G171" s="265">
        <f t="shared" si="82"/>
        <v>-1.006154743</v>
      </c>
      <c r="H171" s="6"/>
      <c r="I171" s="6"/>
      <c r="J171" s="266">
        <v>1.340348220711174</v>
      </c>
      <c r="K171" s="267">
        <v>1.6012128743536564</v>
      </c>
      <c r="L171" s="268">
        <v>0.3255520169258301</v>
      </c>
      <c r="M171" s="269">
        <v>2.011920775109255</v>
      </c>
      <c r="N171" s="270">
        <v>0.22523228057542383</v>
      </c>
      <c r="O171" s="5"/>
      <c r="P171" s="6"/>
      <c r="Q171" s="6"/>
      <c r="R171" s="271">
        <f t="shared" ref="R171:V171" si="83">NORMINV(rand(),0,1)</f>
        <v>0.1267138989</v>
      </c>
      <c r="S171" s="272">
        <f t="shared" si="83"/>
        <v>-0.07699067915</v>
      </c>
      <c r="T171" s="273">
        <f t="shared" si="83"/>
        <v>-0.4879704955</v>
      </c>
      <c r="U171" s="274">
        <f t="shared" si="83"/>
        <v>-0.01279250188</v>
      </c>
      <c r="V171" s="275">
        <f t="shared" si="83"/>
        <v>0.2782395469</v>
      </c>
      <c r="W171" s="6"/>
      <c r="X171" s="6"/>
      <c r="Y171" s="276">
        <v>0.6334943821623281</v>
      </c>
      <c r="Z171" s="277">
        <v>0.24433154139499974</v>
      </c>
      <c r="AA171" s="278">
        <v>-1.1178933951171852</v>
      </c>
      <c r="AB171" s="279">
        <v>0.11980436466136057</v>
      </c>
      <c r="AC171" s="280">
        <v>-0.4441159332299967</v>
      </c>
      <c r="AD171" s="2"/>
      <c r="AE171" s="2"/>
      <c r="AF171" s="2"/>
      <c r="AG171" s="2"/>
      <c r="AH171" s="2"/>
      <c r="AI171" s="2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5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2"/>
      <c r="AE172" s="2"/>
      <c r="AF172" s="2"/>
      <c r="AG172" s="2"/>
      <c r="AH172" s="2"/>
      <c r="AI172" s="2"/>
    </row>
    <row r="173">
      <c r="A173" s="6"/>
      <c r="B173" s="7" t="s">
        <v>64</v>
      </c>
      <c r="C173" s="281">
        <f t="shared" ref="C173:G173" si="84">NORMINV(rand(),0,1)</f>
        <v>-0.1201488625</v>
      </c>
      <c r="D173" s="104">
        <f t="shared" si="84"/>
        <v>-0.352964751</v>
      </c>
      <c r="E173" s="282">
        <f t="shared" si="84"/>
        <v>-0.01373606594</v>
      </c>
      <c r="F173" s="283">
        <f t="shared" si="84"/>
        <v>1.185413196</v>
      </c>
      <c r="G173" s="284">
        <f t="shared" si="84"/>
        <v>-0.4710369429</v>
      </c>
      <c r="H173" s="6"/>
      <c r="I173" s="7" t="s">
        <v>65</v>
      </c>
      <c r="J173" s="285">
        <f t="array" ref="J173:N177">MMULT(C173:G177,M154:Q158)</f>
        <v>0.1004548653</v>
      </c>
      <c r="K173" s="286">
        <v>-0.9139055502159437</v>
      </c>
      <c r="L173" s="287">
        <v>-1.1656124002345747</v>
      </c>
      <c r="M173" s="288">
        <v>0.5644419762120934</v>
      </c>
      <c r="N173" s="289">
        <v>1.1932594469014193</v>
      </c>
      <c r="O173" s="5"/>
      <c r="P173" s="6"/>
      <c r="Q173" s="7" t="s">
        <v>66</v>
      </c>
      <c r="R173" s="290">
        <f t="shared" ref="R173:V173" si="85">NORMINV(rand(),0,1)</f>
        <v>0.4824785146</v>
      </c>
      <c r="S173" s="291">
        <f t="shared" si="85"/>
        <v>0.8287059431</v>
      </c>
      <c r="T173" s="292">
        <f t="shared" si="85"/>
        <v>-1.882519781</v>
      </c>
      <c r="U173" s="293">
        <f t="shared" si="85"/>
        <v>-2.189400739</v>
      </c>
      <c r="V173" s="294">
        <f t="shared" si="85"/>
        <v>-0.1206294655</v>
      </c>
      <c r="W173" s="6"/>
      <c r="X173" s="7" t="s">
        <v>67</v>
      </c>
      <c r="Y173" s="295">
        <f t="array" ref="Y173:AC177">MMULT(R173:V177,M154:Q158)</f>
        <v>0.6304393935</v>
      </c>
      <c r="Z173" s="296">
        <v>3.679873925141892</v>
      </c>
      <c r="AA173" s="297">
        <v>-1.029582909605404</v>
      </c>
      <c r="AB173" s="298">
        <v>2.6898414426942607</v>
      </c>
      <c r="AC173" s="299">
        <v>-4.566884271013767</v>
      </c>
      <c r="AD173" s="2"/>
      <c r="AE173" s="2"/>
      <c r="AF173" s="2"/>
      <c r="AG173" s="2"/>
      <c r="AH173" s="2"/>
      <c r="AI173" s="2"/>
    </row>
    <row r="174">
      <c r="A174" s="6"/>
      <c r="B174" s="7" t="s">
        <v>68</v>
      </c>
      <c r="C174" s="300">
        <f t="shared" ref="C174:G174" si="86">NORMINV(rand(),0,1)</f>
        <v>-1.896437133</v>
      </c>
      <c r="D174" s="301">
        <f t="shared" si="86"/>
        <v>-0.6884168681</v>
      </c>
      <c r="E174" s="302">
        <f t="shared" si="86"/>
        <v>-0.2139788628</v>
      </c>
      <c r="F174" s="219">
        <f t="shared" si="86"/>
        <v>0.5349933556</v>
      </c>
      <c r="G174" s="303">
        <f t="shared" si="86"/>
        <v>-1.026743571</v>
      </c>
      <c r="H174" s="6"/>
      <c r="I174" s="6"/>
      <c r="J174" s="304">
        <v>0.09972105914673302</v>
      </c>
      <c r="K174" s="305">
        <v>-0.007871342810884974</v>
      </c>
      <c r="L174" s="306">
        <v>1.3862857135664426</v>
      </c>
      <c r="M174" s="307">
        <v>4.271171362073364</v>
      </c>
      <c r="N174" s="308">
        <v>0.8130832271905841</v>
      </c>
      <c r="O174" s="5"/>
      <c r="P174" s="6"/>
      <c r="Q174" s="7" t="s">
        <v>68</v>
      </c>
      <c r="R174" s="122">
        <f t="shared" ref="R174:V174" si="87">NORMINV(rand(),0,1)</f>
        <v>0.8045095355</v>
      </c>
      <c r="S174" s="309">
        <f t="shared" si="87"/>
        <v>1.266126646</v>
      </c>
      <c r="T174" s="310">
        <f t="shared" si="87"/>
        <v>0.5025928053</v>
      </c>
      <c r="U174" s="311">
        <f t="shared" si="87"/>
        <v>-1.203738761</v>
      </c>
      <c r="V174" s="163">
        <f t="shared" si="87"/>
        <v>-0.4535004062</v>
      </c>
      <c r="W174" s="6"/>
      <c r="X174" s="6"/>
      <c r="Y174" s="312">
        <v>-2.0770666656884433</v>
      </c>
      <c r="Z174" s="313">
        <v>0.9018037628022756</v>
      </c>
      <c r="AA174" s="314">
        <v>2.186834826368163</v>
      </c>
      <c r="AB174" s="315">
        <v>-1.001002514415406</v>
      </c>
      <c r="AC174" s="316">
        <v>-1.4603561064216077</v>
      </c>
      <c r="AD174" s="2"/>
      <c r="AE174" s="2"/>
      <c r="AF174" s="2"/>
      <c r="AG174" s="2"/>
      <c r="AH174" s="2"/>
      <c r="AI174" s="2"/>
    </row>
    <row r="175">
      <c r="A175" s="6"/>
      <c r="B175" s="6"/>
      <c r="C175" s="317">
        <f t="shared" ref="C175:G175" si="88">NORMINV(rand(),0,1)</f>
        <v>-0.6998788493</v>
      </c>
      <c r="D175" s="318">
        <f t="shared" si="88"/>
        <v>0.139998205</v>
      </c>
      <c r="E175" s="236">
        <f t="shared" si="88"/>
        <v>1.353552172</v>
      </c>
      <c r="F175" s="319">
        <f t="shared" si="88"/>
        <v>0.2388250158</v>
      </c>
      <c r="G175" s="320">
        <f t="shared" si="88"/>
        <v>1.666977202</v>
      </c>
      <c r="H175" s="8" t="s">
        <v>46</v>
      </c>
      <c r="I175" s="8" t="s">
        <v>46</v>
      </c>
      <c r="J175" s="321">
        <v>-0.9544078702843649</v>
      </c>
      <c r="K175" s="241">
        <v>-2.8066759519499866</v>
      </c>
      <c r="L175" s="322">
        <v>3.013370031716011</v>
      </c>
      <c r="M175" s="323">
        <v>-3.644206919932049</v>
      </c>
      <c r="N175" s="324">
        <v>2.296961983220111</v>
      </c>
      <c r="O175" s="5"/>
      <c r="P175" s="6"/>
      <c r="Q175" s="6"/>
      <c r="R175" s="325">
        <f t="shared" ref="R175:V175" si="89">NORMINV(rand(),0,1)</f>
        <v>0.3885960573</v>
      </c>
      <c r="S175" s="326">
        <f t="shared" si="89"/>
        <v>0.6953235709</v>
      </c>
      <c r="T175" s="327">
        <f t="shared" si="89"/>
        <v>-1.517541358</v>
      </c>
      <c r="U175" s="328">
        <f t="shared" si="89"/>
        <v>-1.030265611</v>
      </c>
      <c r="V175" s="329">
        <f t="shared" si="89"/>
        <v>-1.007529751</v>
      </c>
      <c r="W175" s="8" t="s">
        <v>46</v>
      </c>
      <c r="X175" s="8" t="s">
        <v>46</v>
      </c>
      <c r="Y175" s="330">
        <v>-0.04851699954773919</v>
      </c>
      <c r="Z175" s="241">
        <v>2.7029279117659684</v>
      </c>
      <c r="AA175" s="331">
        <v>-1.2646846121873638</v>
      </c>
      <c r="AB175" s="332">
        <v>3.266331668398358</v>
      </c>
      <c r="AC175" s="333">
        <v>-3.2091577925551777</v>
      </c>
      <c r="AD175" s="2"/>
      <c r="AE175" s="2"/>
      <c r="AF175" s="2"/>
      <c r="AG175" s="2"/>
      <c r="AH175" s="2"/>
      <c r="AI175" s="2"/>
    </row>
    <row r="176">
      <c r="A176" s="6"/>
      <c r="B176" s="6"/>
      <c r="C176" s="334">
        <f t="shared" ref="C176:G176" si="90">NORMINV(rand(),0,1)</f>
        <v>0.7834518068</v>
      </c>
      <c r="D176" s="82">
        <f t="shared" si="90"/>
        <v>0.4823655349</v>
      </c>
      <c r="E176" s="335">
        <f t="shared" si="90"/>
        <v>0.375762262</v>
      </c>
      <c r="F176" s="336">
        <f t="shared" si="90"/>
        <v>0.6856616845</v>
      </c>
      <c r="G176" s="337">
        <f t="shared" si="90"/>
        <v>0.7206776276</v>
      </c>
      <c r="H176" s="6"/>
      <c r="I176" s="6"/>
      <c r="J176" s="338">
        <v>-0.7138050842723829</v>
      </c>
      <c r="K176" s="339">
        <v>-1.6770807285584124</v>
      </c>
      <c r="L176" s="340">
        <v>-0.6468170585983263</v>
      </c>
      <c r="M176" s="157">
        <v>-3.0147644295163154</v>
      </c>
      <c r="N176" s="341">
        <v>0.9162096386028658</v>
      </c>
      <c r="O176" s="5"/>
      <c r="P176" s="6"/>
      <c r="Q176" s="6"/>
      <c r="R176" s="342">
        <f t="shared" ref="R176:V176" si="91">NORMINV(rand(),0,1)</f>
        <v>-0.244636283</v>
      </c>
      <c r="S176" s="78">
        <f t="shared" si="91"/>
        <v>0.4185186379</v>
      </c>
      <c r="T176" s="343">
        <f t="shared" si="91"/>
        <v>-0.283448891</v>
      </c>
      <c r="U176" s="344">
        <f t="shared" si="91"/>
        <v>1.068897385</v>
      </c>
      <c r="V176" s="345">
        <f t="shared" si="91"/>
        <v>1.189753821</v>
      </c>
      <c r="W176" s="6"/>
      <c r="X176" s="6"/>
      <c r="Y176" s="346">
        <v>-0.46192265451728576</v>
      </c>
      <c r="Z176" s="157">
        <v>-2.4047458973379308</v>
      </c>
      <c r="AA176" s="347">
        <v>-0.6472988840442973</v>
      </c>
      <c r="AB176" s="156">
        <v>-1.6511943793730606</v>
      </c>
      <c r="AC176" s="348">
        <v>1.1208949058511641</v>
      </c>
      <c r="AD176" s="2"/>
      <c r="AE176" s="2"/>
      <c r="AF176" s="2"/>
      <c r="AG176" s="2"/>
      <c r="AH176" s="2"/>
      <c r="AI176" s="2"/>
    </row>
    <row r="177">
      <c r="A177" s="6"/>
      <c r="B177" s="6"/>
      <c r="C177" s="349">
        <f t="shared" ref="C177:G177" si="92">NORMINV(rand(),0,1)</f>
        <v>0.05038494778</v>
      </c>
      <c r="D177" s="350">
        <f t="shared" si="92"/>
        <v>-1.022493056</v>
      </c>
      <c r="E177" s="351">
        <f t="shared" si="92"/>
        <v>-0.8779558685</v>
      </c>
      <c r="F177" s="352">
        <f t="shared" si="92"/>
        <v>-0.5707907665</v>
      </c>
      <c r="G177" s="353">
        <f t="shared" si="92"/>
        <v>-0.1293096311</v>
      </c>
      <c r="H177" s="6"/>
      <c r="I177" s="6"/>
      <c r="J177" s="354">
        <v>2.5061399025705757</v>
      </c>
      <c r="K177" s="355">
        <v>2.143751062682742</v>
      </c>
      <c r="L177" s="356">
        <v>-2.2624112698378713</v>
      </c>
      <c r="M177" s="357">
        <v>1.9034402988037051</v>
      </c>
      <c r="N177" s="358">
        <v>-1.2458151152885766</v>
      </c>
      <c r="O177" s="5"/>
      <c r="P177" s="6"/>
      <c r="Q177" s="6"/>
      <c r="R177" s="359">
        <f t="shared" ref="R177:V177" si="93">NORMINV(rand(),0,1)</f>
        <v>0.1966361879</v>
      </c>
      <c r="S177" s="360">
        <f t="shared" si="93"/>
        <v>-0.431170125</v>
      </c>
      <c r="T177" s="361">
        <f t="shared" si="93"/>
        <v>1.52592495</v>
      </c>
      <c r="U177" s="362">
        <f t="shared" si="93"/>
        <v>1.196294267</v>
      </c>
      <c r="V177" s="363">
        <f t="shared" si="93"/>
        <v>0.3299421709</v>
      </c>
      <c r="W177" s="6"/>
      <c r="X177" s="6"/>
      <c r="Y177" s="364">
        <v>-0.4663170423842702</v>
      </c>
      <c r="Z177" s="365">
        <v>-2.3785775297932052</v>
      </c>
      <c r="AA177" s="366">
        <v>0.6782743753748273</v>
      </c>
      <c r="AB177" s="367">
        <v>-3.138174149119816</v>
      </c>
      <c r="AC177" s="368">
        <v>2.9275457091523465</v>
      </c>
      <c r="AD177" s="2"/>
      <c r="AE177" s="2"/>
      <c r="AF177" s="2"/>
      <c r="AG177" s="2"/>
      <c r="AH177" s="2"/>
      <c r="AI177" s="2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5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2"/>
      <c r="AE178" s="2"/>
      <c r="AF178" s="2"/>
      <c r="AG178" s="2"/>
      <c r="AH178" s="2"/>
      <c r="AI178" s="2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5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2"/>
      <c r="AE179" s="2"/>
      <c r="AF179" s="2"/>
      <c r="AG179" s="2"/>
      <c r="AH179" s="2"/>
      <c r="AI179" s="2"/>
    </row>
    <row r="180">
      <c r="A180" s="6"/>
      <c r="B180" s="6"/>
      <c r="C180" s="6"/>
      <c r="D180" s="6"/>
      <c r="E180" s="6"/>
      <c r="F180" s="7" t="s">
        <v>69</v>
      </c>
      <c r="G180" s="369">
        <f t="array" ref="G180:K184">MMULT(TRANSPOSE(J167:N171),J161:N165) / 5^0.5</f>
        <v>-1.65505049</v>
      </c>
      <c r="H180" s="370">
        <v>-0.948556519336185</v>
      </c>
      <c r="I180" s="371">
        <v>0.4453602771827725</v>
      </c>
      <c r="J180" s="372">
        <v>-0.19793659978898365</v>
      </c>
      <c r="K180" s="373">
        <v>0.28516306937817876</v>
      </c>
      <c r="L180" s="6"/>
      <c r="M180" s="6"/>
      <c r="N180" s="6"/>
      <c r="O180" s="5"/>
      <c r="P180" s="6"/>
      <c r="Q180" s="6"/>
      <c r="R180" s="6"/>
      <c r="S180" s="6"/>
      <c r="T180" s="6"/>
      <c r="U180" s="7" t="s">
        <v>69</v>
      </c>
      <c r="V180" s="374">
        <f t="array" ref="V180:Z184">MMULT(TRANSPOSE(Y167:AC171),Y161:AC165) / 5^0.5</f>
        <v>-4.876277203</v>
      </c>
      <c r="W180" s="375">
        <v>-6.2474267779747485</v>
      </c>
      <c r="X180" s="376">
        <v>6.961088191951624</v>
      </c>
      <c r="Y180" s="377">
        <v>-4.236516082227043</v>
      </c>
      <c r="Z180" s="378">
        <v>5.699742279795219</v>
      </c>
      <c r="AA180" s="6"/>
      <c r="AB180" s="6"/>
      <c r="AC180" s="6"/>
      <c r="AD180" s="2"/>
      <c r="AE180" s="2"/>
      <c r="AF180" s="2"/>
      <c r="AG180" s="2"/>
      <c r="AH180" s="2"/>
      <c r="AI180" s="2"/>
    </row>
    <row r="181">
      <c r="A181" s="6"/>
      <c r="B181" s="6"/>
      <c r="C181" s="6"/>
      <c r="D181" s="6"/>
      <c r="E181" s="6"/>
      <c r="F181" s="6"/>
      <c r="G181" s="122">
        <v>-2.6081051706337925</v>
      </c>
      <c r="H181" s="379">
        <v>-1.2164493353613173</v>
      </c>
      <c r="I181" s="380">
        <v>1.519110239884338</v>
      </c>
      <c r="J181" s="381">
        <v>0.7101678149622901</v>
      </c>
      <c r="K181" s="382">
        <v>0.49049601673824583</v>
      </c>
      <c r="L181" s="6"/>
      <c r="M181" s="6"/>
      <c r="N181" s="6"/>
      <c r="O181" s="5"/>
      <c r="P181" s="6"/>
      <c r="Q181" s="6"/>
      <c r="R181" s="6"/>
      <c r="S181" s="6"/>
      <c r="T181" s="6"/>
      <c r="U181" s="6"/>
      <c r="V181" s="383">
        <v>-5.59615634705283</v>
      </c>
      <c r="W181" s="246">
        <v>-6.863689699634751</v>
      </c>
      <c r="X181" s="67">
        <v>8.665319084382093</v>
      </c>
      <c r="Y181" s="384">
        <v>-4.728084258327548</v>
      </c>
      <c r="Z181" s="385">
        <v>5.958838225337592</v>
      </c>
      <c r="AA181" s="6"/>
      <c r="AB181" s="6"/>
      <c r="AC181" s="6"/>
      <c r="AD181" s="2"/>
      <c r="AE181" s="2"/>
      <c r="AF181" s="2"/>
      <c r="AG181" s="2"/>
      <c r="AH181" s="2"/>
      <c r="AI181" s="2"/>
    </row>
    <row r="182">
      <c r="A182" s="6"/>
      <c r="B182" s="6"/>
      <c r="C182" s="6"/>
      <c r="D182" s="6"/>
      <c r="E182" s="6"/>
      <c r="F182" s="6"/>
      <c r="G182" s="386">
        <v>0.13218798468329065</v>
      </c>
      <c r="H182" s="387">
        <v>0.7751974429587921</v>
      </c>
      <c r="I182" s="388">
        <v>6.639034171983919</v>
      </c>
      <c r="J182" s="389">
        <v>-2.302335434110207</v>
      </c>
      <c r="K182" s="390">
        <v>0.22421040638335832</v>
      </c>
      <c r="L182" s="6"/>
      <c r="M182" s="6"/>
      <c r="N182" s="6"/>
      <c r="O182" s="5"/>
      <c r="P182" s="6"/>
      <c r="Q182" s="6"/>
      <c r="R182" s="6"/>
      <c r="S182" s="6"/>
      <c r="T182" s="6"/>
      <c r="U182" s="6"/>
      <c r="V182" s="391">
        <v>-2.403041592175278</v>
      </c>
      <c r="W182" s="392">
        <v>2.2984021461469135</v>
      </c>
      <c r="X182" s="393">
        <v>2.913034277906053</v>
      </c>
      <c r="Y182" s="152">
        <v>2.2040447311223796</v>
      </c>
      <c r="Z182" s="394">
        <v>-3.5609596926454636</v>
      </c>
      <c r="AA182" s="6"/>
      <c r="AB182" s="6"/>
      <c r="AC182" s="6"/>
      <c r="AD182" s="2"/>
      <c r="AE182" s="2"/>
      <c r="AF182" s="2"/>
      <c r="AG182" s="2"/>
      <c r="AH182" s="2"/>
      <c r="AI182" s="2"/>
    </row>
    <row r="183">
      <c r="A183" s="6"/>
      <c r="B183" s="6"/>
      <c r="C183" s="6"/>
      <c r="D183" s="6"/>
      <c r="E183" s="6"/>
      <c r="F183" s="6"/>
      <c r="G183" s="395">
        <v>-12.361013597688839</v>
      </c>
      <c r="H183" s="396">
        <v>-4.742269818110026</v>
      </c>
      <c r="I183" s="133">
        <v>23.784682241682745</v>
      </c>
      <c r="J183" s="397">
        <v>6.895241112899467</v>
      </c>
      <c r="K183" s="398">
        <v>6.86321036474061</v>
      </c>
      <c r="L183" s="6"/>
      <c r="M183" s="6"/>
      <c r="N183" s="6"/>
      <c r="O183" s="5"/>
      <c r="P183" s="6"/>
      <c r="Q183" s="6"/>
      <c r="R183" s="6"/>
      <c r="S183" s="6"/>
      <c r="T183" s="6"/>
      <c r="U183" s="6"/>
      <c r="V183" s="399">
        <v>-4.09974401076733</v>
      </c>
      <c r="W183" s="400">
        <v>-6.210302527472674</v>
      </c>
      <c r="X183" s="401">
        <v>7.347686342597651</v>
      </c>
      <c r="Y183" s="236">
        <v>-5.11795515964092</v>
      </c>
      <c r="Z183" s="402">
        <v>6.258102679216743</v>
      </c>
      <c r="AA183" s="6"/>
      <c r="AB183" s="6"/>
      <c r="AC183" s="6"/>
      <c r="AD183" s="2"/>
      <c r="AE183" s="2"/>
      <c r="AF183" s="2"/>
      <c r="AG183" s="2"/>
      <c r="AH183" s="2"/>
      <c r="AI183" s="2"/>
    </row>
    <row r="184">
      <c r="A184" s="6"/>
      <c r="B184" s="6"/>
      <c r="C184" s="6"/>
      <c r="D184" s="6"/>
      <c r="E184" s="6"/>
      <c r="F184" s="6"/>
      <c r="G184" s="403">
        <v>3.505593594029175</v>
      </c>
      <c r="H184" s="404">
        <v>1.222310044413911</v>
      </c>
      <c r="I184" s="405">
        <v>-1.5575021298438145</v>
      </c>
      <c r="J184" s="406">
        <v>-4.966609066413128</v>
      </c>
      <c r="K184" s="407">
        <v>-1.2502685098319433</v>
      </c>
      <c r="L184" s="6"/>
      <c r="M184" s="6"/>
      <c r="N184" s="6"/>
      <c r="O184" s="5"/>
      <c r="P184" s="6"/>
      <c r="Q184" s="6"/>
      <c r="R184" s="6"/>
      <c r="S184" s="6"/>
      <c r="T184" s="6"/>
      <c r="U184" s="6"/>
      <c r="V184" s="408">
        <v>3.2203548544942016</v>
      </c>
      <c r="W184" s="409">
        <v>5.476955016782895</v>
      </c>
      <c r="X184" s="410">
        <v>-5.203481455969593</v>
      </c>
      <c r="Y184" s="411">
        <v>3.222743809268045</v>
      </c>
      <c r="Z184" s="412">
        <v>-4.179200638287904</v>
      </c>
      <c r="AA184" s="6"/>
      <c r="AB184" s="6"/>
      <c r="AC184" s="6"/>
      <c r="AD184" s="2"/>
      <c r="AE184" s="2"/>
      <c r="AF184" s="2"/>
      <c r="AG184" s="2"/>
      <c r="AH184" s="2"/>
      <c r="AI184" s="2"/>
    </row>
    <row r="185">
      <c r="A185" s="6"/>
      <c r="B185" s="6"/>
      <c r="C185" s="6"/>
      <c r="D185" s="6"/>
      <c r="E185" s="6"/>
      <c r="F185" s="6"/>
      <c r="G185" s="6"/>
      <c r="H185" s="6"/>
      <c r="I185" s="8" t="s">
        <v>37</v>
      </c>
      <c r="J185" s="6"/>
      <c r="K185" s="6"/>
      <c r="L185" s="6"/>
      <c r="M185" s="6"/>
      <c r="N185" s="6"/>
      <c r="O185" s="5"/>
      <c r="P185" s="6"/>
      <c r="Q185" s="6"/>
      <c r="R185" s="6"/>
      <c r="S185" s="6"/>
      <c r="T185" s="6"/>
      <c r="U185" s="6"/>
      <c r="V185" s="6"/>
      <c r="W185" s="6"/>
      <c r="X185" s="8" t="s">
        <v>37</v>
      </c>
      <c r="Y185" s="6"/>
      <c r="Z185" s="6"/>
      <c r="AA185" s="6"/>
      <c r="AB185" s="6"/>
      <c r="AC185" s="6"/>
      <c r="AD185" s="2"/>
      <c r="AE185" s="2"/>
      <c r="AF185" s="2"/>
      <c r="AG185" s="2"/>
      <c r="AH185" s="2"/>
      <c r="AI185" s="2"/>
    </row>
    <row r="186">
      <c r="A186" s="6"/>
      <c r="B186" s="6"/>
      <c r="C186" s="6"/>
      <c r="D186" s="6"/>
      <c r="E186" s="6"/>
      <c r="F186" s="6"/>
      <c r="G186" s="6"/>
      <c r="H186" s="6"/>
      <c r="I186" s="8" t="s">
        <v>37</v>
      </c>
      <c r="J186" s="6"/>
      <c r="K186" s="6"/>
      <c r="L186" s="6"/>
      <c r="M186" s="6"/>
      <c r="N186" s="6"/>
      <c r="O186" s="5"/>
      <c r="P186" s="6"/>
      <c r="Q186" s="6"/>
      <c r="R186" s="6"/>
      <c r="S186" s="6"/>
      <c r="T186" s="6"/>
      <c r="U186" s="6"/>
      <c r="V186" s="6"/>
      <c r="W186" s="6"/>
      <c r="X186" s="8" t="s">
        <v>37</v>
      </c>
      <c r="Y186" s="6"/>
      <c r="Z186" s="6"/>
      <c r="AA186" s="6"/>
      <c r="AB186" s="6"/>
      <c r="AC186" s="6"/>
      <c r="AD186" s="2"/>
      <c r="AE186" s="2"/>
      <c r="AF186" s="2"/>
      <c r="AG186" s="2"/>
      <c r="AH186" s="2"/>
      <c r="AI186" s="2"/>
    </row>
    <row r="187">
      <c r="A187" s="6"/>
      <c r="B187" s="6"/>
      <c r="C187" s="6"/>
      <c r="D187" s="6"/>
      <c r="E187" s="6"/>
      <c r="F187" s="7" t="s">
        <v>70</v>
      </c>
      <c r="G187" s="413">
        <f t="shared" ref="G187:K187" si="94">EXP(G180+Y154)/SUMPRODUCT(EXP($G180:$K180+$Y154:$AC154))
</f>
        <v>1</v>
      </c>
      <c r="H187" s="414">
        <f t="shared" si="94"/>
        <v>0</v>
      </c>
      <c r="I187" s="414">
        <f t="shared" si="94"/>
        <v>0</v>
      </c>
      <c r="J187" s="414">
        <f t="shared" si="94"/>
        <v>0</v>
      </c>
      <c r="K187" s="415">
        <f t="shared" si="94"/>
        <v>0</v>
      </c>
      <c r="L187" s="6"/>
      <c r="M187" s="6"/>
      <c r="N187" s="6"/>
      <c r="O187" s="5"/>
      <c r="P187" s="6"/>
      <c r="Q187" s="6"/>
      <c r="R187" s="6"/>
      <c r="S187" s="6"/>
      <c r="T187" s="6"/>
      <c r="U187" s="7" t="s">
        <v>70</v>
      </c>
      <c r="V187" s="413">
        <f t="shared" ref="V187:Z187" si="95">EXP(V180+Y154)/SUMPRODUCT(EXP($V180:$Z180+$Y154:$AC154))
</f>
        <v>1</v>
      </c>
      <c r="W187" s="414">
        <f t="shared" si="95"/>
        <v>0</v>
      </c>
      <c r="X187" s="414">
        <f t="shared" si="95"/>
        <v>0</v>
      </c>
      <c r="Y187" s="414">
        <f t="shared" si="95"/>
        <v>0</v>
      </c>
      <c r="Z187" s="415">
        <f t="shared" si="95"/>
        <v>0</v>
      </c>
      <c r="AA187" s="6"/>
      <c r="AB187" s="6"/>
      <c r="AC187" s="6"/>
      <c r="AD187" s="2"/>
      <c r="AE187" s="2"/>
      <c r="AF187" s="2"/>
      <c r="AG187" s="2"/>
      <c r="AH187" s="2"/>
      <c r="AI187" s="2"/>
    </row>
    <row r="188">
      <c r="A188" s="6"/>
      <c r="B188" s="6"/>
      <c r="C188" s="6"/>
      <c r="D188" s="6"/>
      <c r="E188" s="6"/>
      <c r="F188" s="7" t="s">
        <v>71</v>
      </c>
      <c r="G188" s="416">
        <f t="shared" ref="G188:K188" si="96">EXP(G181+Y155)/SUMPRODUCT(EXP($G181:$K181+$Y155:$AC155))
</f>
        <v>0.1991435437</v>
      </c>
      <c r="H188" s="417">
        <f t="shared" si="96"/>
        <v>0.8008564563</v>
      </c>
      <c r="I188" s="417">
        <f t="shared" si="96"/>
        <v>0</v>
      </c>
      <c r="J188" s="417">
        <f t="shared" si="96"/>
        <v>0</v>
      </c>
      <c r="K188" s="418">
        <f t="shared" si="96"/>
        <v>0</v>
      </c>
      <c r="L188" s="6"/>
      <c r="M188" s="6"/>
      <c r="N188" s="6"/>
      <c r="O188" s="5"/>
      <c r="P188" s="6"/>
      <c r="Q188" s="6"/>
      <c r="R188" s="6"/>
      <c r="S188" s="6"/>
      <c r="T188" s="6"/>
      <c r="U188" s="7" t="s">
        <v>71</v>
      </c>
      <c r="V188" s="419">
        <f t="shared" ref="V188:Z188" si="97">EXP(V181+Y155)/SUMPRODUCT(EXP($V181:$Z181+$Y155:$AC155))
</f>
        <v>0.7803202062</v>
      </c>
      <c r="W188" s="420">
        <f t="shared" si="97"/>
        <v>0.2196797938</v>
      </c>
      <c r="X188" s="417">
        <f t="shared" si="97"/>
        <v>0</v>
      </c>
      <c r="Y188" s="417">
        <f t="shared" si="97"/>
        <v>0</v>
      </c>
      <c r="Z188" s="418">
        <f t="shared" si="97"/>
        <v>0</v>
      </c>
      <c r="AA188" s="6"/>
      <c r="AB188" s="6"/>
      <c r="AC188" s="6"/>
      <c r="AD188" s="2"/>
      <c r="AE188" s="2"/>
      <c r="AF188" s="2"/>
      <c r="AG188" s="2"/>
      <c r="AH188" s="2"/>
      <c r="AI188" s="2"/>
    </row>
    <row r="189">
      <c r="A189" s="6"/>
      <c r="B189" s="6"/>
      <c r="C189" s="6"/>
      <c r="D189" s="6"/>
      <c r="E189" s="6"/>
      <c r="F189" s="6"/>
      <c r="G189" s="416">
        <f t="shared" ref="G189:K189" si="98">EXP(G182+Y156)/SUMPRODUCT(EXP($G182:$K182+$Y156:$AC156))
</f>
        <v>0.001486738727</v>
      </c>
      <c r="H189" s="417">
        <f t="shared" si="98"/>
        <v>0.002828069733</v>
      </c>
      <c r="I189" s="417">
        <f t="shared" si="98"/>
        <v>0.9956851915</v>
      </c>
      <c r="J189" s="417">
        <f t="shared" si="98"/>
        <v>0</v>
      </c>
      <c r="K189" s="418">
        <f t="shared" si="98"/>
        <v>0</v>
      </c>
      <c r="L189" s="6"/>
      <c r="M189" s="6"/>
      <c r="N189" s="6"/>
      <c r="O189" s="5"/>
      <c r="P189" s="6"/>
      <c r="Q189" s="6"/>
      <c r="R189" s="6"/>
      <c r="S189" s="6"/>
      <c r="T189" s="6"/>
      <c r="U189" s="6"/>
      <c r="V189" s="421">
        <f t="shared" ref="V189:Z189" si="99">EXP(V182+Y156)/SUMPRODUCT(EXP($V182:$Z182+$Y156:$AC156))
</f>
        <v>0.003177736052</v>
      </c>
      <c r="W189" s="422">
        <f t="shared" si="99"/>
        <v>0.3498878758</v>
      </c>
      <c r="X189" s="423">
        <f t="shared" si="99"/>
        <v>0.6469343882</v>
      </c>
      <c r="Y189" s="417">
        <f t="shared" si="99"/>
        <v>0</v>
      </c>
      <c r="Z189" s="418">
        <f t="shared" si="99"/>
        <v>0</v>
      </c>
      <c r="AA189" s="6"/>
      <c r="AB189" s="6"/>
      <c r="AC189" s="6"/>
      <c r="AD189" s="2"/>
      <c r="AE189" s="2"/>
      <c r="AF189" s="2"/>
      <c r="AG189" s="2"/>
      <c r="AH189" s="2"/>
      <c r="AI189" s="2"/>
    </row>
    <row r="190">
      <c r="A190" s="6"/>
      <c r="B190" s="6"/>
      <c r="C190" s="6"/>
      <c r="D190" s="6"/>
      <c r="E190" s="6"/>
      <c r="F190" s="424"/>
      <c r="G190" s="425">
        <f t="shared" ref="G190:K190" si="100">EXP(G183+Y157)/SUMPRODUCT(EXP($G183:$K183+$Y157:$AC157))
</f>
        <v>0</v>
      </c>
      <c r="H190" s="426">
        <f t="shared" si="100"/>
        <v>0</v>
      </c>
      <c r="I190" s="427">
        <f t="shared" si="100"/>
        <v>0.9999999538</v>
      </c>
      <c r="J190" s="428">
        <f t="shared" si="100"/>
        <v>0.0000000462390492</v>
      </c>
      <c r="K190" s="418">
        <f t="shared" si="100"/>
        <v>0</v>
      </c>
      <c r="L190" s="6"/>
      <c r="M190" s="6"/>
      <c r="N190" s="6"/>
      <c r="O190" s="5"/>
      <c r="P190" s="6"/>
      <c r="Q190" s="6"/>
      <c r="R190" s="6"/>
      <c r="S190" s="6"/>
      <c r="T190" s="6"/>
      <c r="U190" s="6"/>
      <c r="V190" s="429">
        <f t="shared" ref="V190:Z190" si="101">EXP(V183+Y157)/SUMPRODUCT(EXP($V183:$Z183+$Y157:$AC157))
</f>
        <v>0.00001067670619</v>
      </c>
      <c r="W190" s="428">
        <f t="shared" si="101"/>
        <v>0.000001293699393</v>
      </c>
      <c r="X190" s="430">
        <f t="shared" si="101"/>
        <v>0.9999841727</v>
      </c>
      <c r="Y190" s="431">
        <f t="shared" si="101"/>
        <v>0.000003856859411</v>
      </c>
      <c r="Z190" s="418">
        <f t="shared" si="101"/>
        <v>0</v>
      </c>
      <c r="AA190" s="6"/>
      <c r="AB190" s="6"/>
      <c r="AC190" s="6"/>
      <c r="AD190" s="2"/>
      <c r="AE190" s="2"/>
      <c r="AF190" s="2"/>
      <c r="AG190" s="2"/>
      <c r="AH190" s="2"/>
      <c r="AI190" s="2"/>
    </row>
    <row r="191">
      <c r="A191" s="6"/>
      <c r="B191" s="6"/>
      <c r="C191" s="6"/>
      <c r="D191" s="6"/>
      <c r="E191" s="6"/>
      <c r="F191" s="6"/>
      <c r="G191" s="432">
        <f t="shared" ref="G191:K191" si="102">EXP(G184+Y158)/SUMPRODUCT(EXP($G184:$K184+$Y158:$AC158))
</f>
        <v>0.8951868843</v>
      </c>
      <c r="H191" s="433">
        <f t="shared" si="102"/>
        <v>0.09126332015</v>
      </c>
      <c r="I191" s="433">
        <f t="shared" si="102"/>
        <v>0.0056629037</v>
      </c>
      <c r="J191" s="433">
        <f t="shared" si="102"/>
        <v>0.0001872763108</v>
      </c>
      <c r="K191" s="434">
        <f t="shared" si="102"/>
        <v>0.007699615572</v>
      </c>
      <c r="L191" s="6"/>
      <c r="M191" s="6"/>
      <c r="N191" s="6"/>
      <c r="O191" s="5"/>
      <c r="P191" s="6"/>
      <c r="Q191" s="6"/>
      <c r="R191" s="6"/>
      <c r="S191" s="6"/>
      <c r="T191" s="6"/>
      <c r="U191" s="6"/>
      <c r="V191" s="435">
        <f t="shared" ref="V191:Z191" si="103">EXP(V184+Y158)/SUMPRODUCT(EXP($V184:$Z184+$Y158:$AC158))
</f>
        <v>0.08655171225</v>
      </c>
      <c r="W191" s="436">
        <f t="shared" si="103"/>
        <v>0.8266176275</v>
      </c>
      <c r="X191" s="437">
        <f t="shared" si="103"/>
        <v>0.0000190042195</v>
      </c>
      <c r="Y191" s="433">
        <f t="shared" si="103"/>
        <v>0.08675872756</v>
      </c>
      <c r="Z191" s="438">
        <f t="shared" si="103"/>
        <v>0.00005292849497</v>
      </c>
      <c r="AA191" s="6"/>
      <c r="AB191" s="6"/>
      <c r="AC191" s="6"/>
      <c r="AD191" s="2"/>
      <c r="AE191" s="2"/>
      <c r="AF191" s="2"/>
      <c r="AG191" s="2"/>
      <c r="AH191" s="2"/>
      <c r="AI191" s="2"/>
    </row>
    <row r="192">
      <c r="A192" s="6"/>
      <c r="B192" s="6"/>
      <c r="C192" s="6"/>
      <c r="D192" s="6"/>
      <c r="E192" s="6"/>
      <c r="F192" s="6"/>
      <c r="G192" s="6"/>
      <c r="H192" s="6"/>
      <c r="I192" s="8" t="s">
        <v>37</v>
      </c>
      <c r="J192" s="6"/>
      <c r="K192" s="6"/>
      <c r="L192" s="6"/>
      <c r="M192" s="6"/>
      <c r="N192" s="6"/>
      <c r="O192" s="5"/>
      <c r="P192" s="6"/>
      <c r="Q192" s="6"/>
      <c r="R192" s="6"/>
      <c r="S192" s="6"/>
      <c r="T192" s="6"/>
      <c r="U192" s="6"/>
      <c r="V192" s="6"/>
      <c r="W192" s="6"/>
      <c r="X192" s="8" t="s">
        <v>37</v>
      </c>
      <c r="Y192" s="6"/>
      <c r="Z192" s="6"/>
      <c r="AA192" s="6"/>
      <c r="AB192" s="6"/>
      <c r="AC192" s="6"/>
      <c r="AD192" s="2"/>
      <c r="AE192" s="2"/>
      <c r="AF192" s="2"/>
      <c r="AG192" s="2"/>
      <c r="AH192" s="2"/>
      <c r="AI192" s="2"/>
    </row>
    <row r="193">
      <c r="A193" s="6"/>
      <c r="B193" s="6"/>
      <c r="C193" s="6"/>
      <c r="D193" s="6"/>
      <c r="E193" s="6"/>
      <c r="F193" s="6"/>
      <c r="G193" s="6"/>
      <c r="H193" s="6"/>
      <c r="I193" s="8" t="s">
        <v>37</v>
      </c>
      <c r="J193" s="6"/>
      <c r="K193" s="6"/>
      <c r="L193" s="6"/>
      <c r="M193" s="6"/>
      <c r="N193" s="6"/>
      <c r="O193" s="5"/>
      <c r="P193" s="6"/>
      <c r="Q193" s="6"/>
      <c r="R193" s="6"/>
      <c r="S193" s="6"/>
      <c r="T193" s="6"/>
      <c r="U193" s="6"/>
      <c r="V193" s="6"/>
      <c r="W193" s="6"/>
      <c r="X193" s="8" t="s">
        <v>37</v>
      </c>
      <c r="Y193" s="6"/>
      <c r="Z193" s="6"/>
      <c r="AA193" s="6"/>
      <c r="AB193" s="6"/>
      <c r="AC193" s="6"/>
      <c r="AD193" s="2"/>
      <c r="AE193" s="2"/>
      <c r="AF193" s="2"/>
      <c r="AG193" s="2"/>
      <c r="AH193" s="2"/>
      <c r="AI193" s="2"/>
    </row>
    <row r="194">
      <c r="A194" s="6"/>
      <c r="B194" s="6"/>
      <c r="C194" s="6"/>
      <c r="D194" s="6"/>
      <c r="E194" s="6"/>
      <c r="F194" s="7" t="s">
        <v>72</v>
      </c>
      <c r="G194" s="439">
        <f t="array" ref="G194:K198">MMULT(J173:N177,G187:K191)</f>
        <v>0.9849137207</v>
      </c>
      <c r="H194" s="440">
        <v>-0.6263027745159057</v>
      </c>
      <c r="I194" s="441">
        <v>-0.5893837425389254</v>
      </c>
      <c r="J194" s="442">
        <v>2.234953263275529E-4</v>
      </c>
      <c r="K194" s="443">
        <v>0.009187639018345637</v>
      </c>
      <c r="L194" s="6"/>
      <c r="M194" s="6"/>
      <c r="N194" s="6"/>
      <c r="O194" s="5"/>
      <c r="P194" s="6"/>
      <c r="Q194" s="6"/>
      <c r="R194" s="6"/>
      <c r="S194" s="6"/>
      <c r="T194" s="6"/>
      <c r="U194" s="7" t="s">
        <v>73</v>
      </c>
      <c r="V194" s="444">
        <f t="array" ref="V194:Z198">MMULT(Y173:AC177,V187:Z191)</f>
        <v>3.103404696</v>
      </c>
      <c r="W194" s="445">
        <v>-3.326908193154141</v>
      </c>
      <c r="X194" s="446">
        <v>2.0236394901035486</v>
      </c>
      <c r="Y194" s="447">
        <v>-0.39620669391358593</v>
      </c>
      <c r="Z194" s="448">
        <v>-2.4171831114766805E-4</v>
      </c>
      <c r="AA194" s="6"/>
      <c r="AB194" s="6"/>
      <c r="AC194" s="6"/>
      <c r="AD194" s="2"/>
      <c r="AE194" s="2"/>
      <c r="AF194" s="2"/>
      <c r="AG194" s="2"/>
      <c r="AH194" s="2"/>
      <c r="AI194" s="2"/>
    </row>
    <row r="195">
      <c r="A195" s="6"/>
      <c r="B195" s="6"/>
      <c r="C195" s="6"/>
      <c r="D195" s="6"/>
      <c r="E195" s="6"/>
      <c r="F195" s="6"/>
      <c r="G195" s="449">
        <v>0.8280760174991371</v>
      </c>
      <c r="H195" s="450">
        <v>0.0718213718349397</v>
      </c>
      <c r="I195" s="451">
        <v>5.656079732832979</v>
      </c>
      <c r="J195" s="452">
        <v>1.524687220809298E-4</v>
      </c>
      <c r="K195" s="453">
        <v>0.006260428277100208</v>
      </c>
      <c r="L195" s="6"/>
      <c r="M195" s="6"/>
      <c r="N195" s="6"/>
      <c r="O195" s="5"/>
      <c r="P195" s="6"/>
      <c r="Q195" s="6"/>
      <c r="R195" s="6"/>
      <c r="S195" s="6"/>
      <c r="T195" s="6"/>
      <c r="U195" s="6"/>
      <c r="V195" s="122">
        <v>-1.4928287926390211</v>
      </c>
      <c r="W195" s="454">
        <v>-0.24390233815942508</v>
      </c>
      <c r="X195" s="455">
        <v>0.4137242261936606</v>
      </c>
      <c r="Y195" s="310">
        <v>-0.12670249829940608</v>
      </c>
      <c r="Z195" s="456">
        <v>-7.729445082698727E-5</v>
      </c>
      <c r="AA195" s="6"/>
      <c r="AB195" s="6"/>
      <c r="AC195" s="6"/>
      <c r="AD195" s="2"/>
      <c r="AE195" s="2"/>
      <c r="AF195" s="2"/>
      <c r="AG195" s="2"/>
      <c r="AH195" s="2"/>
      <c r="AI195" s="2"/>
    </row>
    <row r="196">
      <c r="A196" s="6"/>
      <c r="B196" s="6"/>
      <c r="C196" s="6"/>
      <c r="D196" s="6"/>
      <c r="E196" s="6"/>
      <c r="F196" s="6"/>
      <c r="G196" s="457">
        <v>0.5473510694513442</v>
      </c>
      <c r="H196" s="458">
        <v>-2.029594159292191</v>
      </c>
      <c r="I196" s="301">
        <v>-0.6308313597045018</v>
      </c>
      <c r="J196" s="459">
        <v>4.2999806164900866E-4</v>
      </c>
      <c r="K196" s="460">
        <v>0.017685724253422262</v>
      </c>
      <c r="L196" s="6"/>
      <c r="M196" s="6"/>
      <c r="N196" s="6"/>
      <c r="O196" s="5"/>
      <c r="P196" s="6"/>
      <c r="Q196" s="6"/>
      <c r="R196" s="6"/>
      <c r="S196" s="6"/>
      <c r="T196" s="6"/>
      <c r="U196" s="6"/>
      <c r="V196" s="461">
        <v>1.7788902037267085</v>
      </c>
      <c r="W196" s="462">
        <v>-2.501461341091155</v>
      </c>
      <c r="X196" s="463">
        <v>2.4480510179606907</v>
      </c>
      <c r="Y196" s="463">
        <v>-0.2784098488301299</v>
      </c>
      <c r="Z196" s="464">
        <v>-1.6985589206766163E-4</v>
      </c>
      <c r="AA196" s="6"/>
      <c r="AB196" s="6"/>
      <c r="AC196" s="6"/>
      <c r="AD196" s="2"/>
      <c r="AE196" s="2"/>
      <c r="AF196" s="2"/>
      <c r="AG196" s="2"/>
      <c r="AH196" s="2"/>
      <c r="AI196" s="2"/>
    </row>
    <row r="197">
      <c r="A197" s="6"/>
      <c r="B197" s="6"/>
      <c r="C197" s="6"/>
      <c r="D197" s="6"/>
      <c r="E197" s="6"/>
      <c r="F197" s="6"/>
      <c r="G197" s="244">
        <v>-0.22856767996527416</v>
      </c>
      <c r="H197" s="78">
        <v>-1.2613138392943757</v>
      </c>
      <c r="I197" s="452">
        <v>-3.6536020500443915</v>
      </c>
      <c r="J197" s="465">
        <v>1.7144496121481096E-4</v>
      </c>
      <c r="K197" s="466">
        <v>0.007054462000255572</v>
      </c>
      <c r="L197" s="6"/>
      <c r="M197" s="6"/>
      <c r="N197" s="6"/>
      <c r="O197" s="5"/>
      <c r="P197" s="6"/>
      <c r="Q197" s="6"/>
      <c r="R197" s="6"/>
      <c r="S197" s="6"/>
      <c r="T197" s="6"/>
      <c r="U197" s="6"/>
      <c r="V197" s="467">
        <v>-2.243453669842919</v>
      </c>
      <c r="W197" s="450">
        <v>0.17179323706431315</v>
      </c>
      <c r="X197" s="78">
        <v>-2.06990685125553</v>
      </c>
      <c r="Y197" s="468">
        <v>0.09724104733234454</v>
      </c>
      <c r="Z197" s="469">
        <v>5.932728038151572E-5</v>
      </c>
      <c r="AA197" s="6"/>
      <c r="AB197" s="6"/>
      <c r="AC197" s="6"/>
      <c r="AD197" s="2"/>
      <c r="AE197" s="2"/>
      <c r="AF197" s="2"/>
      <c r="AG197" s="2"/>
      <c r="AH197" s="2"/>
      <c r="AI197" s="2"/>
    </row>
    <row r="198">
      <c r="A198" s="6"/>
      <c r="B198" s="6"/>
      <c r="C198" s="6"/>
      <c r="D198" s="6"/>
      <c r="E198" s="6"/>
      <c r="F198" s="6"/>
      <c r="G198" s="470">
        <v>1.8144531202293053</v>
      </c>
      <c r="H198" s="471">
        <v>1.5967413985932222</v>
      </c>
      <c r="I198" s="472">
        <v>-0.35626411878543074</v>
      </c>
      <c r="J198" s="87">
        <v>-2.3322364548585754E-4</v>
      </c>
      <c r="K198" s="473">
        <v>-0.009592297461036325</v>
      </c>
      <c r="L198" s="6"/>
      <c r="M198" s="6"/>
      <c r="N198" s="6"/>
      <c r="O198" s="5"/>
      <c r="P198" s="6"/>
      <c r="Q198" s="31" t="s">
        <v>52</v>
      </c>
      <c r="R198" s="31" t="s">
        <v>52</v>
      </c>
      <c r="S198" s="31" t="s">
        <v>52</v>
      </c>
      <c r="T198" s="31" t="s">
        <v>52</v>
      </c>
      <c r="U198" s="31" t="s">
        <v>52</v>
      </c>
      <c r="V198" s="474">
        <v>-2.066863185391212</v>
      </c>
      <c r="W198" s="475">
        <v>2.1347513875843496</v>
      </c>
      <c r="X198" s="476">
        <v>-2.699269826646504</v>
      </c>
      <c r="Y198" s="477">
        <v>0.2539780370949196</v>
      </c>
      <c r="Z198" s="478">
        <v>1.5495058832897107E-4</v>
      </c>
      <c r="AA198" s="6"/>
      <c r="AB198" s="6"/>
      <c r="AC198" s="6"/>
      <c r="AD198" s="2"/>
      <c r="AE198" s="2"/>
      <c r="AF198" s="2"/>
      <c r="AG198" s="2"/>
      <c r="AH198" s="2"/>
      <c r="AI198" s="2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8" t="s">
        <v>37</v>
      </c>
      <c r="L199" s="6"/>
      <c r="M199" s="6"/>
      <c r="N199" s="6"/>
      <c r="O199" s="5"/>
      <c r="P199" s="6"/>
      <c r="Q199" s="8" t="s">
        <v>37</v>
      </c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2"/>
      <c r="AE199" s="2"/>
      <c r="AF199" s="2"/>
      <c r="AG199" s="2"/>
      <c r="AH199" s="2"/>
      <c r="AI199" s="2"/>
    </row>
    <row r="200">
      <c r="A200" s="6"/>
      <c r="B200" s="6"/>
      <c r="C200" s="6"/>
      <c r="D200" s="6"/>
      <c r="E200" s="6"/>
      <c r="F200" s="6"/>
      <c r="G200" s="6"/>
      <c r="H200" s="6"/>
      <c r="I200" s="479"/>
      <c r="J200" s="6"/>
      <c r="K200" s="8" t="s">
        <v>37</v>
      </c>
      <c r="L200" s="6"/>
      <c r="M200" s="6"/>
      <c r="N200" s="479"/>
      <c r="P200" s="6"/>
      <c r="Q200" s="8" t="s">
        <v>37</v>
      </c>
      <c r="R200" s="6"/>
      <c r="S200" s="480"/>
      <c r="T200" s="6"/>
      <c r="V200" s="6"/>
      <c r="W200" s="6"/>
      <c r="X200" s="6"/>
      <c r="Y200" s="6"/>
      <c r="Z200" s="6"/>
      <c r="AA200" s="6"/>
      <c r="AB200" s="6"/>
      <c r="AC200" s="6"/>
      <c r="AD200" s="2"/>
      <c r="AE200" s="2"/>
      <c r="AF200" s="2"/>
      <c r="AG200" s="2"/>
      <c r="AH200" s="2"/>
      <c r="AI200" s="2"/>
    </row>
    <row r="201">
      <c r="A201" s="6"/>
      <c r="B201" s="6"/>
      <c r="C201" s="6"/>
      <c r="D201" s="6"/>
      <c r="E201" s="6"/>
      <c r="F201" s="6"/>
      <c r="G201" s="6"/>
      <c r="H201" s="6"/>
      <c r="I201" s="479" t="s">
        <v>72</v>
      </c>
      <c r="J201" s="6"/>
      <c r="K201" s="6"/>
      <c r="L201" s="6"/>
      <c r="M201" s="6"/>
      <c r="N201" s="479" t="s">
        <v>73</v>
      </c>
      <c r="P201" s="6"/>
      <c r="Q201" s="6"/>
      <c r="R201" s="6"/>
      <c r="S201" s="480" t="s">
        <v>74</v>
      </c>
      <c r="T201" s="6"/>
      <c r="V201" s="6"/>
      <c r="W201" s="6"/>
      <c r="X201" s="6"/>
      <c r="Y201" s="6"/>
      <c r="Z201" s="6"/>
      <c r="AA201" s="6"/>
      <c r="AB201" s="6"/>
      <c r="AC201" s="6"/>
      <c r="AD201" s="2"/>
      <c r="AE201" s="2"/>
      <c r="AF201" s="2"/>
      <c r="AG201" s="2"/>
      <c r="AH201" s="2"/>
      <c r="AI201" s="2"/>
    </row>
    <row r="202">
      <c r="A202" s="6"/>
      <c r="B202" s="6"/>
      <c r="C202" s="6"/>
      <c r="D202" s="6"/>
      <c r="E202" s="6"/>
      <c r="F202" s="6"/>
      <c r="G202" s="6"/>
      <c r="H202" s="7" t="s">
        <v>75</v>
      </c>
      <c r="I202" s="439">
        <f t="array" ref="I202:M206">G194:K198</f>
        <v>0.9849137207</v>
      </c>
      <c r="J202" s="292">
        <v>-0.6263027745159057</v>
      </c>
      <c r="K202" s="481">
        <v>-0.5893837425389254</v>
      </c>
      <c r="L202" s="482">
        <v>2.234953263275529E-4</v>
      </c>
      <c r="M202" s="483">
        <v>0.009187639018345637</v>
      </c>
      <c r="N202" s="444">
        <f t="array" ref="N202:R206">V194:Z198</f>
        <v>3.103404696</v>
      </c>
      <c r="O202" s="484">
        <v>-3.326908193154141</v>
      </c>
      <c r="P202" s="442">
        <v>2.0236394901035486</v>
      </c>
      <c r="Q202" s="447">
        <v>-0.39620669391358593</v>
      </c>
      <c r="R202" s="485">
        <v>-2.4171831114766805E-4</v>
      </c>
      <c r="S202" s="486">
        <f t="shared" ref="S202:W202" si="104">NORMINV(rand(),0,1)</f>
        <v>0.6572416505</v>
      </c>
      <c r="T202" s="487">
        <f t="shared" si="104"/>
        <v>1.857034663</v>
      </c>
      <c r="U202" s="487">
        <f t="shared" si="104"/>
        <v>-1.70330308</v>
      </c>
      <c r="V202" s="487">
        <f t="shared" si="104"/>
        <v>-0.4027826662</v>
      </c>
      <c r="W202" s="488">
        <f t="shared" si="104"/>
        <v>-0.6030100471</v>
      </c>
      <c r="X202" s="6"/>
      <c r="Y202" s="6"/>
      <c r="Z202" s="6"/>
      <c r="AA202" s="6"/>
      <c r="AB202" s="6"/>
      <c r="AC202" s="6"/>
      <c r="AD202" s="2"/>
      <c r="AE202" s="2"/>
      <c r="AF202" s="2"/>
      <c r="AG202" s="2"/>
      <c r="AH202" s="2"/>
      <c r="AI202" s="2"/>
    </row>
    <row r="203">
      <c r="A203" s="6"/>
      <c r="B203" s="6"/>
      <c r="C203" s="6"/>
      <c r="D203" s="6"/>
      <c r="E203" s="6"/>
      <c r="F203" s="6"/>
      <c r="G203" s="6"/>
      <c r="H203" s="6"/>
      <c r="I203" s="489">
        <v>0.8280760174991371</v>
      </c>
      <c r="J203" s="490">
        <v>0.0718213718349397</v>
      </c>
      <c r="K203" s="78">
        <v>5.656079732832979</v>
      </c>
      <c r="L203" s="491">
        <v>1.524687220809298E-4</v>
      </c>
      <c r="M203" s="492">
        <v>0.006260428277100208</v>
      </c>
      <c r="N203" s="493">
        <v>-1.4928287926390211</v>
      </c>
      <c r="O203" s="494">
        <v>-0.24390233815942508</v>
      </c>
      <c r="P203" s="495">
        <v>0.4137242261936606</v>
      </c>
      <c r="Q203" s="496">
        <v>-0.12670249829940608</v>
      </c>
      <c r="R203" s="497">
        <v>-7.729445082698727E-5</v>
      </c>
      <c r="S203" s="132">
        <f t="shared" ref="S203:W203" si="105">NORMINV(rand(),0,1)</f>
        <v>0.8368024095</v>
      </c>
      <c r="T203" s="498">
        <f t="shared" si="105"/>
        <v>0.737698297</v>
      </c>
      <c r="U203" s="498">
        <f t="shared" si="105"/>
        <v>-0.5834030302</v>
      </c>
      <c r="V203" s="498">
        <f t="shared" si="105"/>
        <v>0.3112668685</v>
      </c>
      <c r="W203" s="499">
        <f t="shared" si="105"/>
        <v>-0.8384499931</v>
      </c>
      <c r="X203" s="6"/>
      <c r="Y203" s="6"/>
      <c r="Z203" s="6"/>
      <c r="AA203" s="6"/>
      <c r="AB203" s="6"/>
      <c r="AC203" s="6"/>
      <c r="AD203" s="2"/>
      <c r="AE203" s="2"/>
      <c r="AF203" s="2"/>
      <c r="AG203" s="2"/>
      <c r="AH203" s="2"/>
      <c r="AI203" s="2"/>
    </row>
    <row r="204">
      <c r="A204" s="6"/>
      <c r="B204" s="6"/>
      <c r="C204" s="6"/>
      <c r="D204" s="6"/>
      <c r="E204" s="6"/>
      <c r="F204" s="6"/>
      <c r="G204" s="6"/>
      <c r="H204" s="6"/>
      <c r="I204" s="457">
        <v>0.5473510694513442</v>
      </c>
      <c r="J204" s="500">
        <v>-2.029594159292191</v>
      </c>
      <c r="K204" s="497">
        <v>-0.6308313597045018</v>
      </c>
      <c r="L204" s="501">
        <v>4.2999806164900866E-4</v>
      </c>
      <c r="M204" s="491">
        <v>0.017685724253422262</v>
      </c>
      <c r="N204" s="502">
        <v>1.7788902037267085</v>
      </c>
      <c r="O204" s="503">
        <v>-2.501461341091155</v>
      </c>
      <c r="P204" s="504">
        <v>2.4480510179606907</v>
      </c>
      <c r="Q204" s="505">
        <v>-0.2784098488301299</v>
      </c>
      <c r="R204" s="501">
        <v>-1.6985589206766163E-4</v>
      </c>
      <c r="S204" s="132">
        <f t="shared" ref="S204:W204" si="106">NORMINV(rand(),0,1)</f>
        <v>1.3372857</v>
      </c>
      <c r="T204" s="498">
        <f t="shared" si="106"/>
        <v>0.2325512196</v>
      </c>
      <c r="U204" s="498">
        <f t="shared" si="106"/>
        <v>0.07254543643</v>
      </c>
      <c r="V204" s="498">
        <f t="shared" si="106"/>
        <v>-0.1047808508</v>
      </c>
      <c r="W204" s="499">
        <f t="shared" si="106"/>
        <v>0.4227783229</v>
      </c>
      <c r="X204" s="6"/>
      <c r="Y204" s="6"/>
      <c r="Z204" s="6"/>
      <c r="AA204" s="6"/>
      <c r="AB204" s="6"/>
      <c r="AC204" s="6"/>
      <c r="AD204" s="2"/>
      <c r="AE204" s="2"/>
      <c r="AF204" s="2"/>
      <c r="AG204" s="2"/>
      <c r="AH204" s="2"/>
      <c r="AI204" s="2"/>
    </row>
    <row r="205">
      <c r="B205" s="1"/>
      <c r="C205" s="2"/>
      <c r="D205" s="2"/>
      <c r="E205" s="2"/>
      <c r="F205" s="2"/>
      <c r="G205" s="2"/>
      <c r="H205" s="6"/>
      <c r="I205" s="244">
        <v>-0.22856767996527416</v>
      </c>
      <c r="J205" s="506">
        <v>-1.2613138392943757</v>
      </c>
      <c r="K205" s="491">
        <v>-3.6536020500443915</v>
      </c>
      <c r="L205" s="507">
        <v>1.7144496121481096E-4</v>
      </c>
      <c r="M205" s="396">
        <v>0.007054462000255572</v>
      </c>
      <c r="N205" s="508">
        <v>-2.243453669842919</v>
      </c>
      <c r="O205" s="450">
        <v>0.17179323706431315</v>
      </c>
      <c r="P205" s="468">
        <v>-2.06990685125553</v>
      </c>
      <c r="Q205" s="509">
        <v>0.09724104733234454</v>
      </c>
      <c r="R205" s="491">
        <v>5.932728038151572E-5</v>
      </c>
      <c r="S205" s="132">
        <f t="shared" ref="S205:W205" si="107">NORMINV(rand(),0,1)</f>
        <v>-0.5148471236</v>
      </c>
      <c r="T205" s="498">
        <f t="shared" si="107"/>
        <v>-1.017919719</v>
      </c>
      <c r="U205" s="498">
        <f t="shared" si="107"/>
        <v>-0.8907621709</v>
      </c>
      <c r="V205" s="498">
        <f t="shared" si="107"/>
        <v>0.3260180307</v>
      </c>
      <c r="W205" s="499">
        <f t="shared" si="107"/>
        <v>-1.003699521</v>
      </c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>
      <c r="B206" s="1"/>
      <c r="C206" s="2"/>
      <c r="D206" s="2"/>
      <c r="E206" s="2"/>
      <c r="F206" s="2"/>
      <c r="G206" s="2"/>
      <c r="H206" s="6"/>
      <c r="I206" s="510">
        <v>1.8144531202293053</v>
      </c>
      <c r="J206" s="511">
        <v>1.5967413985932222</v>
      </c>
      <c r="K206" s="512">
        <v>-0.35626411878543074</v>
      </c>
      <c r="L206" s="86">
        <v>-2.3322364548585754E-4</v>
      </c>
      <c r="M206" s="513">
        <v>-0.009592297461036325</v>
      </c>
      <c r="N206" s="514">
        <v>-2.066863185391212</v>
      </c>
      <c r="O206" s="515">
        <v>2.1347513875843496</v>
      </c>
      <c r="P206" s="87">
        <v>-2.699269826646504</v>
      </c>
      <c r="Q206" s="516">
        <v>0.2539780370949196</v>
      </c>
      <c r="R206" s="517">
        <v>1.5495058832897107E-4</v>
      </c>
      <c r="S206" s="518">
        <f t="shared" ref="S206:W206" si="108">NORMINV(rand(),0,1)</f>
        <v>-0.3250348997</v>
      </c>
      <c r="T206" s="519">
        <f t="shared" si="108"/>
        <v>1.635958139</v>
      </c>
      <c r="U206" s="519">
        <f t="shared" si="108"/>
        <v>1.894137068</v>
      </c>
      <c r="V206" s="519">
        <f t="shared" si="108"/>
        <v>0.5189840597</v>
      </c>
      <c r="W206" s="520">
        <f t="shared" si="108"/>
        <v>-1.38684207</v>
      </c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>
      <c r="B207" s="1"/>
      <c r="C207" s="2"/>
      <c r="D207" s="2"/>
      <c r="E207" s="2"/>
      <c r="F207" s="2"/>
      <c r="G207" s="2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8" t="s">
        <v>37</v>
      </c>
      <c r="S207" s="6"/>
      <c r="T207" s="6"/>
      <c r="U207" s="6"/>
      <c r="V207" s="6"/>
      <c r="W207" s="6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>
      <c r="B208" s="1"/>
      <c r="C208" s="2"/>
      <c r="D208" s="2"/>
      <c r="E208" s="2"/>
      <c r="F208" s="2"/>
      <c r="G208" s="2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8" t="s">
        <v>37</v>
      </c>
      <c r="S208" s="6"/>
      <c r="T208" s="6"/>
      <c r="U208" s="6"/>
      <c r="V208" s="6"/>
      <c r="W208" s="6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>
      <c r="B209" s="1"/>
      <c r="C209" s="2"/>
      <c r="D209" s="2"/>
      <c r="E209" s="2"/>
      <c r="F209" s="2"/>
      <c r="G209" s="2"/>
      <c r="H209" s="7" t="s">
        <v>76</v>
      </c>
      <c r="I209" s="521">
        <f t="shared" ref="I209:M209" si="109">NORMINV(rand(),0,1)</f>
        <v>-0.4064690581</v>
      </c>
      <c r="J209" s="522">
        <f t="shared" si="109"/>
        <v>-0.9444133258</v>
      </c>
      <c r="K209" s="523">
        <f t="shared" si="109"/>
        <v>0.1344501352</v>
      </c>
      <c r="L209" s="524">
        <f t="shared" si="109"/>
        <v>0.1927152144</v>
      </c>
      <c r="M209" s="525">
        <f t="shared" si="109"/>
        <v>0.6821069481</v>
      </c>
      <c r="N209" s="6"/>
      <c r="O209" s="7" t="s">
        <v>77</v>
      </c>
      <c r="P209" s="439">
        <f t="array" ref="P209:T213">MMULT(I202:W206, I209:M223)</f>
        <v>-1.16585723</v>
      </c>
      <c r="Q209" s="526">
        <v>2.7021624598932807</v>
      </c>
      <c r="R209" s="104">
        <v>-1.4641378152981777</v>
      </c>
      <c r="S209" s="527">
        <v>11.535095812477717</v>
      </c>
      <c r="T209" s="528">
        <v>1.0697064450191547</v>
      </c>
      <c r="U209" s="424"/>
      <c r="V209" s="424"/>
      <c r="W209" s="424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>
      <c r="B210" s="1"/>
      <c r="C210" s="2"/>
      <c r="D210" s="2"/>
      <c r="E210" s="2"/>
      <c r="F210" s="2"/>
      <c r="G210" s="2"/>
      <c r="H210" s="6"/>
      <c r="I210" s="529">
        <f t="shared" ref="I210:M210" si="110">NORMINV(rand(),0,1)</f>
        <v>-0.9002908518</v>
      </c>
      <c r="J210" s="319">
        <f t="shared" si="110"/>
        <v>-0.7199847694</v>
      </c>
      <c r="K210" s="530">
        <f t="shared" si="110"/>
        <v>0.4772970915</v>
      </c>
      <c r="L210" s="531">
        <f t="shared" si="110"/>
        <v>-0.1742723726</v>
      </c>
      <c r="M210" s="532">
        <f t="shared" si="110"/>
        <v>-1.496099494</v>
      </c>
      <c r="N210" s="6"/>
      <c r="O210" s="6"/>
      <c r="P210" s="533">
        <v>0.8302809405978988</v>
      </c>
      <c r="Q210" s="534">
        <v>-1.0848117139635645</v>
      </c>
      <c r="R210" s="236">
        <v>-5.667475301744408</v>
      </c>
      <c r="S210" s="452">
        <v>0.4978063010428434</v>
      </c>
      <c r="T210" s="535">
        <v>-2.493972144191922</v>
      </c>
      <c r="U210" s="424"/>
      <c r="V210" s="424"/>
      <c r="W210" s="424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>
      <c r="B211" s="1"/>
      <c r="C211" s="2"/>
      <c r="D211" s="2"/>
      <c r="E211" s="2"/>
      <c r="F211" s="2"/>
      <c r="G211" s="2"/>
      <c r="H211" s="6"/>
      <c r="I211" s="536">
        <f t="shared" ref="I211:M211" si="111">NORMINV(rand(),0,1)</f>
        <v>-0.3795349045</v>
      </c>
      <c r="J211" s="537">
        <f t="shared" si="111"/>
        <v>-0.1159913636</v>
      </c>
      <c r="K211" s="538">
        <f t="shared" si="111"/>
        <v>-0.6533082789</v>
      </c>
      <c r="L211" s="539">
        <f t="shared" si="111"/>
        <v>-0.5125678199</v>
      </c>
      <c r="M211" s="540">
        <f t="shared" si="111"/>
        <v>-0.8606213257</v>
      </c>
      <c r="N211" s="8" t="s">
        <v>46</v>
      </c>
      <c r="O211" s="8" t="s">
        <v>46</v>
      </c>
      <c r="P211" s="541">
        <v>2.063830908645663</v>
      </c>
      <c r="Q211" s="309">
        <v>2.1559717528328464</v>
      </c>
      <c r="R211" s="542">
        <v>-2.4874609295591723</v>
      </c>
      <c r="S211" s="78">
        <v>7.127402335917321</v>
      </c>
      <c r="T211" s="543">
        <v>3.44713481895388</v>
      </c>
      <c r="U211" s="424"/>
      <c r="V211" s="424"/>
      <c r="W211" s="424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>
      <c r="B212" s="1"/>
      <c r="C212" s="2"/>
      <c r="D212" s="2"/>
      <c r="E212" s="2"/>
      <c r="F212" s="2"/>
      <c r="G212" s="2"/>
      <c r="H212" s="6"/>
      <c r="I212" s="544">
        <f t="shared" ref="I212:M212" si="112">NORMINV(rand(),0,1)</f>
        <v>0.2927452927</v>
      </c>
      <c r="J212" s="545">
        <f t="shared" si="112"/>
        <v>0.2985428355</v>
      </c>
      <c r="K212" s="310">
        <f t="shared" si="112"/>
        <v>-0.7130777824</v>
      </c>
      <c r="L212" s="546">
        <f t="shared" si="112"/>
        <v>1.862420178</v>
      </c>
      <c r="M212" s="547">
        <f t="shared" si="112"/>
        <v>-0.2831326378</v>
      </c>
      <c r="N212" s="6"/>
      <c r="O212" s="6"/>
      <c r="P212" s="548">
        <v>1.8002471536656408</v>
      </c>
      <c r="Q212" s="81">
        <v>-0.8196794817815181</v>
      </c>
      <c r="R212" s="549">
        <v>4.696281528784239</v>
      </c>
      <c r="S212" s="550">
        <v>0.7363675322031817</v>
      </c>
      <c r="T212" s="551">
        <v>7.365860604450038</v>
      </c>
      <c r="U212" s="424"/>
      <c r="V212" s="424"/>
      <c r="W212" s="424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>
      <c r="B213" s="1"/>
      <c r="C213" s="2"/>
      <c r="D213" s="2"/>
      <c r="E213" s="2"/>
      <c r="F213" s="2"/>
      <c r="G213" s="2"/>
      <c r="H213" s="6"/>
      <c r="I213" s="552">
        <f t="shared" ref="I213:M213" si="113">NORMINV(rand(),0,1)</f>
        <v>-0.1606670632</v>
      </c>
      <c r="J213" s="553">
        <f t="shared" si="113"/>
        <v>0.9737684601</v>
      </c>
      <c r="K213" s="238">
        <f t="shared" si="113"/>
        <v>-0.7215669933</v>
      </c>
      <c r="L213" s="554">
        <f t="shared" si="113"/>
        <v>-0.9070735053</v>
      </c>
      <c r="M213" s="555">
        <f t="shared" si="113"/>
        <v>0.6536768899</v>
      </c>
      <c r="N213" s="6"/>
      <c r="O213" s="6"/>
      <c r="P213" s="556">
        <v>2.4535812161020236</v>
      </c>
      <c r="Q213" s="557">
        <v>-7.329847228234347</v>
      </c>
      <c r="R213" s="558">
        <v>-1.015069807864363</v>
      </c>
      <c r="S213" s="559">
        <v>-2.49385048126648</v>
      </c>
      <c r="T213" s="560">
        <v>-4.048071012386761</v>
      </c>
      <c r="U213" s="424"/>
      <c r="V213" s="424"/>
      <c r="W213" s="424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>
      <c r="B214" s="1"/>
      <c r="C214" s="2"/>
      <c r="D214" s="2"/>
      <c r="E214" s="2"/>
      <c r="F214" s="2"/>
      <c r="G214" s="2"/>
      <c r="H214" s="6"/>
      <c r="I214" s="561">
        <f t="shared" ref="I214:M214" si="114">NORMINV(rand(),0,1)</f>
        <v>-0.9496403068</v>
      </c>
      <c r="J214" s="115">
        <f t="shared" si="114"/>
        <v>0.4346315705</v>
      </c>
      <c r="K214" s="562">
        <f t="shared" si="114"/>
        <v>0.07402515384</v>
      </c>
      <c r="L214" s="563">
        <f t="shared" si="114"/>
        <v>0.8664625799</v>
      </c>
      <c r="M214" s="460">
        <f t="shared" si="114"/>
        <v>-0.3389317061</v>
      </c>
      <c r="N214" s="6"/>
      <c r="O214" s="6"/>
      <c r="P214" s="424"/>
      <c r="Q214" s="424"/>
      <c r="R214" s="424"/>
      <c r="S214" s="424"/>
      <c r="T214" s="424"/>
      <c r="U214" s="424"/>
      <c r="V214" s="424"/>
      <c r="W214" s="424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>
      <c r="B215" s="1"/>
      <c r="C215" s="2"/>
      <c r="D215" s="2"/>
      <c r="E215" s="2"/>
      <c r="F215" s="2"/>
      <c r="G215" s="2"/>
      <c r="H215" s="6"/>
      <c r="I215" s="334">
        <f t="shared" ref="I215:M215" si="115">NORMINV(rand(),0,1)</f>
        <v>0.6466612225</v>
      </c>
      <c r="J215" s="564">
        <f t="shared" si="115"/>
        <v>0.8882028899</v>
      </c>
      <c r="K215" s="565">
        <f t="shared" si="115"/>
        <v>-0.4299559285</v>
      </c>
      <c r="L215" s="78">
        <f t="shared" si="115"/>
        <v>-1.109358989</v>
      </c>
      <c r="M215" s="566">
        <f t="shared" si="115"/>
        <v>0.771082091</v>
      </c>
      <c r="N215" s="6"/>
      <c r="O215" s="6"/>
      <c r="P215" s="424"/>
      <c r="Q215" s="424"/>
      <c r="R215" s="424"/>
      <c r="S215" s="424"/>
      <c r="T215" s="424"/>
      <c r="U215" s="424"/>
      <c r="V215" s="424"/>
      <c r="W215" s="424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>
      <c r="B216" s="1"/>
      <c r="C216" s="2"/>
      <c r="D216" s="2"/>
      <c r="E216" s="2"/>
      <c r="F216" s="2"/>
      <c r="G216" s="2"/>
      <c r="H216" s="6"/>
      <c r="I216" s="122">
        <f t="shared" ref="I216:M216" si="116">NORMINV(rand(),0,1)</f>
        <v>0.6258397478</v>
      </c>
      <c r="J216" s="567">
        <f t="shared" si="116"/>
        <v>0.7842899346</v>
      </c>
      <c r="K216" s="568">
        <f t="shared" si="116"/>
        <v>-1.348190872</v>
      </c>
      <c r="L216" s="569">
        <f t="shared" si="116"/>
        <v>-0.1558040114</v>
      </c>
      <c r="M216" s="163">
        <f t="shared" si="116"/>
        <v>0.3473837896</v>
      </c>
      <c r="N216" s="6"/>
      <c r="O216" s="6"/>
      <c r="P216" s="424"/>
      <c r="Q216" s="424"/>
      <c r="R216" s="424"/>
      <c r="S216" s="424"/>
      <c r="T216" s="424"/>
      <c r="U216" s="424"/>
      <c r="V216" s="424"/>
      <c r="W216" s="424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>
      <c r="B217" s="1"/>
      <c r="C217" s="2"/>
      <c r="D217" s="2"/>
      <c r="E217" s="2"/>
      <c r="F217" s="2"/>
      <c r="G217" s="2"/>
      <c r="H217" s="6"/>
      <c r="I217" s="570">
        <f t="shared" ref="I217:M217" si="117">NORMINV(rand(),0,1)</f>
        <v>0.01111824483</v>
      </c>
      <c r="J217" s="571">
        <f t="shared" si="117"/>
        <v>0.9389920728</v>
      </c>
      <c r="K217" s="572">
        <f t="shared" si="117"/>
        <v>-0.8528162468</v>
      </c>
      <c r="L217" s="573">
        <f t="shared" si="117"/>
        <v>-2.288371436</v>
      </c>
      <c r="M217" s="574">
        <f t="shared" si="117"/>
        <v>-0.2689083953</v>
      </c>
      <c r="N217" s="6"/>
      <c r="O217" s="6"/>
      <c r="P217" s="424"/>
      <c r="Q217" s="424"/>
      <c r="R217" s="424"/>
      <c r="S217" s="424"/>
      <c r="T217" s="424"/>
      <c r="U217" s="424"/>
      <c r="V217" s="424"/>
      <c r="W217" s="424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>
      <c r="B218" s="1"/>
      <c r="C218" s="2"/>
      <c r="D218" s="2"/>
      <c r="E218" s="2"/>
      <c r="F218" s="2"/>
      <c r="G218" s="2"/>
      <c r="H218" s="6"/>
      <c r="I218" s="575">
        <f t="shared" ref="I218:M218" si="118">NORMINV(rand(),0,1)</f>
        <v>3.041832783</v>
      </c>
      <c r="J218" s="336">
        <f t="shared" si="118"/>
        <v>0.5580623489</v>
      </c>
      <c r="K218" s="576">
        <f t="shared" si="118"/>
        <v>0.1172998075</v>
      </c>
      <c r="L218" s="397">
        <f t="shared" si="118"/>
        <v>0.02562040683</v>
      </c>
      <c r="M218" s="239">
        <f t="shared" si="118"/>
        <v>-1.103876187</v>
      </c>
      <c r="N218" s="6"/>
      <c r="O218" s="6"/>
      <c r="P218" s="424"/>
      <c r="Q218" s="424"/>
      <c r="R218" s="424"/>
      <c r="S218" s="424"/>
      <c r="T218" s="424"/>
      <c r="U218" s="424"/>
      <c r="V218" s="424"/>
      <c r="W218" s="424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>
      <c r="B219" s="1"/>
      <c r="C219" s="2"/>
      <c r="D219" s="2"/>
      <c r="E219" s="2"/>
      <c r="F219" s="2"/>
      <c r="G219" s="2"/>
      <c r="H219" s="6"/>
      <c r="I219" s="577">
        <f t="shared" ref="I219:M219" si="119">NORMINV(rand(),0,1)</f>
        <v>1.485674503</v>
      </c>
      <c r="J219" s="578">
        <f t="shared" si="119"/>
        <v>0.4299757912</v>
      </c>
      <c r="K219" s="579">
        <f t="shared" si="119"/>
        <v>-0.2602275384</v>
      </c>
      <c r="L219" s="580">
        <f t="shared" si="119"/>
        <v>1.713702852</v>
      </c>
      <c r="M219" s="581">
        <f t="shared" si="119"/>
        <v>1.259760497</v>
      </c>
      <c r="N219" s="6"/>
      <c r="O219" s="6"/>
      <c r="P219" s="424"/>
      <c r="Q219" s="424"/>
      <c r="R219" s="424"/>
      <c r="S219" s="424"/>
      <c r="T219" s="424"/>
      <c r="U219" s="424"/>
      <c r="V219" s="424"/>
      <c r="W219" s="424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>
      <c r="B220" s="1"/>
      <c r="C220" s="2"/>
      <c r="D220" s="2"/>
      <c r="E220" s="2"/>
      <c r="F220" s="2"/>
      <c r="G220" s="2"/>
      <c r="H220" s="6"/>
      <c r="I220" s="582">
        <f t="shared" ref="I220:M220" si="120">NORMINV(rand(),0,1)</f>
        <v>0.8679390975</v>
      </c>
      <c r="J220" s="583">
        <f t="shared" si="120"/>
        <v>0.5005719906</v>
      </c>
      <c r="K220" s="319">
        <f t="shared" si="120"/>
        <v>-0.9930945446</v>
      </c>
      <c r="L220" s="584">
        <f t="shared" si="120"/>
        <v>0.8414500863</v>
      </c>
      <c r="M220" s="585">
        <f t="shared" si="120"/>
        <v>-1.180142101</v>
      </c>
      <c r="N220" s="6"/>
      <c r="O220" s="6"/>
      <c r="P220" s="424"/>
      <c r="Q220" s="424"/>
      <c r="R220" s="424"/>
      <c r="S220" s="424"/>
      <c r="T220" s="424"/>
      <c r="U220" s="424"/>
      <c r="V220" s="424"/>
      <c r="W220" s="424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>
      <c r="B221" s="1"/>
      <c r="C221" s="2"/>
      <c r="D221" s="2"/>
      <c r="E221" s="2"/>
      <c r="F221" s="2"/>
      <c r="G221" s="2"/>
      <c r="H221" s="6"/>
      <c r="I221" s="586">
        <f t="shared" ref="I221:M221" si="121">NORMINV(rand(),0,1)</f>
        <v>0.6775392476</v>
      </c>
      <c r="J221" s="587">
        <f t="shared" si="121"/>
        <v>-1.694003123</v>
      </c>
      <c r="K221" s="500">
        <f t="shared" si="121"/>
        <v>-0.6636551929</v>
      </c>
      <c r="L221" s="588">
        <f t="shared" si="121"/>
        <v>-0.8986289464</v>
      </c>
      <c r="M221" s="589">
        <f t="shared" si="121"/>
        <v>-1.481153666</v>
      </c>
      <c r="N221" s="6"/>
      <c r="O221" s="6"/>
      <c r="P221" s="424"/>
      <c r="Q221" s="424"/>
      <c r="R221" s="424"/>
      <c r="S221" s="424"/>
      <c r="T221" s="424"/>
      <c r="U221" s="424"/>
      <c r="V221" s="424"/>
      <c r="W221" s="424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>
      <c r="B222" s="1"/>
      <c r="C222" s="2"/>
      <c r="D222" s="2"/>
      <c r="E222" s="2"/>
      <c r="F222" s="2"/>
      <c r="G222" s="2"/>
      <c r="H222" s="6"/>
      <c r="I222" s="590">
        <f t="shared" ref="I222:M222" si="122">NORMINV(rand(),0,1)</f>
        <v>-0.9296013473</v>
      </c>
      <c r="J222" s="218">
        <f t="shared" si="122"/>
        <v>0.2055101334</v>
      </c>
      <c r="K222" s="591">
        <f t="shared" si="122"/>
        <v>-1.159380206</v>
      </c>
      <c r="L222" s="592">
        <f t="shared" si="122"/>
        <v>2.088159108</v>
      </c>
      <c r="M222" s="593">
        <f t="shared" si="122"/>
        <v>-0.5274542099</v>
      </c>
      <c r="N222" s="6"/>
      <c r="O222" s="6"/>
      <c r="P222" s="424"/>
      <c r="Q222" s="424"/>
      <c r="R222" s="424"/>
      <c r="S222" s="424"/>
      <c r="T222" s="424"/>
      <c r="U222" s="424"/>
      <c r="V222" s="424"/>
      <c r="W222" s="424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>
      <c r="B223" s="1"/>
      <c r="C223" s="2"/>
      <c r="D223" s="2"/>
      <c r="E223" s="2"/>
      <c r="F223" s="2"/>
      <c r="G223" s="2"/>
      <c r="H223" s="6"/>
      <c r="I223" s="594">
        <f t="shared" ref="I223:M223" si="123">NORMINV(rand(),0,1)</f>
        <v>-0.7908630745</v>
      </c>
      <c r="J223" s="595">
        <f t="shared" si="123"/>
        <v>0.8616737372</v>
      </c>
      <c r="K223" s="596">
        <f t="shared" si="123"/>
        <v>0.8752641988</v>
      </c>
      <c r="L223" s="597">
        <f t="shared" si="123"/>
        <v>-0.9823830537</v>
      </c>
      <c r="M223" s="598">
        <f t="shared" si="123"/>
        <v>-0.6357549069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>
      <c r="A225" s="4" t="s">
        <v>78</v>
      </c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2"/>
      <c r="AB226" s="2"/>
      <c r="AC226" s="2"/>
      <c r="AD226" s="2"/>
      <c r="AE226" s="2"/>
      <c r="AF226" s="2"/>
      <c r="AG226" s="2"/>
      <c r="AH226" s="2"/>
      <c r="AI226" s="2"/>
    </row>
    <row r="227">
      <c r="A227" s="6"/>
      <c r="B227" s="7" t="s">
        <v>40</v>
      </c>
      <c r="C227" s="53">
        <v>0.1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2"/>
      <c r="AB227" s="2"/>
      <c r="AC227" s="2"/>
      <c r="AD227" s="2"/>
      <c r="AE227" s="2"/>
      <c r="AF227" s="2"/>
      <c r="AG227" s="2"/>
      <c r="AH227" s="2"/>
      <c r="AI227" s="2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2"/>
      <c r="AB228" s="2"/>
      <c r="AC228" s="2"/>
      <c r="AD228" s="2"/>
      <c r="AE228" s="2"/>
      <c r="AF228" s="2"/>
      <c r="AG228" s="2"/>
      <c r="AH228" s="2"/>
      <c r="AI228" s="2"/>
    </row>
    <row r="229">
      <c r="A229" s="6"/>
      <c r="B229" s="7" t="s">
        <v>41</v>
      </c>
      <c r="C229" s="54">
        <f t="shared" ref="C229:G229" si="124">IF(RAND()&gt;$C$115, 1, 0)</f>
        <v>1</v>
      </c>
      <c r="D229" s="54">
        <f t="shared" si="124"/>
        <v>1</v>
      </c>
      <c r="E229" s="54">
        <f t="shared" si="124"/>
        <v>1</v>
      </c>
      <c r="F229" s="54">
        <f t="shared" si="124"/>
        <v>1</v>
      </c>
      <c r="G229" s="54">
        <f t="shared" si="124"/>
        <v>1</v>
      </c>
      <c r="H229" s="8"/>
      <c r="I229" s="8"/>
      <c r="J229" s="8"/>
      <c r="K229" s="8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2"/>
      <c r="AB229" s="2"/>
      <c r="AC229" s="2"/>
      <c r="AD229" s="2"/>
      <c r="AE229" s="2"/>
      <c r="AF229" s="2"/>
      <c r="AG229" s="2"/>
      <c r="AH229" s="2"/>
      <c r="AI229" s="2"/>
    </row>
    <row r="230">
      <c r="A230" s="6"/>
      <c r="B230" s="7" t="s">
        <v>42</v>
      </c>
      <c r="C230" s="54">
        <f t="shared" ref="C230:G230" si="125">IF(RAND()&gt;$C$115, 1, 0)</f>
        <v>1</v>
      </c>
      <c r="D230" s="54">
        <f t="shared" si="125"/>
        <v>1</v>
      </c>
      <c r="E230" s="54">
        <f t="shared" si="125"/>
        <v>1</v>
      </c>
      <c r="F230" s="54">
        <f t="shared" si="125"/>
        <v>1</v>
      </c>
      <c r="G230" s="54">
        <f t="shared" si="125"/>
        <v>1</v>
      </c>
      <c r="H230" s="8"/>
      <c r="I230" s="8"/>
      <c r="J230" s="8"/>
      <c r="K230" s="8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2"/>
      <c r="AB230" s="2"/>
      <c r="AC230" s="2"/>
      <c r="AD230" s="2"/>
      <c r="AE230" s="2"/>
      <c r="AF230" s="2"/>
      <c r="AG230" s="2"/>
      <c r="AH230" s="2"/>
      <c r="AI230" s="2"/>
    </row>
    <row r="231">
      <c r="A231" s="6"/>
      <c r="B231" s="6"/>
      <c r="C231" s="54">
        <f t="shared" ref="C231:G231" si="126">IF(RAND()&gt;$C$115, 1, 0)</f>
        <v>1</v>
      </c>
      <c r="D231" s="54">
        <f t="shared" si="126"/>
        <v>1</v>
      </c>
      <c r="E231" s="54">
        <f t="shared" si="126"/>
        <v>1</v>
      </c>
      <c r="F231" s="54">
        <f t="shared" si="126"/>
        <v>1</v>
      </c>
      <c r="G231" s="54">
        <f t="shared" si="126"/>
        <v>0</v>
      </c>
      <c r="H231" s="8"/>
      <c r="I231" s="8"/>
      <c r="J231" s="8"/>
      <c r="K231" s="8"/>
      <c r="L231" s="6"/>
      <c r="M231" s="12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2"/>
      <c r="AB231" s="2"/>
      <c r="AC231" s="2"/>
      <c r="AD231" s="2"/>
      <c r="AE231" s="2"/>
      <c r="AF231" s="2"/>
      <c r="AG231" s="2"/>
      <c r="AH231" s="2"/>
      <c r="AI231" s="2"/>
    </row>
    <row r="232">
      <c r="A232" s="6"/>
      <c r="B232" s="6"/>
      <c r="C232" s="54">
        <f t="shared" ref="C232:G232" si="127">IF(RAND()&gt;$C$115, 1, 0)</f>
        <v>1</v>
      </c>
      <c r="D232" s="54">
        <f t="shared" si="127"/>
        <v>1</v>
      </c>
      <c r="E232" s="54">
        <f t="shared" si="127"/>
        <v>1</v>
      </c>
      <c r="F232" s="54">
        <f t="shared" si="127"/>
        <v>0</v>
      </c>
      <c r="G232" s="54">
        <f t="shared" si="127"/>
        <v>1</v>
      </c>
      <c r="H232" s="8"/>
      <c r="I232" s="8"/>
      <c r="J232" s="8"/>
      <c r="K232" s="8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2"/>
      <c r="AB232" s="2"/>
      <c r="AC232" s="2"/>
      <c r="AD232" s="2"/>
      <c r="AE232" s="2"/>
      <c r="AF232" s="2"/>
      <c r="AG232" s="2"/>
      <c r="AH232" s="2"/>
      <c r="AI232" s="2"/>
    </row>
    <row r="233">
      <c r="A233" s="6"/>
      <c r="B233" s="6"/>
      <c r="C233" s="54">
        <f t="shared" ref="C233:G233" si="128">IF(RAND()&gt;$C$115, 1, 0)</f>
        <v>1</v>
      </c>
      <c r="D233" s="54">
        <f t="shared" si="128"/>
        <v>1</v>
      </c>
      <c r="E233" s="54">
        <f t="shared" si="128"/>
        <v>1</v>
      </c>
      <c r="F233" s="54">
        <f t="shared" si="128"/>
        <v>1</v>
      </c>
      <c r="G233" s="54">
        <f t="shared" si="128"/>
        <v>0</v>
      </c>
      <c r="H233" s="8"/>
      <c r="I233" s="8"/>
      <c r="J233" s="8"/>
      <c r="K233" s="8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2"/>
      <c r="AB233" s="2"/>
      <c r="AC233" s="2"/>
      <c r="AD233" s="2"/>
      <c r="AE233" s="2"/>
      <c r="AF233" s="2"/>
      <c r="AG233" s="2"/>
      <c r="AH233" s="2"/>
      <c r="AI233" s="2"/>
    </row>
    <row r="234">
      <c r="B234" s="1"/>
      <c r="C234" s="2"/>
      <c r="D234" s="2"/>
      <c r="E234" s="50" t="s">
        <v>37</v>
      </c>
      <c r="F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>
      <c r="B235" s="1"/>
      <c r="C235" s="2"/>
      <c r="D235" s="2"/>
      <c r="E235" s="50" t="s">
        <v>37</v>
      </c>
      <c r="F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>
      <c r="B236" s="51" t="s">
        <v>41</v>
      </c>
      <c r="C236" s="52">
        <f t="array" ref="C236:G240">P209:T213*C229:G233</f>
        <v>-1.16585723</v>
      </c>
      <c r="D236" s="52">
        <v>2.7021624598932807</v>
      </c>
      <c r="E236" s="52">
        <v>-1.4641378152981777</v>
      </c>
      <c r="F236" s="52">
        <v>11.535095812477717</v>
      </c>
      <c r="G236" s="52">
        <v>1.0697064450191547</v>
      </c>
      <c r="H236" s="52"/>
      <c r="I236" s="52"/>
      <c r="J236" s="52"/>
      <c r="K236" s="5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>
      <c r="B237" s="1"/>
      <c r="C237" s="52">
        <v>0.8302809405978988</v>
      </c>
      <c r="D237" s="52">
        <v>-1.0848117139635645</v>
      </c>
      <c r="E237" s="52">
        <v>-5.667475301744408</v>
      </c>
      <c r="F237" s="52">
        <v>0.4978063010428434</v>
      </c>
      <c r="G237" s="52">
        <v>-2.493972144191922</v>
      </c>
      <c r="H237" s="52"/>
      <c r="I237" s="52"/>
      <c r="J237" s="52"/>
      <c r="K237" s="5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>
      <c r="B238" s="1"/>
      <c r="C238" s="52">
        <v>2.063830908645663</v>
      </c>
      <c r="D238" s="52">
        <v>2.1559717528328464</v>
      </c>
      <c r="E238" s="52">
        <v>-2.4874609295591723</v>
      </c>
      <c r="F238" s="52">
        <v>7.127402335917321</v>
      </c>
      <c r="G238" s="52">
        <v>0.0</v>
      </c>
      <c r="H238" s="52"/>
      <c r="I238" s="52"/>
      <c r="J238" s="52"/>
      <c r="K238" s="5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>
      <c r="B239" s="1"/>
      <c r="C239" s="52">
        <v>1.8002471536656408</v>
      </c>
      <c r="D239" s="52">
        <v>-0.8196794817815181</v>
      </c>
      <c r="E239" s="52">
        <v>4.696281528784239</v>
      </c>
      <c r="F239" s="52">
        <v>0.0</v>
      </c>
      <c r="G239" s="52">
        <v>7.365860604450038</v>
      </c>
      <c r="H239" s="52"/>
      <c r="I239" s="52"/>
      <c r="J239" s="52"/>
      <c r="K239" s="5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>
      <c r="B240" s="1"/>
      <c r="C240" s="52">
        <v>2.4535812161020236</v>
      </c>
      <c r="D240" s="52">
        <v>-7.329847228234347</v>
      </c>
      <c r="E240" s="52">
        <v>-1.015069807864363</v>
      </c>
      <c r="F240" s="52">
        <v>-2.49385048126648</v>
      </c>
      <c r="G240" s="52">
        <v>0.0</v>
      </c>
      <c r="H240" s="52"/>
      <c r="I240" s="52"/>
      <c r="J240" s="52"/>
      <c r="K240" s="5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>
      <c r="B241" s="1"/>
      <c r="C241" s="52"/>
      <c r="D241" s="52"/>
      <c r="E241" s="50" t="s">
        <v>37</v>
      </c>
      <c r="F241" s="52"/>
      <c r="G241" s="52"/>
      <c r="H241" s="52"/>
      <c r="I241" s="52"/>
      <c r="J241" s="52"/>
      <c r="K241" s="5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>
      <c r="A242" s="4" t="s">
        <v>79</v>
      </c>
    </row>
    <row r="243">
      <c r="B243" s="1"/>
      <c r="C243" s="52"/>
      <c r="D243" s="52"/>
      <c r="E243" s="50" t="s">
        <v>37</v>
      </c>
      <c r="F243" s="52"/>
      <c r="G243" s="52"/>
      <c r="H243" s="52"/>
      <c r="I243" s="52"/>
      <c r="J243" s="52"/>
      <c r="K243" s="5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>
      <c r="B244" s="51" t="s">
        <v>80</v>
      </c>
      <c r="C244" s="599">
        <f t="array" ref="C244:G248">C128:G132</f>
        <v>1.17946807</v>
      </c>
      <c r="D244" s="600">
        <v>1.1779931859178037</v>
      </c>
      <c r="E244" s="600">
        <v>0.13025468715704858</v>
      </c>
      <c r="F244" s="600">
        <v>0.26750078734386984</v>
      </c>
      <c r="G244" s="601">
        <v>0.7889958722394762</v>
      </c>
      <c r="H244" s="52"/>
      <c r="I244" s="52"/>
      <c r="J244" s="52"/>
      <c r="K244" s="5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>
      <c r="B245" s="51" t="s">
        <v>45</v>
      </c>
      <c r="C245" s="602">
        <v>-0.9557574804268727</v>
      </c>
      <c r="D245" s="52">
        <v>-0.059858838443109685</v>
      </c>
      <c r="E245" s="52">
        <v>1.6367293447719118</v>
      </c>
      <c r="F245" s="52">
        <v>0.2648667863562307</v>
      </c>
      <c r="G245" s="603">
        <v>0.32561213035355385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>
      <c r="B246" s="51" t="s">
        <v>34</v>
      </c>
      <c r="C246" s="602">
        <v>0.14002000563763625</v>
      </c>
      <c r="D246" s="52">
        <v>0.17740005758848487</v>
      </c>
      <c r="E246" s="52">
        <v>2.2256833357549444</v>
      </c>
      <c r="F246" s="52">
        <v>-0.43664862816630456</v>
      </c>
      <c r="G246" s="603">
        <v>1.6665762503598889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>
      <c r="B247" s="1"/>
      <c r="C247" s="602">
        <v>-0.016553040752484427</v>
      </c>
      <c r="D247" s="52">
        <v>-1.0009734950945728</v>
      </c>
      <c r="E247" s="52">
        <v>-0.5773466007920971</v>
      </c>
      <c r="F247" s="52">
        <v>-0.13360168459901944</v>
      </c>
      <c r="G247" s="604">
        <v>1.2555390696380109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>
      <c r="B248" s="1"/>
      <c r="C248" s="605">
        <v>1.0634437609176</v>
      </c>
      <c r="D248" s="606">
        <v>-0.3531156640058482</v>
      </c>
      <c r="E248" s="606">
        <v>0.4129313125472799</v>
      </c>
      <c r="F248" s="606">
        <v>-1.3686076602092219</v>
      </c>
      <c r="G248" s="607">
        <v>0.9905410520749451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>
      <c r="B250" s="51" t="s">
        <v>81</v>
      </c>
      <c r="C250" s="52">
        <f t="array" ref="C250:G254">C236:G240+C244:G248</f>
        <v>0.01361084015</v>
      </c>
      <c r="D250" s="52">
        <v>3.8801556458110844</v>
      </c>
      <c r="E250" s="52">
        <v>-1.333883128141129</v>
      </c>
      <c r="F250" s="52">
        <v>11.802596599821587</v>
      </c>
      <c r="G250" s="52">
        <v>1.858702317258631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>
      <c r="B251" s="1"/>
      <c r="C251" s="52">
        <v>-0.1254765398289739</v>
      </c>
      <c r="D251" s="52">
        <v>-1.1446705524066743</v>
      </c>
      <c r="E251" s="52">
        <v>-4.0307459569724955</v>
      </c>
      <c r="F251" s="52">
        <v>0.7626730873990741</v>
      </c>
      <c r="G251" s="52">
        <v>-2.168360013838368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>
      <c r="B252" s="1"/>
      <c r="C252" s="52">
        <v>2.2038509142832994</v>
      </c>
      <c r="D252" s="52">
        <v>2.3333718104213315</v>
      </c>
      <c r="E252" s="52">
        <v>-0.26177759380422794</v>
      </c>
      <c r="F252" s="52">
        <v>6.690753707751016</v>
      </c>
      <c r="G252" s="52">
        <v>1.6665762503598889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>
      <c r="B253" s="1"/>
      <c r="C253" s="52">
        <v>1.7836941129131563</v>
      </c>
      <c r="D253" s="52">
        <v>-1.8206529768760908</v>
      </c>
      <c r="E253" s="52">
        <v>4.118934927992142</v>
      </c>
      <c r="F253" s="52">
        <v>-0.13360168459901944</v>
      </c>
      <c r="G253" s="52">
        <v>8.62139967408805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>
      <c r="B254" s="1"/>
      <c r="C254" s="52">
        <v>3.5170249770196236</v>
      </c>
      <c r="D254" s="52">
        <v>-7.682962892240195</v>
      </c>
      <c r="E254" s="52">
        <v>-0.6021384953170831</v>
      </c>
      <c r="F254" s="52">
        <v>-3.862458141475702</v>
      </c>
      <c r="G254" s="52">
        <v>0.9905410520749451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>
      <c r="B255" s="1"/>
      <c r="C255" s="2"/>
      <c r="D255" s="2"/>
      <c r="E255" s="50" t="s">
        <v>37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>
      <c r="A256" s="4" t="s">
        <v>82</v>
      </c>
    </row>
    <row r="257">
      <c r="B257" s="1"/>
      <c r="C257" s="2"/>
      <c r="D257" s="2"/>
      <c r="E257" s="50" t="s">
        <v>37</v>
      </c>
      <c r="F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>
      <c r="B258" s="7" t="s">
        <v>45</v>
      </c>
      <c r="C258" s="56">
        <f t="shared" ref="C258:G258" si="129">(C250-AVERAGE($C250:$G250))/STDEVP($C244:$K244)</f>
        <v>-7.306334323</v>
      </c>
      <c r="D258" s="56">
        <f t="shared" si="129"/>
        <v>1.438185282</v>
      </c>
      <c r="E258" s="56">
        <f t="shared" si="129"/>
        <v>-10.35380642</v>
      </c>
      <c r="F258" s="56">
        <f t="shared" si="129"/>
        <v>19.35545864</v>
      </c>
      <c r="G258" s="56">
        <f t="shared" si="129"/>
        <v>-3.133503177</v>
      </c>
      <c r="H258" s="608"/>
      <c r="I258" s="608"/>
      <c r="J258" s="608"/>
      <c r="K258" s="608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>
      <c r="C259" s="56">
        <f t="shared" ref="C259:G259" si="130">(C251-AVERAGE($C251:$G251))/STDEVP($C245:$K245)</f>
        <v>1.457684939</v>
      </c>
      <c r="D259" s="56">
        <f t="shared" si="130"/>
        <v>0.23576065</v>
      </c>
      <c r="E259" s="56">
        <f t="shared" si="130"/>
        <v>-3.224390798</v>
      </c>
      <c r="F259" s="56">
        <f t="shared" si="130"/>
        <v>2.522498497</v>
      </c>
      <c r="G259" s="56">
        <f t="shared" si="130"/>
        <v>-0.9915532886</v>
      </c>
      <c r="H259" s="608"/>
      <c r="I259" s="608"/>
      <c r="J259" s="608"/>
      <c r="K259" s="608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>
      <c r="C260" s="56">
        <f t="shared" ref="C260:G260" si="131">(C252-AVERAGE($C252:$G252))/STDEVP($C246:$K246)</f>
        <v>-0.3187217423</v>
      </c>
      <c r="D260" s="56">
        <f t="shared" si="131"/>
        <v>-0.1907992113</v>
      </c>
      <c r="E260" s="56">
        <f t="shared" si="131"/>
        <v>-2.753922923</v>
      </c>
      <c r="F260" s="56">
        <f t="shared" si="131"/>
        <v>4.112809993</v>
      </c>
      <c r="G260" s="56">
        <f t="shared" si="131"/>
        <v>-0.8493661162</v>
      </c>
      <c r="H260" s="608"/>
      <c r="I260" s="608"/>
      <c r="J260" s="608"/>
      <c r="K260" s="608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>
      <c r="C261" s="56">
        <f t="shared" ref="C261:G261" si="132">(C253-AVERAGE($C253:$G253))/STDEVP($C247:$K247)</f>
        <v>-0.9613612708</v>
      </c>
      <c r="D261" s="56">
        <f t="shared" si="132"/>
        <v>-5.706351257</v>
      </c>
      <c r="E261" s="56">
        <f t="shared" si="132"/>
        <v>2.11289712</v>
      </c>
      <c r="F261" s="56">
        <f t="shared" si="132"/>
        <v>-3.485410463</v>
      </c>
      <c r="G261" s="56">
        <f t="shared" si="132"/>
        <v>8.040225871</v>
      </c>
      <c r="H261" s="608"/>
      <c r="I261" s="608"/>
      <c r="J261" s="608"/>
      <c r="K261" s="608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>
      <c r="C262" s="56">
        <f t="shared" ref="C262:G262" si="133">(C254-AVERAGE($C254:$G254))/STDEVP($C248:$K248)</f>
        <v>5.524793285</v>
      </c>
      <c r="D262" s="56">
        <f t="shared" si="133"/>
        <v>-6.740286472</v>
      </c>
      <c r="E262" s="56">
        <f t="shared" si="133"/>
        <v>1.013907282</v>
      </c>
      <c r="F262" s="56">
        <f t="shared" si="133"/>
        <v>-2.556460915</v>
      </c>
      <c r="G262" s="56">
        <f t="shared" si="133"/>
        <v>2.75804682</v>
      </c>
      <c r="H262" s="608"/>
      <c r="I262" s="608"/>
      <c r="J262" s="608"/>
      <c r="K262" s="608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>
      <c r="C263" s="608"/>
      <c r="D263" s="608"/>
      <c r="E263" s="608"/>
      <c r="F263" s="608"/>
      <c r="G263" s="608"/>
      <c r="H263" s="608"/>
      <c r="I263" s="608"/>
      <c r="J263" s="608"/>
      <c r="K263" s="608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>
      <c r="A264" s="4" t="s">
        <v>83</v>
      </c>
    </row>
    <row r="265">
      <c r="B265" s="1"/>
      <c r="C265" s="608"/>
      <c r="D265" s="608"/>
      <c r="E265" s="608"/>
      <c r="F265" s="608"/>
      <c r="G265" s="608"/>
      <c r="H265" s="608"/>
      <c r="I265" s="608"/>
      <c r="J265" s="608"/>
      <c r="K265" s="608"/>
      <c r="L265" s="2"/>
      <c r="M265" s="2"/>
      <c r="N265" s="2"/>
      <c r="O265" s="8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>
      <c r="B266" s="51" t="s">
        <v>84</v>
      </c>
      <c r="C266" s="609">
        <f t="shared" ref="C266:V266" si="134">NORMINV(rand(),0,1)</f>
        <v>0.2089854312</v>
      </c>
      <c r="D266" s="610">
        <f t="shared" si="134"/>
        <v>-0.9170050083</v>
      </c>
      <c r="E266" s="610">
        <f t="shared" si="134"/>
        <v>-0.6483990759</v>
      </c>
      <c r="F266" s="610">
        <f t="shared" si="134"/>
        <v>-0.8858041381</v>
      </c>
      <c r="G266" s="610">
        <f t="shared" si="134"/>
        <v>-0.7383777729</v>
      </c>
      <c r="H266" s="610">
        <f t="shared" si="134"/>
        <v>-0.3920466962</v>
      </c>
      <c r="I266" s="610">
        <f t="shared" si="134"/>
        <v>0.6177711721</v>
      </c>
      <c r="J266" s="610">
        <f t="shared" si="134"/>
        <v>0.1541089427</v>
      </c>
      <c r="K266" s="610">
        <f t="shared" si="134"/>
        <v>-0.5888712756</v>
      </c>
      <c r="L266" s="610">
        <f t="shared" si="134"/>
        <v>-0.6022199492</v>
      </c>
      <c r="M266" s="610">
        <f t="shared" si="134"/>
        <v>2.340436504</v>
      </c>
      <c r="N266" s="610">
        <f t="shared" si="134"/>
        <v>1.146992003</v>
      </c>
      <c r="O266" s="610">
        <f t="shared" si="134"/>
        <v>1.143807431</v>
      </c>
      <c r="P266" s="610">
        <f t="shared" si="134"/>
        <v>0.7492422539</v>
      </c>
      <c r="Q266" s="610">
        <f t="shared" si="134"/>
        <v>-0.9668953553</v>
      </c>
      <c r="R266" s="610">
        <f t="shared" si="134"/>
        <v>0.2386978578</v>
      </c>
      <c r="S266" s="610">
        <f t="shared" si="134"/>
        <v>-0.2151699767</v>
      </c>
      <c r="T266" s="610">
        <f t="shared" si="134"/>
        <v>-0.1780086128</v>
      </c>
      <c r="U266" s="610">
        <f t="shared" si="134"/>
        <v>-0.9624510712</v>
      </c>
      <c r="V266" s="611">
        <f t="shared" si="134"/>
        <v>-0.721647813</v>
      </c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>
      <c r="B267" s="1"/>
      <c r="C267" s="612">
        <f t="shared" ref="C267:V267" si="135">NORMINV(rand(),0,1)</f>
        <v>0.4089405975</v>
      </c>
      <c r="D267" s="608">
        <f t="shared" si="135"/>
        <v>0.5250131666</v>
      </c>
      <c r="E267" s="608">
        <f t="shared" si="135"/>
        <v>-0.7969691917</v>
      </c>
      <c r="F267" s="608">
        <f t="shared" si="135"/>
        <v>-0.8746942339</v>
      </c>
      <c r="G267" s="608">
        <f t="shared" si="135"/>
        <v>-2.175629626</v>
      </c>
      <c r="H267" s="608">
        <f t="shared" si="135"/>
        <v>0.4745294238</v>
      </c>
      <c r="I267" s="608">
        <f t="shared" si="135"/>
        <v>1.647144404</v>
      </c>
      <c r="J267" s="608">
        <f t="shared" si="135"/>
        <v>0.5855631552</v>
      </c>
      <c r="K267" s="608">
        <f t="shared" si="135"/>
        <v>1.09864798</v>
      </c>
      <c r="L267" s="608">
        <f t="shared" si="135"/>
        <v>0.2032170538</v>
      </c>
      <c r="M267" s="608">
        <f t="shared" si="135"/>
        <v>-1.035271975</v>
      </c>
      <c r="N267" s="608">
        <f t="shared" si="135"/>
        <v>-0.409504362</v>
      </c>
      <c r="O267" s="608">
        <f t="shared" si="135"/>
        <v>-1.138237114</v>
      </c>
      <c r="P267" s="608">
        <f t="shared" si="135"/>
        <v>-1.290476173</v>
      </c>
      <c r="Q267" s="608">
        <f t="shared" si="135"/>
        <v>0.05867695875</v>
      </c>
      <c r="R267" s="608">
        <f t="shared" si="135"/>
        <v>-0.5628184096</v>
      </c>
      <c r="S267" s="608">
        <f t="shared" si="135"/>
        <v>-0.9463714485</v>
      </c>
      <c r="T267" s="608">
        <f t="shared" si="135"/>
        <v>-1.190772071</v>
      </c>
      <c r="U267" s="608">
        <f t="shared" si="135"/>
        <v>-1.495389874</v>
      </c>
      <c r="V267" s="613">
        <f t="shared" si="135"/>
        <v>-1.00743961</v>
      </c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>
      <c r="B268" s="1"/>
      <c r="C268" s="612">
        <f t="shared" ref="C268:V268" si="136">NORMINV(rand(),0,1)</f>
        <v>-0.1562451987</v>
      </c>
      <c r="D268" s="608">
        <f t="shared" si="136"/>
        <v>-1.031733398</v>
      </c>
      <c r="E268" s="608">
        <f t="shared" si="136"/>
        <v>0.7132782562</v>
      </c>
      <c r="F268" s="608">
        <f t="shared" si="136"/>
        <v>-0.91378713</v>
      </c>
      <c r="G268" s="608">
        <f t="shared" si="136"/>
        <v>-1.437917753</v>
      </c>
      <c r="H268" s="608">
        <f t="shared" si="136"/>
        <v>1.168750928</v>
      </c>
      <c r="I268" s="608">
        <f t="shared" si="136"/>
        <v>-1.956596308</v>
      </c>
      <c r="J268" s="608">
        <f t="shared" si="136"/>
        <v>-0.8224422241</v>
      </c>
      <c r="K268" s="608">
        <f t="shared" si="136"/>
        <v>0.2981077516</v>
      </c>
      <c r="L268" s="608">
        <f t="shared" si="136"/>
        <v>1.815052214</v>
      </c>
      <c r="M268" s="608">
        <f t="shared" si="136"/>
        <v>-1.217494154</v>
      </c>
      <c r="N268" s="608">
        <f t="shared" si="136"/>
        <v>-0.8918802823</v>
      </c>
      <c r="O268" s="608">
        <f t="shared" si="136"/>
        <v>-1.056006815</v>
      </c>
      <c r="P268" s="608">
        <f t="shared" si="136"/>
        <v>-0.5236015845</v>
      </c>
      <c r="Q268" s="608">
        <f t="shared" si="136"/>
        <v>1.367162049</v>
      </c>
      <c r="R268" s="608">
        <f t="shared" si="136"/>
        <v>0.9174091445</v>
      </c>
      <c r="S268" s="608">
        <f t="shared" si="136"/>
        <v>-0.7582951026</v>
      </c>
      <c r="T268" s="608">
        <f t="shared" si="136"/>
        <v>-0.7800768717</v>
      </c>
      <c r="U268" s="608">
        <f t="shared" si="136"/>
        <v>-0.4575370166</v>
      </c>
      <c r="V268" s="613">
        <f t="shared" si="136"/>
        <v>0.4234603692</v>
      </c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>
      <c r="B269" s="1"/>
      <c r="C269" s="612">
        <f t="shared" ref="C269:V269" si="137">NORMINV(rand(),0,1)</f>
        <v>-1.42438686</v>
      </c>
      <c r="D269" s="608">
        <f t="shared" si="137"/>
        <v>0.5604668139</v>
      </c>
      <c r="E269" s="608">
        <f t="shared" si="137"/>
        <v>-0.3344940456</v>
      </c>
      <c r="F269" s="608">
        <f t="shared" si="137"/>
        <v>1.450209599</v>
      </c>
      <c r="G269" s="608">
        <f t="shared" si="137"/>
        <v>0.6127812024</v>
      </c>
      <c r="H269" s="608">
        <f t="shared" si="137"/>
        <v>0.05956764568</v>
      </c>
      <c r="I269" s="608">
        <f t="shared" si="137"/>
        <v>2.109602812</v>
      </c>
      <c r="J269" s="608">
        <f t="shared" si="137"/>
        <v>-0.5789398938</v>
      </c>
      <c r="K269" s="608">
        <f t="shared" si="137"/>
        <v>-0.5625105299</v>
      </c>
      <c r="L269" s="608">
        <f t="shared" si="137"/>
        <v>1.415226073</v>
      </c>
      <c r="M269" s="608">
        <f t="shared" si="137"/>
        <v>0.3600148573</v>
      </c>
      <c r="N269" s="608">
        <f t="shared" si="137"/>
        <v>1.97238332</v>
      </c>
      <c r="O269" s="608">
        <f t="shared" si="137"/>
        <v>0.8615950164</v>
      </c>
      <c r="P269" s="608">
        <f t="shared" si="137"/>
        <v>-0.938549545</v>
      </c>
      <c r="Q269" s="608">
        <f t="shared" si="137"/>
        <v>-0.9458389791</v>
      </c>
      <c r="R269" s="608">
        <f t="shared" si="137"/>
        <v>1.388072284</v>
      </c>
      <c r="S269" s="608">
        <f t="shared" si="137"/>
        <v>0.01406738046</v>
      </c>
      <c r="T269" s="608">
        <f t="shared" si="137"/>
        <v>-0.875986283</v>
      </c>
      <c r="U269" s="608">
        <f t="shared" si="137"/>
        <v>-0.06632906567</v>
      </c>
      <c r="V269" s="613">
        <f t="shared" si="137"/>
        <v>-2.046922808</v>
      </c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>
      <c r="B270" s="1"/>
      <c r="C270" s="614">
        <f t="shared" ref="C270:V270" si="138">NORMINV(rand(),0,1)</f>
        <v>0.2628443092</v>
      </c>
      <c r="D270" s="615">
        <f t="shared" si="138"/>
        <v>-1.476203874</v>
      </c>
      <c r="E270" s="615">
        <f t="shared" si="138"/>
        <v>0.5661025013</v>
      </c>
      <c r="F270" s="615">
        <f t="shared" si="138"/>
        <v>-0.0767404299</v>
      </c>
      <c r="G270" s="615">
        <f t="shared" si="138"/>
        <v>0.475904472</v>
      </c>
      <c r="H270" s="615">
        <f t="shared" si="138"/>
        <v>-1.005063144</v>
      </c>
      <c r="I270" s="615">
        <f t="shared" si="138"/>
        <v>-0.1548412468</v>
      </c>
      <c r="J270" s="615">
        <f t="shared" si="138"/>
        <v>-0.4490359854</v>
      </c>
      <c r="K270" s="615">
        <f t="shared" si="138"/>
        <v>-0.6113526662</v>
      </c>
      <c r="L270" s="615">
        <f t="shared" si="138"/>
        <v>-1.086109521</v>
      </c>
      <c r="M270" s="615">
        <f t="shared" si="138"/>
        <v>0.4581072555</v>
      </c>
      <c r="N270" s="615">
        <f t="shared" si="138"/>
        <v>-0.3893586159</v>
      </c>
      <c r="O270" s="615">
        <f t="shared" si="138"/>
        <v>2.6238319</v>
      </c>
      <c r="P270" s="615">
        <f t="shared" si="138"/>
        <v>-0.135169553</v>
      </c>
      <c r="Q270" s="615">
        <f t="shared" si="138"/>
        <v>0.1884355265</v>
      </c>
      <c r="R270" s="615">
        <f t="shared" si="138"/>
        <v>0.2976073386</v>
      </c>
      <c r="S270" s="615">
        <f t="shared" si="138"/>
        <v>0.5208800298</v>
      </c>
      <c r="T270" s="615">
        <f t="shared" si="138"/>
        <v>-1.01702538</v>
      </c>
      <c r="U270" s="615">
        <f t="shared" si="138"/>
        <v>0.8610307423</v>
      </c>
      <c r="V270" s="616">
        <f t="shared" si="138"/>
        <v>1.535795589</v>
      </c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50" t="s">
        <v>37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50" t="s">
        <v>37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>
      <c r="B273" s="51" t="s">
        <v>45</v>
      </c>
      <c r="C273" s="52">
        <f t="array" ref="C273:V277">MMULT(C258:G262, C266:V270)</f>
        <v>-27.71433697</v>
      </c>
      <c r="D273" s="52">
        <v>33.61116102329167</v>
      </c>
      <c r="E273" s="52">
        <v>-12.04208358168699</v>
      </c>
      <c r="F273" s="52">
        <v>42.98512216094897</v>
      </c>
      <c r="G273" s="52">
        <v>27.523211471252655</v>
      </c>
      <c r="H273" s="52">
        <v>-4.2518077463168344</v>
      </c>
      <c r="I273" s="52">
        <v>59.431001051871874</v>
      </c>
      <c r="J273" s="52">
        <v>-1.567007045586316</v>
      </c>
      <c r="K273" s="52">
        <v>-6.1759739613898805</v>
      </c>
      <c r="L273" s="52">
        <v>16.695262149731573</v>
      </c>
      <c r="M273" s="52">
        <v>-0.4504535433549903</v>
      </c>
      <c r="N273" s="52">
        <v>39.66154585532171</v>
      </c>
      <c r="O273" s="52">
        <v>9.394435904021712</v>
      </c>
      <c r="P273" s="52">
        <v>-19.65139146310641</v>
      </c>
      <c r="Q273" s="52">
        <v>-25.90409270808749</v>
      </c>
      <c r="R273" s="52">
        <v>13.882101940943839</v>
      </c>
      <c r="S273" s="52">
        <v>6.702388375226371</v>
      </c>
      <c r="T273" s="52">
        <v>-6.1034595156300515</v>
      </c>
      <c r="U273" s="52">
        <v>5.6367192370244155</v>
      </c>
      <c r="V273" s="52">
        <v>-44.992261443990664</v>
      </c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>
      <c r="B274" s="51" t="s">
        <v>85</v>
      </c>
      <c r="C274" s="52">
        <v>-2.9487952542002906</v>
      </c>
      <c r="D274" s="52">
        <v>4.991296230265174</v>
      </c>
      <c r="E274" s="52">
        <v>-4.838024911820294</v>
      </c>
      <c r="F274" s="52">
        <v>5.183208739683866</v>
      </c>
      <c r="G274" s="52">
        <v>4.121013773768262</v>
      </c>
      <c r="H274" s="52">
        <v>-3.081281974296834</v>
      </c>
      <c r="I274" s="52">
        <v>13.072681966497255</v>
      </c>
      <c r="J274" s="52">
        <v>1.999438270132897</v>
      </c>
      <c r="K274" s="52">
        <v>-2.37332993835069</v>
      </c>
      <c r="L274" s="52">
        <v>-2.0355329130832005</v>
      </c>
      <c r="M274" s="52">
        <v>7.547118775720346</v>
      </c>
      <c r="N274" s="52">
        <v>9.812582304647053</v>
      </c>
      <c r="O274" s="52">
        <v>4.375640985657487</v>
      </c>
      <c r="P274" s="52">
        <v>0.24274977736520278</v>
      </c>
      <c r="Q274" s="52">
        <v>-8.376581077756526</v>
      </c>
      <c r="R274" s="52">
        <v>0.46348694884058605</v>
      </c>
      <c r="S274" s="52">
        <v>1.427277207855012</v>
      </c>
      <c r="T274" s="52">
        <v>0.7738157935534309</v>
      </c>
      <c r="U274" s="52">
        <v>-1.3012992066820281</v>
      </c>
      <c r="V274" s="52">
        <v>-9.341034357754353</v>
      </c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>
      <c r="B275" s="1"/>
      <c r="C275" s="52">
        <v>-5.795830070387112</v>
      </c>
      <c r="D275" s="52">
        <v>6.592342654341577</v>
      </c>
      <c r="E275" s="52">
        <v>-3.462132100026626</v>
      </c>
      <c r="F275" s="52">
        <v>8.995332583902306</v>
      </c>
      <c r="G275" s="52">
        <v>6.726395647696114</v>
      </c>
      <c r="H275" s="52">
        <v>-2.085579018604918</v>
      </c>
      <c r="I275" s="52">
        <v>13.68505689789996</v>
      </c>
      <c r="J275" s="52">
        <v>0.10442580561416681</v>
      </c>
      <c r="K275" s="52">
        <v>-2.6371375485627304</v>
      </c>
      <c r="L275" s="52">
        <v>1.897713600294658</v>
      </c>
      <c r="M275" s="52">
        <v>3.896038057112942</v>
      </c>
      <c r="N275" s="52">
        <v>10.611477218489679</v>
      </c>
      <c r="O275" s="52">
        <v>4.0757625045924915</v>
      </c>
      <c r="P275" s="52">
        <v>-2.2958870634900417</v>
      </c>
      <c r="Q275" s="52">
        <v>-7.518190607171985</v>
      </c>
      <c r="R275" s="52">
        <v>2.9609330085852275</v>
      </c>
      <c r="S275" s="52">
        <v>1.9528711562459213</v>
      </c>
      <c r="T275" s="52">
        <v>-0.30673307507596226</v>
      </c>
      <c r="U275" s="52">
        <v>0.8479657875098029</v>
      </c>
      <c r="V275" s="52">
        <v>-10.467011002060383</v>
      </c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>
      <c r="B276" s="1"/>
      <c r="C276" s="52">
        <v>4.213301256694458</v>
      </c>
      <c r="D276" s="52">
        <v>-18.11675244252791</v>
      </c>
      <c r="E276" s="52">
        <v>12.395656504733786</v>
      </c>
      <c r="F276" s="52">
        <v>-1.7594339618404768</v>
      </c>
      <c r="G276" s="52">
        <v>11.777167802140783</v>
      </c>
      <c r="H276" s="52">
        <v>-8.150034985180568</v>
      </c>
      <c r="I276" s="52">
        <v>-22.724962835405783</v>
      </c>
      <c r="J276" s="52">
        <v>-6.819826805891072</v>
      </c>
      <c r="K276" s="52">
        <v>-8.028115671149084</v>
      </c>
      <c r="L276" s="52">
        <v>-10.410867988176062</v>
      </c>
      <c r="M276" s="52">
        <v>3.513666888972736</v>
      </c>
      <c r="N276" s="52">
        <v>-10.655445915930171</v>
      </c>
      <c r="O276" s="52">
        <v>21.25752370471997</v>
      </c>
      <c r="P276" s="52">
        <v>7.721738233396265</v>
      </c>
      <c r="Q276" s="52">
        <v>8.29507843478324</v>
      </c>
      <c r="R276" s="52">
        <v>2.4753843648905964</v>
      </c>
      <c r="S276" s="52">
        <v>8.143946944988341</v>
      </c>
      <c r="T276" s="52">
        <v>0.19393009529590444</v>
      </c>
      <c r="U276" s="52">
        <v>15.645820097812226</v>
      </c>
      <c r="V276" s="52">
        <v>26.819806341416026</v>
      </c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>
      <c r="B277" s="1"/>
      <c r="C277" s="52">
        <v>2.606132631700575</v>
      </c>
      <c r="D277" s="52">
        <v>-15.155335165844516</v>
      </c>
      <c r="E277" s="52">
        <v>4.929185976115804</v>
      </c>
      <c r="F277" s="52">
        <v>-3.8437483253169766</v>
      </c>
      <c r="G277" s="52">
        <v>8.87308271831415</v>
      </c>
      <c r="H277" s="52">
        <v>-7.103729701490996</v>
      </c>
      <c r="I277" s="52">
        <v>-15.493150908953378</v>
      </c>
      <c r="J277" s="52">
        <v>-3.6877485823915226</v>
      </c>
      <c r="K277" s="52">
        <v>-10.604443659950425</v>
      </c>
      <c r="L277" s="52">
        <v>-9.470098286320317</v>
      </c>
      <c r="M277" s="52">
        <v>19.01714872623248</v>
      </c>
      <c r="N277" s="52">
        <v>2.076596352966673</v>
      </c>
      <c r="O277" s="52">
        <v>17.954668082946608</v>
      </c>
      <c r="P277" s="52">
        <v>14.333265477447965</v>
      </c>
      <c r="Q277" s="52">
        <v>-1.413506534590182</v>
      </c>
      <c r="R277" s="52">
        <v>3.31474387909805</v>
      </c>
      <c r="S277" s="52">
        <v>5.821852904433594</v>
      </c>
      <c r="T277" s="52">
        <v>5.686179549852863</v>
      </c>
      <c r="U277" s="52">
        <v>6.842443575500511</v>
      </c>
      <c r="V277" s="52">
        <v>12.701500431938516</v>
      </c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50" t="s">
        <v>37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>
      <c r="A279" s="4" t="s">
        <v>86</v>
      </c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50" t="s">
        <v>37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>
      <c r="B281" s="51" t="s">
        <v>87</v>
      </c>
      <c r="C281" s="52">
        <f t="shared" ref="C281:V281" si="139">0.5 * C273* (1 + TANH(SQRT(2/PI()) * (C273 + 0.044715 * C273^3)))</f>
        <v>0</v>
      </c>
      <c r="D281" s="52">
        <f t="shared" si="139"/>
        <v>33.61116102</v>
      </c>
      <c r="E281" s="52">
        <f t="shared" si="139"/>
        <v>0</v>
      </c>
      <c r="F281" s="52">
        <f t="shared" si="139"/>
        <v>42.98512216</v>
      </c>
      <c r="G281" s="52">
        <f t="shared" si="139"/>
        <v>27.52321147</v>
      </c>
      <c r="H281" s="52">
        <f t="shared" si="139"/>
        <v>-0.00001995254759</v>
      </c>
      <c r="I281" s="52">
        <f t="shared" si="139"/>
        <v>59.43100105</v>
      </c>
      <c r="J281" s="52">
        <f t="shared" si="139"/>
        <v>-0.09195573418</v>
      </c>
      <c r="K281" s="52">
        <f t="shared" si="139"/>
        <v>0</v>
      </c>
      <c r="L281" s="52">
        <f t="shared" si="139"/>
        <v>16.69526215</v>
      </c>
      <c r="M281" s="52">
        <f t="shared" si="139"/>
        <v>-0.1469459554</v>
      </c>
      <c r="N281" s="52">
        <f t="shared" si="139"/>
        <v>39.66154586</v>
      </c>
      <c r="O281" s="52">
        <f t="shared" si="139"/>
        <v>9.394435904</v>
      </c>
      <c r="P281" s="52">
        <f t="shared" si="139"/>
        <v>0</v>
      </c>
      <c r="Q281" s="52">
        <f t="shared" si="139"/>
        <v>0</v>
      </c>
      <c r="R281" s="52">
        <f t="shared" si="139"/>
        <v>13.88210194</v>
      </c>
      <c r="S281" s="52">
        <f t="shared" si="139"/>
        <v>6.702388375</v>
      </c>
      <c r="T281" s="52">
        <f t="shared" si="139"/>
        <v>0</v>
      </c>
      <c r="U281" s="52">
        <f t="shared" si="139"/>
        <v>5.636719235</v>
      </c>
      <c r="V281" s="52">
        <f t="shared" si="139"/>
        <v>0</v>
      </c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>
      <c r="B282" s="51"/>
      <c r="C282" s="52">
        <f t="shared" ref="C282:V282" si="140">0.5 * C274* (1 + TANH(SQRT(2/PI()) * (C274 + 0.044715 * C274^3)))</f>
        <v>-0.004273789813</v>
      </c>
      <c r="D282" s="52">
        <f t="shared" si="140"/>
        <v>4.991295987</v>
      </c>
      <c r="E282" s="52">
        <f t="shared" si="140"/>
        <v>-0.0000006645429364</v>
      </c>
      <c r="F282" s="52">
        <f t="shared" si="140"/>
        <v>5.183208676</v>
      </c>
      <c r="G282" s="52">
        <f t="shared" si="140"/>
        <v>4.120974852</v>
      </c>
      <c r="H282" s="52">
        <f t="shared" si="140"/>
        <v>-0.002794691096</v>
      </c>
      <c r="I282" s="52">
        <f t="shared" si="140"/>
        <v>13.07268197</v>
      </c>
      <c r="J282" s="52">
        <f t="shared" si="140"/>
        <v>1.953987583</v>
      </c>
      <c r="K282" s="52">
        <f t="shared" si="140"/>
        <v>-0.0205360848</v>
      </c>
      <c r="L282" s="52">
        <f t="shared" si="140"/>
        <v>-0.04241106404</v>
      </c>
      <c r="M282" s="52">
        <f t="shared" si="140"/>
        <v>7.547118776</v>
      </c>
      <c r="N282" s="52">
        <f t="shared" si="140"/>
        <v>9.812582305</v>
      </c>
      <c r="O282" s="52">
        <f t="shared" si="140"/>
        <v>4.375630696</v>
      </c>
      <c r="P282" s="52">
        <f t="shared" si="140"/>
        <v>0.1446535873</v>
      </c>
      <c r="Q282" s="52">
        <f t="shared" si="140"/>
        <v>0</v>
      </c>
      <c r="R282" s="52">
        <f t="shared" si="140"/>
        <v>0.3144592893</v>
      </c>
      <c r="S282" s="52">
        <f t="shared" si="140"/>
        <v>1.317503363</v>
      </c>
      <c r="T282" s="52">
        <f t="shared" si="140"/>
        <v>0.6038719176</v>
      </c>
      <c r="U282" s="52">
        <f t="shared" si="140"/>
        <v>-0.1259074002</v>
      </c>
      <c r="V282" s="52">
        <f t="shared" si="140"/>
        <v>0</v>
      </c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>
      <c r="B283" s="1"/>
      <c r="C283" s="52">
        <f t="shared" ref="C283:V283" si="141">0.5 * C275* (1 + TANH(SQRT(2/PI()) * (C275 + 0.044715 * C275^3)))</f>
        <v>-0.0000000005165535908</v>
      </c>
      <c r="D283" s="52">
        <f t="shared" si="141"/>
        <v>6.592342654</v>
      </c>
      <c r="E283" s="52">
        <f t="shared" si="141"/>
        <v>-0.0007143104554</v>
      </c>
      <c r="F283" s="52">
        <f t="shared" si="141"/>
        <v>8.995332584</v>
      </c>
      <c r="G283" s="52">
        <f t="shared" si="141"/>
        <v>6.726395648</v>
      </c>
      <c r="H283" s="52">
        <f t="shared" si="141"/>
        <v>-0.03842871397</v>
      </c>
      <c r="I283" s="52">
        <f t="shared" si="141"/>
        <v>13.6850569</v>
      </c>
      <c r="J283" s="52">
        <f t="shared" si="141"/>
        <v>0.05655533566</v>
      </c>
      <c r="K283" s="52">
        <f t="shared" si="141"/>
        <v>-0.01055428676</v>
      </c>
      <c r="L283" s="52">
        <f t="shared" si="141"/>
        <v>1.842943279</v>
      </c>
      <c r="M283" s="52">
        <f t="shared" si="141"/>
        <v>3.8959238</v>
      </c>
      <c r="N283" s="52">
        <f t="shared" si="141"/>
        <v>10.61147722</v>
      </c>
      <c r="O283" s="52">
        <f t="shared" si="141"/>
        <v>4.075713816</v>
      </c>
      <c r="P283" s="52">
        <f t="shared" si="141"/>
        <v>-0.02455440942</v>
      </c>
      <c r="Q283" s="52">
        <f t="shared" si="141"/>
        <v>0</v>
      </c>
      <c r="R283" s="52">
        <f t="shared" si="141"/>
        <v>2.956818114</v>
      </c>
      <c r="S283" s="52">
        <f t="shared" si="141"/>
        <v>1.903291481</v>
      </c>
      <c r="T283" s="52">
        <f t="shared" si="141"/>
        <v>-0.1164150692</v>
      </c>
      <c r="U283" s="52">
        <f t="shared" si="141"/>
        <v>0.6797752222</v>
      </c>
      <c r="V283" s="52">
        <f t="shared" si="141"/>
        <v>0</v>
      </c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>
      <c r="B284" s="1"/>
      <c r="C284" s="52">
        <f t="shared" ref="C284:V284" si="142">0.5 * C276* (1 + TANH(SQRT(2/PI()) * (C276 + 0.044715 * C276^3)))</f>
        <v>4.213276886</v>
      </c>
      <c r="D284" s="52">
        <f t="shared" si="142"/>
        <v>0</v>
      </c>
      <c r="E284" s="52">
        <f t="shared" si="142"/>
        <v>12.3956565</v>
      </c>
      <c r="F284" s="52">
        <f t="shared" si="142"/>
        <v>-0.06915585352</v>
      </c>
      <c r="G284" s="52">
        <f t="shared" si="142"/>
        <v>11.7771678</v>
      </c>
      <c r="H284" s="52">
        <f t="shared" si="142"/>
        <v>0</v>
      </c>
      <c r="I284" s="52">
        <f t="shared" si="142"/>
        <v>0</v>
      </c>
      <c r="J284" s="52">
        <f t="shared" si="142"/>
        <v>0</v>
      </c>
      <c r="K284" s="52">
        <f t="shared" si="142"/>
        <v>0</v>
      </c>
      <c r="L284" s="52">
        <f t="shared" si="142"/>
        <v>0</v>
      </c>
      <c r="M284" s="52">
        <f t="shared" si="142"/>
        <v>3.513083014</v>
      </c>
      <c r="N284" s="52">
        <f t="shared" si="142"/>
        <v>0</v>
      </c>
      <c r="O284" s="52">
        <f t="shared" si="142"/>
        <v>21.2575237</v>
      </c>
      <c r="P284" s="52">
        <f t="shared" si="142"/>
        <v>7.721738233</v>
      </c>
      <c r="Q284" s="52">
        <f t="shared" si="142"/>
        <v>8.295078435</v>
      </c>
      <c r="R284" s="52">
        <f t="shared" si="142"/>
        <v>2.459342554</v>
      </c>
      <c r="S284" s="52">
        <f t="shared" si="142"/>
        <v>8.143946945</v>
      </c>
      <c r="T284" s="52">
        <f t="shared" si="142"/>
        <v>0.1118748496</v>
      </c>
      <c r="U284" s="52">
        <f t="shared" si="142"/>
        <v>15.6458201</v>
      </c>
      <c r="V284" s="52">
        <f t="shared" si="142"/>
        <v>26.81980634</v>
      </c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>
      <c r="B285" s="1"/>
      <c r="C285" s="52">
        <f t="shared" ref="C285:V285" si="143">0.5 * C277* (1 + TANH(SQRT(2/PI()) * (C277 + 0.044715 * C277^3)))</f>
        <v>2.594666476</v>
      </c>
      <c r="D285" s="52">
        <f t="shared" si="143"/>
        <v>0</v>
      </c>
      <c r="E285" s="52">
        <f t="shared" si="143"/>
        <v>4.929185609</v>
      </c>
      <c r="F285" s="52">
        <f t="shared" si="143"/>
        <v>-0.0001448953318</v>
      </c>
      <c r="G285" s="52">
        <f t="shared" si="143"/>
        <v>8.873082718</v>
      </c>
      <c r="H285" s="52">
        <f t="shared" si="143"/>
        <v>0</v>
      </c>
      <c r="I285" s="52">
        <f t="shared" si="143"/>
        <v>0</v>
      </c>
      <c r="J285" s="52">
        <f t="shared" si="143"/>
        <v>-0.0002863179102</v>
      </c>
      <c r="K285" s="52">
        <f t="shared" si="143"/>
        <v>0</v>
      </c>
      <c r="L285" s="52">
        <f t="shared" si="143"/>
        <v>0</v>
      </c>
      <c r="M285" s="52">
        <f t="shared" si="143"/>
        <v>19.01714873</v>
      </c>
      <c r="N285" s="52">
        <f t="shared" si="143"/>
        <v>2.037472653</v>
      </c>
      <c r="O285" s="52">
        <f t="shared" si="143"/>
        <v>17.95466808</v>
      </c>
      <c r="P285" s="52">
        <f t="shared" si="143"/>
        <v>14.33326548</v>
      </c>
      <c r="Q285" s="52">
        <f t="shared" si="143"/>
        <v>-0.1115501116</v>
      </c>
      <c r="R285" s="52">
        <f t="shared" si="143"/>
        <v>3.313501047</v>
      </c>
      <c r="S285" s="52">
        <f t="shared" si="143"/>
        <v>5.821852904</v>
      </c>
      <c r="T285" s="52">
        <f t="shared" si="143"/>
        <v>5.686179549</v>
      </c>
      <c r="U285" s="52">
        <f t="shared" si="143"/>
        <v>6.842443576</v>
      </c>
      <c r="V285" s="52">
        <f t="shared" si="143"/>
        <v>12.70150043</v>
      </c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50" t="s">
        <v>37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50" t="s">
        <v>37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>
      <c r="A288" s="4" t="s">
        <v>88</v>
      </c>
    </row>
    <row r="289">
      <c r="B289" s="1"/>
      <c r="C289" s="608"/>
      <c r="D289" s="608"/>
      <c r="E289" s="608"/>
      <c r="F289" s="608"/>
      <c r="G289" s="608"/>
      <c r="H289" s="608"/>
      <c r="I289" s="608"/>
      <c r="J289" s="608"/>
      <c r="K289" s="608"/>
      <c r="L289" s="2"/>
      <c r="M289" s="50" t="s">
        <v>37</v>
      </c>
      <c r="N289" s="2"/>
      <c r="O289" s="8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>
      <c r="B290" s="51" t="s">
        <v>89</v>
      </c>
      <c r="C290" s="609">
        <f t="shared" ref="C290:G290" si="144">NORMINV(rand(),0,1)</f>
        <v>-0.2693360752</v>
      </c>
      <c r="D290" s="610">
        <f t="shared" si="144"/>
        <v>-0.6247604754</v>
      </c>
      <c r="E290" s="610">
        <f t="shared" si="144"/>
        <v>0.6047586833</v>
      </c>
      <c r="F290" s="610">
        <f t="shared" si="144"/>
        <v>0.9532525808</v>
      </c>
      <c r="G290" s="611">
        <f t="shared" si="144"/>
        <v>-0.8761527139</v>
      </c>
      <c r="H290" s="608"/>
      <c r="I290" s="608"/>
      <c r="J290" s="51" t="s">
        <v>90</v>
      </c>
      <c r="K290" s="608">
        <f t="array" ref="K290:O294">MMULT(C281:V285,C290:G309)</f>
        <v>98.30759215</v>
      </c>
      <c r="L290" s="608">
        <v>2.307265397216664</v>
      </c>
      <c r="M290" s="608">
        <v>111.39019866449169</v>
      </c>
      <c r="N290" s="608">
        <v>146.4617471328219</v>
      </c>
      <c r="O290" s="608">
        <v>3.749246567222624</v>
      </c>
      <c r="P290" s="608"/>
      <c r="Q290" s="608"/>
      <c r="R290" s="608"/>
      <c r="S290" s="608"/>
      <c r="T290" s="608"/>
      <c r="U290" s="608"/>
      <c r="V290" s="608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>
      <c r="B291" s="1"/>
      <c r="C291" s="612">
        <f t="shared" ref="C291:G291" si="145">NORMINV(rand(),0,1)</f>
        <v>1.383375729</v>
      </c>
      <c r="D291" s="608">
        <f t="shared" si="145"/>
        <v>0.1321851313</v>
      </c>
      <c r="E291" s="608">
        <f t="shared" si="145"/>
        <v>0.4021921396</v>
      </c>
      <c r="F291" s="608">
        <f t="shared" si="145"/>
        <v>0.2455472514</v>
      </c>
      <c r="G291" s="613">
        <f t="shared" si="145"/>
        <v>-0.5863202165</v>
      </c>
      <c r="H291" s="608"/>
      <c r="I291" s="608"/>
      <c r="J291" s="51"/>
      <c r="K291" s="608">
        <v>15.622608802661734</v>
      </c>
      <c r="L291" s="608">
        <v>0.5187720783374198</v>
      </c>
      <c r="M291" s="608">
        <v>25.737453838630426</v>
      </c>
      <c r="N291" s="608">
        <v>43.91480302655255</v>
      </c>
      <c r="O291" s="608">
        <v>6.2867746999867435</v>
      </c>
      <c r="P291" s="608"/>
      <c r="Q291" s="608"/>
      <c r="R291" s="608"/>
      <c r="S291" s="608"/>
      <c r="T291" s="608"/>
      <c r="U291" s="608"/>
      <c r="V291" s="608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>
      <c r="B292" s="1"/>
      <c r="C292" s="612">
        <f t="shared" ref="C292:G292" si="146">NORMINV(rand(),0,1)</f>
        <v>0.4893974348</v>
      </c>
      <c r="D292" s="608">
        <f t="shared" si="146"/>
        <v>-1.329173605</v>
      </c>
      <c r="E292" s="608">
        <f t="shared" si="146"/>
        <v>-0.01658359468</v>
      </c>
      <c r="F292" s="608">
        <f t="shared" si="146"/>
        <v>0.593003093</v>
      </c>
      <c r="G292" s="613">
        <f t="shared" si="146"/>
        <v>-1.298550504</v>
      </c>
      <c r="H292" s="617" t="s">
        <v>46</v>
      </c>
      <c r="I292" s="617" t="s">
        <v>46</v>
      </c>
      <c r="J292" s="617" t="s">
        <v>46</v>
      </c>
      <c r="K292" s="608">
        <v>21.616894956378218</v>
      </c>
      <c r="L292" s="608">
        <v>-1.6946018692920535</v>
      </c>
      <c r="M292" s="608">
        <v>30.850600508585824</v>
      </c>
      <c r="N292" s="608">
        <v>42.64688595354589</v>
      </c>
      <c r="O292" s="608">
        <v>3.9178124589278704</v>
      </c>
      <c r="P292" s="608"/>
      <c r="Q292" s="608"/>
      <c r="R292" s="608"/>
      <c r="S292" s="608"/>
      <c r="T292" s="608"/>
      <c r="U292" s="608"/>
      <c r="V292" s="608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>
      <c r="B293" s="1"/>
      <c r="C293" s="612">
        <f t="shared" ref="C293:G293" si="147">NORMINV(rand(),0,1)</f>
        <v>1.987834483</v>
      </c>
      <c r="D293" s="608">
        <f t="shared" si="147"/>
        <v>0.2825180181</v>
      </c>
      <c r="E293" s="608">
        <f t="shared" si="147"/>
        <v>1.174826306</v>
      </c>
      <c r="F293" s="608">
        <f t="shared" si="147"/>
        <v>0.6877766887</v>
      </c>
      <c r="G293" s="613">
        <f t="shared" si="147"/>
        <v>0.8779219066</v>
      </c>
      <c r="H293" s="608"/>
      <c r="I293" s="608"/>
      <c r="J293" s="608"/>
      <c r="K293" s="608">
        <v>-5.41041567319632</v>
      </c>
      <c r="L293" s="608">
        <v>-122.96504570180534</v>
      </c>
      <c r="M293" s="608">
        <v>35.7743839329631</v>
      </c>
      <c r="N293" s="608">
        <v>36.57467578991885</v>
      </c>
      <c r="O293" s="608">
        <v>-37.97694599036489</v>
      </c>
      <c r="P293" s="608"/>
      <c r="Q293" s="608"/>
      <c r="R293" s="608"/>
      <c r="S293" s="608"/>
      <c r="T293" s="608"/>
      <c r="U293" s="608"/>
      <c r="V293" s="608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>
      <c r="B294" s="1"/>
      <c r="C294" s="612">
        <f t="shared" ref="C294:G294" si="148">NORMINV(rand(),0,1)</f>
        <v>0.5401247275</v>
      </c>
      <c r="D294" s="608">
        <f t="shared" si="148"/>
        <v>-1.803298206</v>
      </c>
      <c r="E294" s="608">
        <f t="shared" si="148"/>
        <v>1.172575406</v>
      </c>
      <c r="F294" s="608">
        <f t="shared" si="148"/>
        <v>1.131107352</v>
      </c>
      <c r="G294" s="613">
        <f t="shared" si="148"/>
        <v>0.4493926634</v>
      </c>
      <c r="H294" s="608"/>
      <c r="I294" s="608"/>
      <c r="J294" s="608"/>
      <c r="K294" s="608">
        <v>2.634491373881799</v>
      </c>
      <c r="L294" s="608">
        <v>-79.20003983337568</v>
      </c>
      <c r="M294" s="608">
        <v>30.51927306268356</v>
      </c>
      <c r="N294" s="608">
        <v>59.65473550231464</v>
      </c>
      <c r="O294" s="608">
        <v>15.70308915993791</v>
      </c>
      <c r="P294" s="608"/>
      <c r="Q294" s="608"/>
      <c r="R294" s="608"/>
      <c r="S294" s="608"/>
      <c r="T294" s="608"/>
      <c r="U294" s="608"/>
      <c r="V294" s="608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>
      <c r="B295" s="1"/>
      <c r="C295" s="612">
        <f t="shared" ref="C295:G295" si="149">NORMINV(rand(),0,1)</f>
        <v>-1.061045537</v>
      </c>
      <c r="D295" s="608">
        <f t="shared" si="149"/>
        <v>-0.7436963919</v>
      </c>
      <c r="E295" s="608">
        <f t="shared" si="149"/>
        <v>0.4406962794</v>
      </c>
      <c r="F295" s="608">
        <f t="shared" si="149"/>
        <v>0.6739426309</v>
      </c>
      <c r="G295" s="613">
        <f t="shared" si="149"/>
        <v>0.5630526601</v>
      </c>
      <c r="H295" s="2"/>
      <c r="I295" s="2"/>
      <c r="J295" s="2"/>
      <c r="K295" s="50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>
      <c r="B296" s="1"/>
      <c r="C296" s="612">
        <f t="shared" ref="C296:G296" si="150">NORMINV(rand(),0,1)</f>
        <v>0.075352694</v>
      </c>
      <c r="D296" s="608">
        <f t="shared" si="150"/>
        <v>0.693974881</v>
      </c>
      <c r="E296" s="608">
        <f t="shared" si="150"/>
        <v>-0.1883107087</v>
      </c>
      <c r="F296" s="608">
        <f t="shared" si="150"/>
        <v>1.293408553</v>
      </c>
      <c r="G296" s="613">
        <f t="shared" si="150"/>
        <v>0.6264458858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>
      <c r="B297" s="1"/>
      <c r="C297" s="612">
        <f t="shared" ref="C297:G297" si="151">NORMINV(rand(),0,1)</f>
        <v>0.1209107175</v>
      </c>
      <c r="D297" s="608">
        <f t="shared" si="151"/>
        <v>0.2086536095</v>
      </c>
      <c r="E297" s="608">
        <f t="shared" si="151"/>
        <v>1.540154905</v>
      </c>
      <c r="F297" s="608">
        <f t="shared" si="151"/>
        <v>1.377646584</v>
      </c>
      <c r="G297" s="613">
        <f t="shared" si="151"/>
        <v>-1.471514487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>
      <c r="B298" s="1"/>
      <c r="C298" s="612">
        <f t="shared" ref="C298:G298" si="152">NORMINV(rand(),0,1)</f>
        <v>-0.525830827</v>
      </c>
      <c r="D298" s="608">
        <f t="shared" si="152"/>
        <v>-1.653015032</v>
      </c>
      <c r="E298" s="608">
        <f t="shared" si="152"/>
        <v>-0.412012021</v>
      </c>
      <c r="F298" s="608">
        <f t="shared" si="152"/>
        <v>0.1397653162</v>
      </c>
      <c r="G298" s="613">
        <f t="shared" si="152"/>
        <v>-0.02134848332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>
      <c r="B299" s="1"/>
      <c r="C299" s="612">
        <f t="shared" ref="C299:G299" si="153">NORMINV(rand(),0,1)</f>
        <v>-0.8382554302</v>
      </c>
      <c r="D299" s="608">
        <f t="shared" si="153"/>
        <v>-1.138065828</v>
      </c>
      <c r="E299" s="608">
        <f t="shared" si="153"/>
        <v>-1.124048185</v>
      </c>
      <c r="F299" s="608">
        <f t="shared" si="153"/>
        <v>-1.139751551</v>
      </c>
      <c r="G299" s="613">
        <f t="shared" si="153"/>
        <v>0.02952750009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>
      <c r="B300" s="1"/>
      <c r="C300" s="612">
        <f t="shared" ref="C300:G300" si="154">NORMINV(rand(),0,1)</f>
        <v>0.3156225703</v>
      </c>
      <c r="D300" s="608">
        <f t="shared" si="154"/>
        <v>-0.5951395787</v>
      </c>
      <c r="E300" s="608">
        <f t="shared" si="154"/>
        <v>0.4562377873</v>
      </c>
      <c r="F300" s="608">
        <f t="shared" si="154"/>
        <v>1.171890151</v>
      </c>
      <c r="G300" s="613">
        <f t="shared" si="154"/>
        <v>1.305019879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>
      <c r="B301" s="1"/>
      <c r="C301" s="612">
        <f t="shared" ref="C301:G301" si="155">NORMINV(rand(),0,1)</f>
        <v>-0.6451826483</v>
      </c>
      <c r="D301" s="608">
        <f t="shared" si="155"/>
        <v>0.2701095995</v>
      </c>
      <c r="E301" s="608">
        <f t="shared" si="155"/>
        <v>0.5348268837</v>
      </c>
      <c r="F301" s="608">
        <f t="shared" si="155"/>
        <v>-0.118663991</v>
      </c>
      <c r="G301" s="613">
        <f t="shared" si="155"/>
        <v>-1.115781487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>
      <c r="B302" s="1"/>
      <c r="C302" s="612">
        <f t="shared" ref="C302:G302" si="156">NORMINV(rand(),0,1)</f>
        <v>-0.6492883993</v>
      </c>
      <c r="D302" s="608">
        <f t="shared" si="156"/>
        <v>-0.2924037455</v>
      </c>
      <c r="E302" s="608">
        <f t="shared" si="156"/>
        <v>1.057785737</v>
      </c>
      <c r="F302" s="608">
        <f t="shared" si="156"/>
        <v>1.160961675</v>
      </c>
      <c r="G302" s="613">
        <f t="shared" si="156"/>
        <v>-0.6371439185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>
      <c r="B303" s="1"/>
      <c r="C303" s="612">
        <f t="shared" ref="C303:G303" si="157">NORMINV(rand(),0,1)</f>
        <v>0.7422299205</v>
      </c>
      <c r="D303" s="608">
        <f t="shared" si="157"/>
        <v>-1.254818931</v>
      </c>
      <c r="E303" s="608">
        <f t="shared" si="157"/>
        <v>-0.6951106599</v>
      </c>
      <c r="F303" s="608">
        <f t="shared" si="157"/>
        <v>0.1746434377</v>
      </c>
      <c r="G303" s="613">
        <f t="shared" si="157"/>
        <v>0.9885495213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>
      <c r="B304" s="1"/>
      <c r="C304" s="612">
        <f t="shared" ref="C304:G304" si="158">NORMINV(rand(),0,1)</f>
        <v>1.166894077</v>
      </c>
      <c r="D304" s="608">
        <f t="shared" si="158"/>
        <v>-0.4710513757</v>
      </c>
      <c r="E304" s="608">
        <f t="shared" si="158"/>
        <v>-0.04232927093</v>
      </c>
      <c r="F304" s="608">
        <f t="shared" si="158"/>
        <v>-0.67236368</v>
      </c>
      <c r="G304" s="613">
        <f t="shared" si="158"/>
        <v>0.1898138797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>
      <c r="B305" s="1"/>
      <c r="C305" s="612">
        <f t="shared" ref="C305:G305" si="159">NORMINV(rand(),0,1)</f>
        <v>-0.6019817891</v>
      </c>
      <c r="D305" s="608">
        <f t="shared" si="159"/>
        <v>0.8055272673</v>
      </c>
      <c r="E305" s="608">
        <f t="shared" si="159"/>
        <v>1.418468043</v>
      </c>
      <c r="F305" s="608">
        <f t="shared" si="159"/>
        <v>0.3355037076</v>
      </c>
      <c r="G305" s="613">
        <f t="shared" si="159"/>
        <v>-0.7772766127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>
      <c r="B306" s="1"/>
      <c r="C306" s="612">
        <f t="shared" ref="C306:G306" si="160">NORMINV(rand(),0,1)</f>
        <v>1.248199967</v>
      </c>
      <c r="D306" s="608">
        <f t="shared" si="160"/>
        <v>-1.181423217</v>
      </c>
      <c r="E306" s="608">
        <f t="shared" si="160"/>
        <v>-0.9359490115</v>
      </c>
      <c r="F306" s="608">
        <f t="shared" si="160"/>
        <v>1.357144306</v>
      </c>
      <c r="G306" s="613">
        <f t="shared" si="160"/>
        <v>0.4957343238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>
      <c r="B307" s="1"/>
      <c r="C307" s="612">
        <f t="shared" ref="C307:G307" si="161">NORMINV(rand(),0,1)</f>
        <v>-0.02947365203</v>
      </c>
      <c r="D307" s="608">
        <f t="shared" si="161"/>
        <v>1.498618425</v>
      </c>
      <c r="E307" s="608">
        <f t="shared" si="161"/>
        <v>-0.3446999191</v>
      </c>
      <c r="F307" s="608">
        <f t="shared" si="161"/>
        <v>0.2400701338</v>
      </c>
      <c r="G307" s="613">
        <f t="shared" si="161"/>
        <v>1.132071813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>
      <c r="B308" s="1"/>
      <c r="C308" s="612">
        <f t="shared" ref="C308:G308" si="162">NORMINV(rand(),0,1)</f>
        <v>-1.286026707</v>
      </c>
      <c r="D308" s="608">
        <f t="shared" si="162"/>
        <v>0.3213233915</v>
      </c>
      <c r="E308" s="608">
        <f t="shared" si="162"/>
        <v>0.1237999371</v>
      </c>
      <c r="F308" s="608">
        <f t="shared" si="162"/>
        <v>0.00314825215</v>
      </c>
      <c r="G308" s="613">
        <f t="shared" si="162"/>
        <v>-1.172688432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>
      <c r="B309" s="1"/>
      <c r="C309" s="614">
        <f t="shared" ref="C309:G309" si="163">NORMINV(rand(),0,1)</f>
        <v>-0.2924548589</v>
      </c>
      <c r="D309" s="615">
        <f t="shared" si="163"/>
        <v>-2.171931921</v>
      </c>
      <c r="E309" s="615">
        <f t="shared" si="163"/>
        <v>0.1330685986</v>
      </c>
      <c r="F309" s="615">
        <f t="shared" si="163"/>
        <v>-0.9167510249</v>
      </c>
      <c r="G309" s="616">
        <f t="shared" si="163"/>
        <v>-0.2824014039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>
      <c r="A311" s="4" t="s">
        <v>91</v>
      </c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2"/>
      <c r="AB312" s="2"/>
      <c r="AC312" s="2"/>
      <c r="AD312" s="2"/>
      <c r="AE312" s="2"/>
      <c r="AF312" s="2"/>
      <c r="AG312" s="2"/>
      <c r="AH312" s="2"/>
      <c r="AI312" s="2"/>
    </row>
    <row r="313">
      <c r="A313" s="6"/>
      <c r="B313" s="7" t="s">
        <v>40</v>
      </c>
      <c r="C313" s="53">
        <v>0.1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2"/>
      <c r="AB313" s="2"/>
      <c r="AC313" s="2"/>
      <c r="AD313" s="2"/>
      <c r="AE313" s="2"/>
      <c r="AF313" s="2"/>
      <c r="AG313" s="2"/>
      <c r="AH313" s="2"/>
      <c r="AI313" s="2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2"/>
      <c r="AB314" s="2"/>
      <c r="AC314" s="2"/>
      <c r="AD314" s="2"/>
      <c r="AE314" s="2"/>
      <c r="AF314" s="2"/>
      <c r="AG314" s="2"/>
      <c r="AH314" s="2"/>
      <c r="AI314" s="2"/>
    </row>
    <row r="315">
      <c r="A315" s="6"/>
      <c r="B315" s="7" t="s">
        <v>41</v>
      </c>
      <c r="C315" s="54">
        <f t="shared" ref="C315:G315" si="164">IF(RAND()&gt;$C$115, 1, 0)</f>
        <v>1</v>
      </c>
      <c r="D315" s="54">
        <f t="shared" si="164"/>
        <v>1</v>
      </c>
      <c r="E315" s="54">
        <f t="shared" si="164"/>
        <v>0</v>
      </c>
      <c r="F315" s="54">
        <f t="shared" si="164"/>
        <v>1</v>
      </c>
      <c r="G315" s="54">
        <f t="shared" si="164"/>
        <v>1</v>
      </c>
      <c r="H315" s="8"/>
      <c r="I315" s="8"/>
      <c r="J315" s="8"/>
      <c r="K315" s="8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2"/>
      <c r="AB315" s="2"/>
      <c r="AC315" s="2"/>
      <c r="AD315" s="2"/>
      <c r="AE315" s="2"/>
      <c r="AF315" s="2"/>
      <c r="AG315" s="2"/>
      <c r="AH315" s="2"/>
      <c r="AI315" s="2"/>
    </row>
    <row r="316">
      <c r="A316" s="6"/>
      <c r="B316" s="7" t="s">
        <v>42</v>
      </c>
      <c r="C316" s="54">
        <f t="shared" ref="C316:G316" si="165">IF(RAND()&gt;$C$115, 1, 0)</f>
        <v>1</v>
      </c>
      <c r="D316" s="54">
        <f t="shared" si="165"/>
        <v>1</v>
      </c>
      <c r="E316" s="54">
        <f t="shared" si="165"/>
        <v>1</v>
      </c>
      <c r="F316" s="54">
        <f t="shared" si="165"/>
        <v>1</v>
      </c>
      <c r="G316" s="54">
        <f t="shared" si="165"/>
        <v>1</v>
      </c>
      <c r="H316" s="8"/>
      <c r="I316" s="8"/>
      <c r="J316" s="8"/>
      <c r="K316" s="8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2"/>
      <c r="AB316" s="2"/>
      <c r="AC316" s="2"/>
      <c r="AD316" s="2"/>
      <c r="AE316" s="2"/>
      <c r="AF316" s="2"/>
      <c r="AG316" s="2"/>
      <c r="AH316" s="2"/>
      <c r="AI316" s="2"/>
    </row>
    <row r="317">
      <c r="A317" s="6"/>
      <c r="B317" s="6"/>
      <c r="C317" s="54">
        <f t="shared" ref="C317:G317" si="166">IF(RAND()&gt;$C$115, 1, 0)</f>
        <v>1</v>
      </c>
      <c r="D317" s="54">
        <f t="shared" si="166"/>
        <v>1</v>
      </c>
      <c r="E317" s="54">
        <f t="shared" si="166"/>
        <v>1</v>
      </c>
      <c r="F317" s="54">
        <f t="shared" si="166"/>
        <v>1</v>
      </c>
      <c r="G317" s="54">
        <f t="shared" si="166"/>
        <v>1</v>
      </c>
      <c r="H317" s="8"/>
      <c r="I317" s="8"/>
      <c r="J317" s="8"/>
      <c r="K317" s="8"/>
      <c r="L317" s="6"/>
      <c r="M317" s="12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2"/>
      <c r="AB317" s="2"/>
      <c r="AC317" s="2"/>
      <c r="AD317" s="2"/>
      <c r="AE317" s="2"/>
      <c r="AF317" s="2"/>
      <c r="AG317" s="2"/>
      <c r="AH317" s="2"/>
      <c r="AI317" s="2"/>
    </row>
    <row r="318">
      <c r="A318" s="6"/>
      <c r="B318" s="6"/>
      <c r="C318" s="54">
        <f t="shared" ref="C318:G318" si="167">IF(RAND()&gt;$C$115, 1, 0)</f>
        <v>1</v>
      </c>
      <c r="D318" s="54">
        <f t="shared" si="167"/>
        <v>1</v>
      </c>
      <c r="E318" s="54">
        <f t="shared" si="167"/>
        <v>1</v>
      </c>
      <c r="F318" s="54">
        <f t="shared" si="167"/>
        <v>1</v>
      </c>
      <c r="G318" s="54">
        <f t="shared" si="167"/>
        <v>1</v>
      </c>
      <c r="H318" s="8"/>
      <c r="I318" s="8"/>
      <c r="J318" s="8"/>
      <c r="K318" s="8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2"/>
      <c r="AB318" s="2"/>
      <c r="AC318" s="2"/>
      <c r="AD318" s="2"/>
      <c r="AE318" s="2"/>
      <c r="AF318" s="2"/>
      <c r="AG318" s="2"/>
      <c r="AH318" s="2"/>
      <c r="AI318" s="2"/>
    </row>
    <row r="319">
      <c r="A319" s="6"/>
      <c r="B319" s="6"/>
      <c r="C319" s="54">
        <f t="shared" ref="C319:G319" si="168">IF(RAND()&gt;$C$115, 1, 0)</f>
        <v>1</v>
      </c>
      <c r="D319" s="54">
        <f t="shared" si="168"/>
        <v>1</v>
      </c>
      <c r="E319" s="54">
        <f t="shared" si="168"/>
        <v>1</v>
      </c>
      <c r="F319" s="54">
        <f t="shared" si="168"/>
        <v>1</v>
      </c>
      <c r="G319" s="54">
        <f t="shared" si="168"/>
        <v>1</v>
      </c>
      <c r="H319" s="8"/>
      <c r="I319" s="8"/>
      <c r="J319" s="8"/>
      <c r="K319" s="8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2"/>
      <c r="AB319" s="2"/>
      <c r="AC319" s="2"/>
      <c r="AD319" s="2"/>
      <c r="AE319" s="2"/>
      <c r="AF319" s="2"/>
      <c r="AG319" s="2"/>
      <c r="AH319" s="2"/>
      <c r="AI319" s="2"/>
    </row>
    <row r="320">
      <c r="B320" s="1"/>
      <c r="C320" s="2"/>
      <c r="D320" s="2"/>
      <c r="E320" s="50" t="s">
        <v>37</v>
      </c>
      <c r="F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>
      <c r="B321" s="1"/>
      <c r="C321" s="2"/>
      <c r="D321" s="2"/>
      <c r="E321" s="50" t="s">
        <v>37</v>
      </c>
      <c r="F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>
      <c r="B322" s="51" t="s">
        <v>41</v>
      </c>
      <c r="C322" s="52">
        <f t="array" ref="C322:G326">K290:O294*C315:G319</f>
        <v>98.30759215</v>
      </c>
      <c r="D322" s="52">
        <v>2.307265397216664</v>
      </c>
      <c r="E322" s="52">
        <v>0.0</v>
      </c>
      <c r="F322" s="52">
        <v>146.4617471328219</v>
      </c>
      <c r="G322" s="52">
        <v>3.749246567222624</v>
      </c>
      <c r="H322" s="52"/>
      <c r="I322" s="52"/>
      <c r="J322" s="52"/>
      <c r="K322" s="5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>
      <c r="B323" s="1"/>
      <c r="C323" s="52">
        <v>15.622608802661734</v>
      </c>
      <c r="D323" s="52">
        <v>0.5187720783374198</v>
      </c>
      <c r="E323" s="52">
        <v>25.737453838630426</v>
      </c>
      <c r="F323" s="52">
        <v>43.91480302655255</v>
      </c>
      <c r="G323" s="52">
        <v>6.2867746999867435</v>
      </c>
      <c r="H323" s="52"/>
      <c r="I323" s="52"/>
      <c r="J323" s="52"/>
      <c r="K323" s="5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>
      <c r="B324" s="1"/>
      <c r="C324" s="52">
        <v>21.616894956378218</v>
      </c>
      <c r="D324" s="52">
        <v>-1.6946018692920535</v>
      </c>
      <c r="E324" s="52">
        <v>30.850600508585824</v>
      </c>
      <c r="F324" s="52">
        <v>42.64688595354589</v>
      </c>
      <c r="G324" s="52">
        <v>3.9178124589278704</v>
      </c>
      <c r="H324" s="52"/>
      <c r="I324" s="52"/>
      <c r="J324" s="52"/>
      <c r="K324" s="5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>
      <c r="B325" s="1"/>
      <c r="C325" s="52">
        <v>-5.41041567319632</v>
      </c>
      <c r="D325" s="52">
        <v>-122.96504570180534</v>
      </c>
      <c r="E325" s="52">
        <v>35.7743839329631</v>
      </c>
      <c r="F325" s="52">
        <v>36.57467578991885</v>
      </c>
      <c r="G325" s="52">
        <v>-37.97694599036489</v>
      </c>
      <c r="H325" s="52"/>
      <c r="I325" s="52"/>
      <c r="J325" s="52"/>
      <c r="K325" s="5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>
      <c r="B326" s="1"/>
      <c r="C326" s="52">
        <v>2.634491373881799</v>
      </c>
      <c r="D326" s="52">
        <v>-79.20003983337568</v>
      </c>
      <c r="E326" s="52">
        <v>30.51927306268356</v>
      </c>
      <c r="F326" s="52">
        <v>59.65473550231464</v>
      </c>
      <c r="G326" s="52">
        <v>15.70308915993791</v>
      </c>
      <c r="H326" s="52"/>
      <c r="I326" s="52"/>
      <c r="J326" s="52"/>
      <c r="K326" s="5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>
      <c r="A328" s="4" t="s">
        <v>92</v>
      </c>
    </row>
    <row r="329">
      <c r="B329" s="1"/>
      <c r="C329" s="52"/>
      <c r="D329" s="52"/>
      <c r="E329" s="50" t="s">
        <v>37</v>
      </c>
      <c r="F329" s="52"/>
      <c r="G329" s="52"/>
      <c r="H329" s="52"/>
      <c r="I329" s="52"/>
      <c r="J329" s="52"/>
      <c r="K329" s="5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>
      <c r="B330" s="51" t="s">
        <v>80</v>
      </c>
      <c r="C330" s="599">
        <f t="array" ref="C330:G334">C250:G254</f>
        <v>0.01361084015</v>
      </c>
      <c r="D330" s="600">
        <v>3.8801556458110844</v>
      </c>
      <c r="E330" s="600">
        <v>-1.333883128141129</v>
      </c>
      <c r="F330" s="600">
        <v>11.802596599821587</v>
      </c>
      <c r="G330" s="601">
        <v>1.858702317258631</v>
      </c>
      <c r="H330" s="52"/>
      <c r="I330" s="52"/>
      <c r="J330" s="52"/>
      <c r="K330" s="5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>
      <c r="B331" s="51" t="s">
        <v>45</v>
      </c>
      <c r="C331" s="602">
        <v>-0.1254765398289739</v>
      </c>
      <c r="D331" s="52">
        <v>-1.1446705524066743</v>
      </c>
      <c r="E331" s="52">
        <v>-4.0307459569724955</v>
      </c>
      <c r="F331" s="52">
        <v>0.7626730873990741</v>
      </c>
      <c r="G331" s="603">
        <v>-2.168360013838368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>
      <c r="B332" s="51" t="s">
        <v>34</v>
      </c>
      <c r="C332" s="602">
        <v>2.2038509142832994</v>
      </c>
      <c r="D332" s="52">
        <v>2.3333718104213315</v>
      </c>
      <c r="E332" s="52">
        <v>-0.26177759380422794</v>
      </c>
      <c r="F332" s="52">
        <v>6.690753707751016</v>
      </c>
      <c r="G332" s="603">
        <v>1.6665762503598889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>
      <c r="B333" s="1"/>
      <c r="C333" s="602">
        <v>1.7836941129131563</v>
      </c>
      <c r="D333" s="52">
        <v>-1.8206529768760908</v>
      </c>
      <c r="E333" s="52">
        <v>4.118934927992142</v>
      </c>
      <c r="F333" s="52">
        <v>-0.13360168459901944</v>
      </c>
      <c r="G333" s="604">
        <v>8.62139967408805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>
      <c r="B334" s="1"/>
      <c r="C334" s="605">
        <v>3.5170249770196236</v>
      </c>
      <c r="D334" s="606">
        <v>-7.682962892240195</v>
      </c>
      <c r="E334" s="606">
        <v>-0.6021384953170831</v>
      </c>
      <c r="F334" s="606">
        <v>-3.862458141475702</v>
      </c>
      <c r="G334" s="607">
        <v>0.9905410520749451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>
      <c r="B336" s="51" t="s">
        <v>81</v>
      </c>
      <c r="C336" s="52">
        <f t="array" ref="C336:G340">C322:G326+C330:G334</f>
        <v>98.32120299</v>
      </c>
      <c r="D336" s="52">
        <v>6.187421043027749</v>
      </c>
      <c r="E336" s="52">
        <v>-1.333883128141129</v>
      </c>
      <c r="F336" s="52">
        <v>158.26434373264348</v>
      </c>
      <c r="G336" s="52">
        <v>5.607948884481255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>
      <c r="B337" s="1"/>
      <c r="C337" s="52">
        <v>15.49713226283276</v>
      </c>
      <c r="D337" s="52">
        <v>-0.6258984740692545</v>
      </c>
      <c r="E337" s="52">
        <v>21.70670788165793</v>
      </c>
      <c r="F337" s="52">
        <v>44.67747611395162</v>
      </c>
      <c r="G337" s="52">
        <v>4.118414686148375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>
      <c r="B338" s="1"/>
      <c r="C338" s="52">
        <v>23.82074587066152</v>
      </c>
      <c r="D338" s="52">
        <v>0.638769941129278</v>
      </c>
      <c r="E338" s="52">
        <v>30.588822914781595</v>
      </c>
      <c r="F338" s="52">
        <v>49.337639661296905</v>
      </c>
      <c r="G338" s="52">
        <v>5.58438870928776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>
      <c r="B339" s="1"/>
      <c r="C339" s="52">
        <v>-3.626721560283164</v>
      </c>
      <c r="D339" s="52">
        <v>-124.78569867868143</v>
      </c>
      <c r="E339" s="52">
        <v>39.89331886095524</v>
      </c>
      <c r="F339" s="52">
        <v>36.44107410531983</v>
      </c>
      <c r="G339" s="52">
        <v>-29.35554631627684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>
      <c r="B340" s="1"/>
      <c r="C340" s="52">
        <v>6.151516350901423</v>
      </c>
      <c r="D340" s="52">
        <v>-86.88300272561588</v>
      </c>
      <c r="E340" s="52">
        <v>29.917134567366478</v>
      </c>
      <c r="F340" s="52">
        <v>55.79227736083894</v>
      </c>
      <c r="G340" s="52">
        <v>16.693630212012856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>
      <c r="B341" s="1"/>
      <c r="C341" s="2"/>
      <c r="D341" s="2"/>
      <c r="E341" s="2"/>
      <c r="F341" s="50" t="s">
        <v>37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>
      <c r="B342" s="1"/>
      <c r="C342" s="2"/>
      <c r="D342" s="2"/>
      <c r="E342" s="2"/>
      <c r="F342" s="50" t="s">
        <v>37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>
      <c r="A343" s="55" t="s">
        <v>93</v>
      </c>
    </row>
    <row r="344">
      <c r="A344" s="4" t="s">
        <v>94</v>
      </c>
    </row>
    <row r="345">
      <c r="B345" s="1"/>
      <c r="C345" s="2"/>
      <c r="D345" s="2"/>
      <c r="E345" s="2"/>
      <c r="F345" s="50" t="s">
        <v>37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>
      <c r="B346" s="1"/>
      <c r="C346" s="51" t="s">
        <v>95</v>
      </c>
      <c r="D346" s="52">
        <f t="array" ref="D346:H350">C336:G340</f>
        <v>98.32120299</v>
      </c>
      <c r="E346" s="52">
        <v>6.187421043027749</v>
      </c>
      <c r="F346" s="52">
        <v>-1.333883128141129</v>
      </c>
      <c r="G346" s="52">
        <v>158.26434373264348</v>
      </c>
      <c r="H346" s="52">
        <v>5.607948884481255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>
      <c r="B347" s="1"/>
      <c r="C347" s="51" t="s">
        <v>96</v>
      </c>
      <c r="D347" s="52">
        <v>15.49713226283276</v>
      </c>
      <c r="E347" s="52">
        <v>-0.6258984740692545</v>
      </c>
      <c r="F347" s="52">
        <v>21.70670788165793</v>
      </c>
      <c r="G347" s="52">
        <v>44.67747611395162</v>
      </c>
      <c r="H347" s="52">
        <v>4.118414686148375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>
      <c r="B348" s="1"/>
      <c r="C348" s="2"/>
      <c r="D348" s="52">
        <v>23.82074587066152</v>
      </c>
      <c r="E348" s="52">
        <v>0.638769941129278</v>
      </c>
      <c r="F348" s="52">
        <v>30.588822914781595</v>
      </c>
      <c r="G348" s="52">
        <v>49.337639661296905</v>
      </c>
      <c r="H348" s="52">
        <v>5.58438870928776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>
      <c r="B349" s="1"/>
      <c r="C349" s="2"/>
      <c r="D349" s="52">
        <v>-3.626721560283164</v>
      </c>
      <c r="E349" s="52">
        <v>-124.78569867868143</v>
      </c>
      <c r="F349" s="52">
        <v>39.89331886095524</v>
      </c>
      <c r="G349" s="52">
        <v>36.44107410531983</v>
      </c>
      <c r="H349" s="52">
        <v>-29.35554631627684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>
      <c r="B350" s="1"/>
      <c r="C350" s="2"/>
      <c r="D350" s="52">
        <v>6.151516350901423</v>
      </c>
      <c r="E350" s="52">
        <v>-86.88300272561588</v>
      </c>
      <c r="F350" s="52">
        <v>29.917134567366478</v>
      </c>
      <c r="G350" s="52">
        <v>55.79227736083894</v>
      </c>
      <c r="H350" s="52">
        <v>16.693630212012856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>
      <c r="B351" s="1"/>
      <c r="C351" s="2"/>
      <c r="D351" s="2"/>
      <c r="E351" s="2"/>
      <c r="F351" s="50" t="s">
        <v>37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>
      <c r="B352" s="1"/>
      <c r="C352" s="51" t="s">
        <v>97</v>
      </c>
      <c r="D352" s="52">
        <f t="shared" ref="D352:H352" si="169">NORMINV(rand(),0,1)</f>
        <v>0.1853758059</v>
      </c>
      <c r="E352" s="52">
        <f t="shared" si="169"/>
        <v>-0.7671274472</v>
      </c>
      <c r="F352" s="52">
        <f t="shared" si="169"/>
        <v>0.2698862805</v>
      </c>
      <c r="G352" s="52">
        <f t="shared" si="169"/>
        <v>0.5523638979</v>
      </c>
      <c r="H352" s="52">
        <f t="shared" si="169"/>
        <v>-2.912567414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>
      <c r="B353" s="1"/>
      <c r="C353" s="51" t="s">
        <v>96</v>
      </c>
      <c r="D353" s="52">
        <f t="shared" ref="D353:H353" si="170">NORMINV(rand(),0,1)</f>
        <v>-0.7886100359</v>
      </c>
      <c r="E353" s="52">
        <f t="shared" si="170"/>
        <v>0.8595806589</v>
      </c>
      <c r="F353" s="52">
        <f t="shared" si="170"/>
        <v>0.02442931603</v>
      </c>
      <c r="G353" s="52">
        <f t="shared" si="170"/>
        <v>0.2695487168</v>
      </c>
      <c r="H353" s="52">
        <f t="shared" si="170"/>
        <v>-0.5113079324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>
      <c r="B354" s="1"/>
      <c r="C354" s="2"/>
      <c r="D354" s="52">
        <f t="shared" ref="D354:H354" si="171">NORMINV(rand(),0,1)</f>
        <v>0.1307683053</v>
      </c>
      <c r="E354" s="52">
        <f t="shared" si="171"/>
        <v>0.9914988217</v>
      </c>
      <c r="F354" s="52">
        <f t="shared" si="171"/>
        <v>-0.5165142852</v>
      </c>
      <c r="G354" s="52">
        <f t="shared" si="171"/>
        <v>-2.332638789</v>
      </c>
      <c r="H354" s="52">
        <f t="shared" si="171"/>
        <v>1.103904942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>
      <c r="B355" s="1"/>
      <c r="C355" s="2"/>
      <c r="D355" s="52">
        <f t="shared" ref="D355:H355" si="172">NORMINV(rand(),0,1)</f>
        <v>-0.1508534832</v>
      </c>
      <c r="E355" s="52">
        <f t="shared" si="172"/>
        <v>0.3299562886</v>
      </c>
      <c r="F355" s="52">
        <f t="shared" si="172"/>
        <v>1.635485759</v>
      </c>
      <c r="G355" s="52">
        <f t="shared" si="172"/>
        <v>0.1118607515</v>
      </c>
      <c r="H355" s="52">
        <f t="shared" si="172"/>
        <v>0.9186356122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>
      <c r="B356" s="1"/>
      <c r="C356" s="2"/>
      <c r="D356" s="52">
        <f t="shared" ref="D356:H356" si="173">NORMINV(rand(),0,1)</f>
        <v>-1.680970992</v>
      </c>
      <c r="E356" s="52">
        <f t="shared" si="173"/>
        <v>0.9274305015</v>
      </c>
      <c r="F356" s="52">
        <f t="shared" si="173"/>
        <v>-0.05753017996</v>
      </c>
      <c r="G356" s="52">
        <f t="shared" si="173"/>
        <v>0.3649645193</v>
      </c>
      <c r="H356" s="52">
        <f t="shared" si="173"/>
        <v>-1.016043859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>
      <c r="B357" s="1"/>
      <c r="C357" s="2"/>
      <c r="D357" s="2"/>
      <c r="E357" s="2"/>
      <c r="F357" s="50" t="s">
        <v>37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>
      <c r="B358" s="1"/>
      <c r="C358" s="51" t="s">
        <v>98</v>
      </c>
      <c r="D358" s="52">
        <f t="shared" ref="D358:H358" si="174">NORMINV(rand(),0,1)</f>
        <v>1.704994401</v>
      </c>
      <c r="E358" s="52">
        <f t="shared" si="174"/>
        <v>0.6150648115</v>
      </c>
      <c r="F358" s="52">
        <f t="shared" si="174"/>
        <v>-0.3186747333</v>
      </c>
      <c r="G358" s="52">
        <f t="shared" si="174"/>
        <v>0.5534913422</v>
      </c>
      <c r="H358" s="52">
        <f t="shared" si="174"/>
        <v>0.9141011364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>
      <c r="B359" s="1"/>
      <c r="C359" s="51" t="s">
        <v>96</v>
      </c>
      <c r="D359" s="52">
        <f t="shared" ref="D359:H359" si="175">NORMINV(rand(),0,1)</f>
        <v>-1.09903104</v>
      </c>
      <c r="E359" s="52">
        <f t="shared" si="175"/>
        <v>1.040638979</v>
      </c>
      <c r="F359" s="52">
        <f t="shared" si="175"/>
        <v>1.549655557</v>
      </c>
      <c r="G359" s="52">
        <f t="shared" si="175"/>
        <v>0.2140034187</v>
      </c>
      <c r="H359" s="52">
        <f t="shared" si="175"/>
        <v>1.028410743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>
      <c r="B360" s="1"/>
      <c r="C360" s="2"/>
      <c r="D360" s="52">
        <f t="shared" ref="D360:H360" si="176">NORMINV(rand(),0,1)</f>
        <v>0.995758313</v>
      </c>
      <c r="E360" s="52">
        <f t="shared" si="176"/>
        <v>-0.384573542</v>
      </c>
      <c r="F360" s="52">
        <f t="shared" si="176"/>
        <v>2.361694841</v>
      </c>
      <c r="G360" s="52">
        <f t="shared" si="176"/>
        <v>1.50665878</v>
      </c>
      <c r="H360" s="52">
        <f t="shared" si="176"/>
        <v>0.1133074818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>
      <c r="B361" s="1"/>
      <c r="C361" s="2"/>
      <c r="D361" s="52">
        <f t="shared" ref="D361:H361" si="177">NORMINV(rand(),0,1)</f>
        <v>0.443258645</v>
      </c>
      <c r="E361" s="52">
        <f t="shared" si="177"/>
        <v>-0.6262673371</v>
      </c>
      <c r="F361" s="52">
        <f t="shared" si="177"/>
        <v>-1.602455229</v>
      </c>
      <c r="G361" s="52">
        <f t="shared" si="177"/>
        <v>-0.9560116945</v>
      </c>
      <c r="H361" s="52">
        <f t="shared" si="177"/>
        <v>-0.466838192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>
      <c r="B362" s="1"/>
      <c r="C362" s="2"/>
      <c r="D362" s="52">
        <f t="shared" ref="D362:H362" si="178">NORMINV(rand(),0,1)</f>
        <v>0.6188335052</v>
      </c>
      <c r="E362" s="52">
        <f t="shared" si="178"/>
        <v>0.2475262651</v>
      </c>
      <c r="F362" s="52">
        <f t="shared" si="178"/>
        <v>0.3252982268</v>
      </c>
      <c r="G362" s="52">
        <f t="shared" si="178"/>
        <v>1.362705283</v>
      </c>
      <c r="H362" s="52">
        <f t="shared" si="178"/>
        <v>0.04200130395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>
      <c r="B363" s="1"/>
      <c r="C363" s="2"/>
      <c r="D363" s="2"/>
      <c r="E363" s="2"/>
      <c r="F363" s="50" t="s">
        <v>37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>
      <c r="B364" s="1"/>
      <c r="C364" s="618" t="s">
        <v>99</v>
      </c>
      <c r="D364" s="465">
        <f t="shared" ref="D364:H364" si="179">NORMINV(rand(),0,1)</f>
        <v>0.1516931754</v>
      </c>
      <c r="E364" s="619">
        <f t="shared" si="179"/>
        <v>0.9111735191</v>
      </c>
      <c r="F364" s="620">
        <f t="shared" si="179"/>
        <v>-0.9901217132</v>
      </c>
      <c r="G364" s="621">
        <f t="shared" si="179"/>
        <v>1.311050928</v>
      </c>
      <c r="H364" s="381">
        <f t="shared" si="179"/>
        <v>-0.5161180423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>
      <c r="B365" s="1"/>
      <c r="C365" s="7" t="s">
        <v>96</v>
      </c>
      <c r="D365" s="622">
        <f t="shared" ref="D365:H365" si="180">NORMINV(rand(),0,1)</f>
        <v>0.09519733339</v>
      </c>
      <c r="E365" s="623">
        <f t="shared" si="180"/>
        <v>-0.6794534379</v>
      </c>
      <c r="F365" s="530">
        <f t="shared" si="180"/>
        <v>1.499722878</v>
      </c>
      <c r="G365" s="319">
        <f t="shared" si="180"/>
        <v>-0.4840947771</v>
      </c>
      <c r="H365" s="455">
        <f t="shared" si="180"/>
        <v>-0.93198669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>
      <c r="B366" s="1"/>
      <c r="C366" s="6"/>
      <c r="D366" s="530">
        <f t="shared" ref="D366:H366" si="181">NORMINV(rand(),0,1)</f>
        <v>0.2507749285</v>
      </c>
      <c r="E366" s="624">
        <f t="shared" si="181"/>
        <v>-0.544628424</v>
      </c>
      <c r="F366" s="625">
        <f t="shared" si="181"/>
        <v>1.265707404</v>
      </c>
      <c r="G366" s="626">
        <f t="shared" si="181"/>
        <v>0.1246222082</v>
      </c>
      <c r="H366" s="134">
        <f t="shared" si="181"/>
        <v>-0.3554569891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>
      <c r="B367" s="1"/>
      <c r="C367" s="6"/>
      <c r="D367" s="81">
        <f t="shared" ref="D367:H367" si="182">NORMINV(rand(),0,1)</f>
        <v>0.5776777459</v>
      </c>
      <c r="E367" s="627">
        <f t="shared" si="182"/>
        <v>-0.8298117389</v>
      </c>
      <c r="F367" s="549">
        <f t="shared" si="182"/>
        <v>1.85687771</v>
      </c>
      <c r="G367" s="539">
        <f t="shared" si="182"/>
        <v>-1.411574974</v>
      </c>
      <c r="H367" s="628">
        <f t="shared" si="182"/>
        <v>0.4010144284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>
      <c r="B368" s="1"/>
      <c r="C368" s="6"/>
      <c r="D368" s="629">
        <f t="shared" ref="D368:H368" si="183">NORMINV(rand(),0,1)</f>
        <v>0.2266796852</v>
      </c>
      <c r="E368" s="630">
        <f t="shared" si="183"/>
        <v>-1.634008328</v>
      </c>
      <c r="F368" s="631">
        <f t="shared" si="183"/>
        <v>0.4298171499</v>
      </c>
      <c r="G368" s="236">
        <f t="shared" si="183"/>
        <v>1.981016698</v>
      </c>
      <c r="H368" s="78">
        <f t="shared" si="183"/>
        <v>-0.04522256521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>
      <c r="B369" s="1"/>
      <c r="C369" s="6"/>
      <c r="D369" s="6"/>
      <c r="E369" s="6"/>
      <c r="F369" s="50" t="s">
        <v>37</v>
      </c>
      <c r="G369" s="6"/>
      <c r="H369" s="6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>
      <c r="B370" s="1"/>
      <c r="C370" s="618" t="s">
        <v>100</v>
      </c>
      <c r="D370" s="465">
        <f t="shared" ref="D370:H370" si="184">NORMINV(rand(),0,1)</f>
        <v>0.1800963019</v>
      </c>
      <c r="E370" s="619">
        <f t="shared" si="184"/>
        <v>0.1467684486</v>
      </c>
      <c r="F370" s="620">
        <f t="shared" si="184"/>
        <v>0.4631288464</v>
      </c>
      <c r="G370" s="621">
        <f t="shared" si="184"/>
        <v>0.4831630843</v>
      </c>
      <c r="H370" s="381">
        <f t="shared" si="184"/>
        <v>-0.2868010076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>
      <c r="B371" s="1"/>
      <c r="C371" s="7" t="s">
        <v>96</v>
      </c>
      <c r="D371" s="622">
        <f t="shared" ref="D371:H371" si="185">NORMINV(rand(),0,1)</f>
        <v>-0.01358370056</v>
      </c>
      <c r="E371" s="623">
        <f t="shared" si="185"/>
        <v>-0.423433141</v>
      </c>
      <c r="F371" s="530">
        <f t="shared" si="185"/>
        <v>0.2954483581</v>
      </c>
      <c r="G371" s="319">
        <f t="shared" si="185"/>
        <v>0.5634617281</v>
      </c>
      <c r="H371" s="455">
        <f t="shared" si="185"/>
        <v>-0.411091394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>
      <c r="B372" s="1"/>
      <c r="C372" s="6"/>
      <c r="D372" s="530">
        <f t="shared" ref="D372:H372" si="186">NORMINV(rand(),0,1)</f>
        <v>-0.64487284</v>
      </c>
      <c r="E372" s="624">
        <f t="shared" si="186"/>
        <v>0.2216028736</v>
      </c>
      <c r="F372" s="625">
        <f t="shared" si="186"/>
        <v>-0.02927522936</v>
      </c>
      <c r="G372" s="626">
        <f t="shared" si="186"/>
        <v>0.8295271679</v>
      </c>
      <c r="H372" s="134">
        <f t="shared" si="186"/>
        <v>-0.1615472129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>
      <c r="B373" s="1"/>
      <c r="C373" s="6"/>
      <c r="D373" s="81">
        <f t="shared" ref="D373:H373" si="187">NORMINV(rand(),0,1)</f>
        <v>-0.7015173716</v>
      </c>
      <c r="E373" s="627">
        <f t="shared" si="187"/>
        <v>0.5718009329</v>
      </c>
      <c r="F373" s="549">
        <f t="shared" si="187"/>
        <v>-0.725958416</v>
      </c>
      <c r="G373" s="539">
        <f t="shared" si="187"/>
        <v>-0.7576125089</v>
      </c>
      <c r="H373" s="628">
        <f t="shared" si="187"/>
        <v>1.038228013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>
      <c r="B374" s="1"/>
      <c r="C374" s="6"/>
      <c r="D374" s="629">
        <f t="shared" ref="D374:H374" si="188">NORMINV(rand(),0,1)</f>
        <v>-0.2176278169</v>
      </c>
      <c r="E374" s="630">
        <f t="shared" si="188"/>
        <v>-0.5126108729</v>
      </c>
      <c r="F374" s="631">
        <f t="shared" si="188"/>
        <v>-0.03976793202</v>
      </c>
      <c r="G374" s="236">
        <f t="shared" si="188"/>
        <v>0.1386657157</v>
      </c>
      <c r="H374" s="78">
        <f t="shared" si="188"/>
        <v>-0.7883653981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>
      <c r="B375" s="1"/>
      <c r="C375" s="6"/>
      <c r="D375" s="6"/>
      <c r="E375" s="6"/>
      <c r="F375" s="50" t="s">
        <v>37</v>
      </c>
      <c r="G375" s="6"/>
      <c r="H375" s="6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>
      <c r="B376" s="1"/>
      <c r="C376" s="618" t="s">
        <v>101</v>
      </c>
      <c r="D376" s="465">
        <f t="shared" ref="D376:H376" si="189">NORMINV(rand(),0,1)</f>
        <v>1.21233872</v>
      </c>
      <c r="E376" s="619">
        <f t="shared" si="189"/>
        <v>-1.174356381</v>
      </c>
      <c r="F376" s="620">
        <f t="shared" si="189"/>
        <v>0.8236682215</v>
      </c>
      <c r="G376" s="621">
        <f t="shared" si="189"/>
        <v>-0.8738340063</v>
      </c>
      <c r="H376" s="381">
        <f t="shared" si="189"/>
        <v>-0.3727228527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>
      <c r="B377" s="1"/>
      <c r="C377" s="7" t="s">
        <v>96</v>
      </c>
      <c r="D377" s="622">
        <f t="shared" ref="D377:H377" si="190">NORMINV(rand(),0,1)</f>
        <v>1.755456672</v>
      </c>
      <c r="E377" s="623">
        <f t="shared" si="190"/>
        <v>-0.0496690573</v>
      </c>
      <c r="F377" s="530">
        <f t="shared" si="190"/>
        <v>-0.8796757186</v>
      </c>
      <c r="G377" s="319">
        <f t="shared" si="190"/>
        <v>1.210224308</v>
      </c>
      <c r="H377" s="455">
        <f t="shared" si="190"/>
        <v>-0.5746819756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>
      <c r="B378" s="1"/>
      <c r="C378" s="6"/>
      <c r="D378" s="530">
        <f t="shared" ref="D378:H378" si="191">NORMINV(rand(),0,1)</f>
        <v>-0.7646042201</v>
      </c>
      <c r="E378" s="624">
        <f t="shared" si="191"/>
        <v>0.2114264519</v>
      </c>
      <c r="F378" s="625">
        <f t="shared" si="191"/>
        <v>1.69453873</v>
      </c>
      <c r="G378" s="626">
        <f t="shared" si="191"/>
        <v>1.303827751</v>
      </c>
      <c r="H378" s="134">
        <f t="shared" si="191"/>
        <v>-0.02901280017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>
      <c r="B379" s="1"/>
      <c r="C379" s="6"/>
      <c r="D379" s="81">
        <f t="shared" ref="D379:H379" si="192">NORMINV(rand(),0,1)</f>
        <v>0.2124692812</v>
      </c>
      <c r="E379" s="627">
        <f t="shared" si="192"/>
        <v>-0.6796115417</v>
      </c>
      <c r="F379" s="549">
        <f t="shared" si="192"/>
        <v>0.8772914661</v>
      </c>
      <c r="G379" s="539">
        <f t="shared" si="192"/>
        <v>1.921833595</v>
      </c>
      <c r="H379" s="628">
        <f t="shared" si="192"/>
        <v>-2.72587293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>
      <c r="B380" s="1"/>
      <c r="C380" s="6"/>
      <c r="D380" s="629">
        <f t="shared" ref="D380:H380" si="193">NORMINV(rand(),0,1)</f>
        <v>0.315397435</v>
      </c>
      <c r="E380" s="630">
        <f t="shared" si="193"/>
        <v>1.557039936</v>
      </c>
      <c r="F380" s="631">
        <f t="shared" si="193"/>
        <v>0.8066974581</v>
      </c>
      <c r="G380" s="236">
        <f t="shared" si="193"/>
        <v>-1.325754473</v>
      </c>
      <c r="H380" s="78">
        <f t="shared" si="193"/>
        <v>1.902591568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>
      <c r="B381" s="1"/>
      <c r="C381" s="6"/>
      <c r="D381" s="6"/>
      <c r="E381" s="6"/>
      <c r="F381" s="50" t="s">
        <v>37</v>
      </c>
      <c r="G381" s="6"/>
      <c r="H381" s="6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>
      <c r="B382" s="1"/>
      <c r="C382" s="618" t="s">
        <v>102</v>
      </c>
      <c r="D382" s="465">
        <f t="shared" ref="D382:H382" si="194">NORMINV(rand(),0,1)</f>
        <v>0.9582840003</v>
      </c>
      <c r="E382" s="619">
        <f t="shared" si="194"/>
        <v>1.133900669</v>
      </c>
      <c r="F382" s="620">
        <f t="shared" si="194"/>
        <v>-0.1298489904</v>
      </c>
      <c r="G382" s="621">
        <f t="shared" si="194"/>
        <v>-0.4854582906</v>
      </c>
      <c r="H382" s="381">
        <f t="shared" si="194"/>
        <v>-0.3882254938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>
      <c r="B383" s="1"/>
      <c r="C383" s="7" t="s">
        <v>96</v>
      </c>
      <c r="D383" s="622">
        <f t="shared" ref="D383:H383" si="195">NORMINV(rand(),0,1)</f>
        <v>0.3303345682</v>
      </c>
      <c r="E383" s="623">
        <f t="shared" si="195"/>
        <v>-0.08677487866</v>
      </c>
      <c r="F383" s="530">
        <f t="shared" si="195"/>
        <v>0.9674817363</v>
      </c>
      <c r="G383" s="319">
        <f t="shared" si="195"/>
        <v>1.487140817</v>
      </c>
      <c r="H383" s="455">
        <f t="shared" si="195"/>
        <v>-0.05509240966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>
      <c r="B384" s="1"/>
      <c r="C384" s="6"/>
      <c r="D384" s="530">
        <f t="shared" ref="D384:H384" si="196">NORMINV(rand(),0,1)</f>
        <v>-0.02452341419</v>
      </c>
      <c r="E384" s="624">
        <f t="shared" si="196"/>
        <v>1.723968205</v>
      </c>
      <c r="F384" s="625">
        <f t="shared" si="196"/>
        <v>1.806253127</v>
      </c>
      <c r="G384" s="626">
        <f t="shared" si="196"/>
        <v>0.9349013357</v>
      </c>
      <c r="H384" s="134">
        <f t="shared" si="196"/>
        <v>-0.3594342375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>
      <c r="B385" s="1"/>
      <c r="C385" s="6"/>
      <c r="D385" s="81">
        <f t="shared" ref="D385:H385" si="197">NORMINV(rand(),0,1)</f>
        <v>-1.10357671</v>
      </c>
      <c r="E385" s="627">
        <f t="shared" si="197"/>
        <v>0.4834576486</v>
      </c>
      <c r="F385" s="549">
        <f t="shared" si="197"/>
        <v>0.9396818829</v>
      </c>
      <c r="G385" s="539">
        <f t="shared" si="197"/>
        <v>-0.2884914017</v>
      </c>
      <c r="H385" s="628">
        <f t="shared" si="197"/>
        <v>-0.2622819703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>
      <c r="B386" s="1"/>
      <c r="C386" s="6"/>
      <c r="D386" s="629">
        <f t="shared" ref="D386:H386" si="198">NORMINV(rand(),0,1)</f>
        <v>-1.276653398</v>
      </c>
      <c r="E386" s="630">
        <f t="shared" si="198"/>
        <v>-0.06773852779</v>
      </c>
      <c r="F386" s="631">
        <f t="shared" si="198"/>
        <v>1.759924008</v>
      </c>
      <c r="G386" s="236">
        <f t="shared" si="198"/>
        <v>1.115612962</v>
      </c>
      <c r="H386" s="78">
        <f t="shared" si="198"/>
        <v>0.3944122833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>
      <c r="B387" s="1"/>
      <c r="C387" s="6"/>
      <c r="D387" s="6"/>
      <c r="E387" s="6"/>
      <c r="F387" s="50" t="s">
        <v>37</v>
      </c>
      <c r="G387" s="6"/>
      <c r="H387" s="6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>
      <c r="B388" s="1"/>
      <c r="C388" s="618" t="s">
        <v>103</v>
      </c>
      <c r="D388" s="465">
        <f t="shared" ref="D388:H388" si="199">NORMINV(rand(),0,1)</f>
        <v>1.199448784</v>
      </c>
      <c r="E388" s="619">
        <f t="shared" si="199"/>
        <v>-0.175305325</v>
      </c>
      <c r="F388" s="620">
        <f t="shared" si="199"/>
        <v>0.3238937545</v>
      </c>
      <c r="G388" s="621">
        <f t="shared" si="199"/>
        <v>0.940997443</v>
      </c>
      <c r="H388" s="381">
        <f t="shared" si="199"/>
        <v>1.928184065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>
      <c r="B389" s="1"/>
      <c r="C389" s="7" t="s">
        <v>96</v>
      </c>
      <c r="D389" s="622">
        <f t="shared" ref="D389:H389" si="200">NORMINV(rand(),0,1)</f>
        <v>0.3433052816</v>
      </c>
      <c r="E389" s="623">
        <f t="shared" si="200"/>
        <v>-0.5835283646</v>
      </c>
      <c r="F389" s="530">
        <f t="shared" si="200"/>
        <v>-1.03001969</v>
      </c>
      <c r="G389" s="319">
        <f t="shared" si="200"/>
        <v>-0.1633896711</v>
      </c>
      <c r="H389" s="455">
        <f t="shared" si="200"/>
        <v>-1.63121067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>
      <c r="B390" s="1"/>
      <c r="C390" s="6"/>
      <c r="D390" s="530">
        <f t="shared" ref="D390:H390" si="201">NORMINV(rand(),0,1)</f>
        <v>-1.377387428</v>
      </c>
      <c r="E390" s="624">
        <f t="shared" si="201"/>
        <v>-0.3494263163</v>
      </c>
      <c r="F390" s="625">
        <f t="shared" si="201"/>
        <v>-1.108650164</v>
      </c>
      <c r="G390" s="626">
        <f t="shared" si="201"/>
        <v>-0.9921521707</v>
      </c>
      <c r="H390" s="134">
        <f t="shared" si="201"/>
        <v>0.2700596498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>
      <c r="B391" s="1"/>
      <c r="C391" s="6"/>
      <c r="D391" s="81">
        <f t="shared" ref="D391:H391" si="202">NORMINV(rand(),0,1)</f>
        <v>1.170253208</v>
      </c>
      <c r="E391" s="627">
        <f t="shared" si="202"/>
        <v>-1.3441894</v>
      </c>
      <c r="F391" s="549">
        <f t="shared" si="202"/>
        <v>-1.12064976</v>
      </c>
      <c r="G391" s="539">
        <f t="shared" si="202"/>
        <v>0.8558118967</v>
      </c>
      <c r="H391" s="628">
        <f t="shared" si="202"/>
        <v>-0.03327588605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>
      <c r="B392" s="1"/>
      <c r="C392" s="6"/>
      <c r="D392" s="629">
        <f t="shared" ref="D392:H392" si="203">NORMINV(rand(),0,1)</f>
        <v>-0.06733132159</v>
      </c>
      <c r="E392" s="630">
        <f t="shared" si="203"/>
        <v>-0.1203164308</v>
      </c>
      <c r="F392" s="631">
        <f t="shared" si="203"/>
        <v>0.2102676901</v>
      </c>
      <c r="G392" s="236">
        <f t="shared" si="203"/>
        <v>1.737904645</v>
      </c>
      <c r="H392" s="78">
        <f t="shared" si="203"/>
        <v>1.132758788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>
      <c r="B393" s="1"/>
      <c r="C393" s="6"/>
      <c r="D393" s="6"/>
      <c r="E393" s="6"/>
      <c r="F393" s="50" t="s">
        <v>37</v>
      </c>
      <c r="G393" s="6"/>
      <c r="H393" s="6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>
      <c r="B394" s="1"/>
      <c r="C394" s="618" t="s">
        <v>104</v>
      </c>
      <c r="D394" s="465">
        <f t="shared" ref="D394:H394" si="204">NORMINV(rand(),0,1)</f>
        <v>-0.600092619</v>
      </c>
      <c r="E394" s="619">
        <f t="shared" si="204"/>
        <v>-0.4819376851</v>
      </c>
      <c r="F394" s="620">
        <f t="shared" si="204"/>
        <v>-0.2407530664</v>
      </c>
      <c r="G394" s="621">
        <f t="shared" si="204"/>
        <v>0.3005369098</v>
      </c>
      <c r="H394" s="381">
        <f t="shared" si="204"/>
        <v>1.452409261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>
      <c r="B395" s="1"/>
      <c r="C395" s="7" t="s">
        <v>96</v>
      </c>
      <c r="D395" s="622">
        <f t="shared" ref="D395:H395" si="205">NORMINV(rand(),0,1)</f>
        <v>1.148159717</v>
      </c>
      <c r="E395" s="623">
        <f t="shared" si="205"/>
        <v>-0.4570581407</v>
      </c>
      <c r="F395" s="530">
        <f t="shared" si="205"/>
        <v>1.860361459</v>
      </c>
      <c r="G395" s="319">
        <f t="shared" si="205"/>
        <v>2.019582102</v>
      </c>
      <c r="H395" s="455">
        <f t="shared" si="205"/>
        <v>0.08917260865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>
      <c r="B396" s="1"/>
      <c r="C396" s="6"/>
      <c r="D396" s="530">
        <f t="shared" ref="D396:H396" si="206">NORMINV(rand(),0,1)</f>
        <v>-1.152190172</v>
      </c>
      <c r="E396" s="624">
        <f t="shared" si="206"/>
        <v>-1.115570895</v>
      </c>
      <c r="F396" s="625">
        <f t="shared" si="206"/>
        <v>-0.9458517365</v>
      </c>
      <c r="G396" s="626">
        <f t="shared" si="206"/>
        <v>-0.4350418752</v>
      </c>
      <c r="H396" s="134">
        <f t="shared" si="206"/>
        <v>-0.790242869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>
      <c r="B397" s="1"/>
      <c r="C397" s="6"/>
      <c r="D397" s="81">
        <f t="shared" ref="D397:H397" si="207">NORMINV(rand(),0,1)</f>
        <v>-0.4971215102</v>
      </c>
      <c r="E397" s="627">
        <f t="shared" si="207"/>
        <v>0.7834648403</v>
      </c>
      <c r="F397" s="549">
        <f t="shared" si="207"/>
        <v>2.097542413</v>
      </c>
      <c r="G397" s="539">
        <f t="shared" si="207"/>
        <v>-0.9751420254</v>
      </c>
      <c r="H397" s="628">
        <f t="shared" si="207"/>
        <v>-0.8792259555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>
      <c r="B398" s="1"/>
      <c r="C398" s="6"/>
      <c r="D398" s="629">
        <f t="shared" ref="D398:H398" si="208">NORMINV(rand(),0,1)</f>
        <v>0.05814195635</v>
      </c>
      <c r="E398" s="630">
        <f t="shared" si="208"/>
        <v>1.520258611</v>
      </c>
      <c r="F398" s="631">
        <f t="shared" si="208"/>
        <v>-0.7478634078</v>
      </c>
      <c r="G398" s="236">
        <f t="shared" si="208"/>
        <v>-0.4973740952</v>
      </c>
      <c r="H398" s="78">
        <f t="shared" si="208"/>
        <v>-0.09641482721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>
      <c r="B399" s="1"/>
      <c r="C399" s="6"/>
      <c r="D399" s="6"/>
      <c r="E399" s="6"/>
      <c r="F399" s="50" t="s">
        <v>37</v>
      </c>
      <c r="G399" s="6"/>
      <c r="H399" s="6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>
      <c r="B400" s="1"/>
      <c r="C400" s="618" t="s">
        <v>105</v>
      </c>
      <c r="D400" s="465">
        <f t="shared" ref="D400:H400" si="209">NORMINV(rand(),0,1)</f>
        <v>-0.6342748964</v>
      </c>
      <c r="E400" s="619">
        <f t="shared" si="209"/>
        <v>-1.408465979</v>
      </c>
      <c r="F400" s="620">
        <f t="shared" si="209"/>
        <v>0.644173548</v>
      </c>
      <c r="G400" s="621">
        <f t="shared" si="209"/>
        <v>-1.624760693</v>
      </c>
      <c r="H400" s="381">
        <f t="shared" si="209"/>
        <v>0.5854320007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>
      <c r="B401" s="1"/>
      <c r="C401" s="7" t="s">
        <v>96</v>
      </c>
      <c r="D401" s="622">
        <f t="shared" ref="D401:H401" si="210">NORMINV(rand(),0,1)</f>
        <v>0.7916614956</v>
      </c>
      <c r="E401" s="623">
        <f t="shared" si="210"/>
        <v>2.321968007</v>
      </c>
      <c r="F401" s="530">
        <f t="shared" si="210"/>
        <v>0.4061232915</v>
      </c>
      <c r="G401" s="319">
        <f t="shared" si="210"/>
        <v>0.05525191455</v>
      </c>
      <c r="H401" s="455">
        <f t="shared" si="210"/>
        <v>-0.5665959475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>
      <c r="B402" s="1"/>
      <c r="C402" s="6"/>
      <c r="D402" s="530">
        <f t="shared" ref="D402:H402" si="211">NORMINV(rand(),0,1)</f>
        <v>-1.504897559</v>
      </c>
      <c r="E402" s="624">
        <f t="shared" si="211"/>
        <v>-0.7014855915</v>
      </c>
      <c r="F402" s="625">
        <f t="shared" si="211"/>
        <v>1.749624255</v>
      </c>
      <c r="G402" s="626">
        <f t="shared" si="211"/>
        <v>0.4918458005</v>
      </c>
      <c r="H402" s="134">
        <f t="shared" si="211"/>
        <v>0.07736000404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>
      <c r="B403" s="1"/>
      <c r="C403" s="6"/>
      <c r="D403" s="81">
        <f t="shared" ref="D403:H403" si="212">NORMINV(rand(),0,1)</f>
        <v>0.6956594397</v>
      </c>
      <c r="E403" s="627">
        <f t="shared" si="212"/>
        <v>0.05149103606</v>
      </c>
      <c r="F403" s="549">
        <f t="shared" si="212"/>
        <v>-0.5270858018</v>
      </c>
      <c r="G403" s="539">
        <f t="shared" si="212"/>
        <v>0.0854895515</v>
      </c>
      <c r="H403" s="628">
        <f t="shared" si="212"/>
        <v>-0.5406392125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>
      <c r="B404" s="1"/>
      <c r="C404" s="6"/>
      <c r="D404" s="629">
        <f t="shared" ref="D404:H404" si="213">NORMINV(rand(),0,1)</f>
        <v>1.344689596</v>
      </c>
      <c r="E404" s="630">
        <f t="shared" si="213"/>
        <v>-2.276581186</v>
      </c>
      <c r="F404" s="631">
        <f t="shared" si="213"/>
        <v>0.3999031072</v>
      </c>
      <c r="G404" s="236">
        <f t="shared" si="213"/>
        <v>0.3998471389</v>
      </c>
      <c r="H404" s="78">
        <f t="shared" si="213"/>
        <v>-1.448785754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>
      <c r="B405" s="1"/>
      <c r="C405" s="6"/>
      <c r="D405" s="6"/>
      <c r="E405" s="6"/>
      <c r="F405" s="50" t="s">
        <v>37</v>
      </c>
      <c r="G405" s="6"/>
      <c r="H405" s="6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>
      <c r="B406" s="1"/>
      <c r="C406" s="618" t="s">
        <v>106</v>
      </c>
      <c r="D406" s="465">
        <f t="shared" ref="D406:H406" si="214">NORMINV(rand(),0,1)</f>
        <v>0.2810144232</v>
      </c>
      <c r="E406" s="619">
        <f t="shared" si="214"/>
        <v>0.6750269409</v>
      </c>
      <c r="F406" s="620">
        <f t="shared" si="214"/>
        <v>0.6369383751</v>
      </c>
      <c r="G406" s="621">
        <f t="shared" si="214"/>
        <v>-0.4815613954</v>
      </c>
      <c r="H406" s="381">
        <f t="shared" si="214"/>
        <v>-1.659248777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>
      <c r="B407" s="1"/>
      <c r="C407" s="7" t="s">
        <v>96</v>
      </c>
      <c r="D407" s="622">
        <f t="shared" ref="D407:H407" si="215">NORMINV(rand(),0,1)</f>
        <v>-1.53419548</v>
      </c>
      <c r="E407" s="623">
        <f t="shared" si="215"/>
        <v>-0.6980502869</v>
      </c>
      <c r="F407" s="530">
        <f t="shared" si="215"/>
        <v>-0.7754400282</v>
      </c>
      <c r="G407" s="319">
        <f t="shared" si="215"/>
        <v>0.769671227</v>
      </c>
      <c r="H407" s="455">
        <f t="shared" si="215"/>
        <v>-0.2241512065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>
      <c r="B408" s="1"/>
      <c r="C408" s="6"/>
      <c r="D408" s="530">
        <f t="shared" ref="D408:H408" si="216">NORMINV(rand(),0,1)</f>
        <v>1.015167076</v>
      </c>
      <c r="E408" s="624">
        <f t="shared" si="216"/>
        <v>0.08933028059</v>
      </c>
      <c r="F408" s="625">
        <f t="shared" si="216"/>
        <v>0.494750702</v>
      </c>
      <c r="G408" s="626">
        <f t="shared" si="216"/>
        <v>0.5936775002</v>
      </c>
      <c r="H408" s="134">
        <f t="shared" si="216"/>
        <v>-0.761301233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>
      <c r="B409" s="1"/>
      <c r="C409" s="6"/>
      <c r="D409" s="81">
        <f t="shared" ref="D409:H409" si="217">NORMINV(rand(),0,1)</f>
        <v>-1.327457149</v>
      </c>
      <c r="E409" s="627">
        <f t="shared" si="217"/>
        <v>-0.2008804986</v>
      </c>
      <c r="F409" s="549">
        <f t="shared" si="217"/>
        <v>-0.5314567397</v>
      </c>
      <c r="G409" s="539">
        <f t="shared" si="217"/>
        <v>-0.1658010347</v>
      </c>
      <c r="H409" s="628">
        <f t="shared" si="217"/>
        <v>1.100595637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>
      <c r="B410" s="1"/>
      <c r="C410" s="6"/>
      <c r="D410" s="629">
        <f t="shared" ref="D410:H410" si="218">NORMINV(rand(),0,1)</f>
        <v>-0.4932080493</v>
      </c>
      <c r="E410" s="630">
        <f t="shared" si="218"/>
        <v>-0.4348696052</v>
      </c>
      <c r="F410" s="631">
        <f t="shared" si="218"/>
        <v>-0.2258468645</v>
      </c>
      <c r="G410" s="236">
        <f t="shared" si="218"/>
        <v>-1.08606343</v>
      </c>
      <c r="H410" s="78">
        <f t="shared" si="218"/>
        <v>-0.6434781231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>
      <c r="B411" s="1"/>
      <c r="C411" s="6"/>
      <c r="D411" s="6"/>
      <c r="E411" s="6"/>
      <c r="F411" s="50" t="s">
        <v>37</v>
      </c>
      <c r="G411" s="6"/>
      <c r="H411" s="6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>
      <c r="B412" s="1"/>
      <c r="C412" s="618" t="s">
        <v>107</v>
      </c>
      <c r="D412" s="465">
        <f t="shared" ref="D412:H412" si="219">NORMINV(rand(),0,1)</f>
        <v>1.913385243</v>
      </c>
      <c r="E412" s="619">
        <f t="shared" si="219"/>
        <v>-0.2910953035</v>
      </c>
      <c r="F412" s="620">
        <f t="shared" si="219"/>
        <v>-0.4796545035</v>
      </c>
      <c r="G412" s="621">
        <f t="shared" si="219"/>
        <v>0.7090022598</v>
      </c>
      <c r="H412" s="381">
        <f t="shared" si="219"/>
        <v>0.7251839113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>
      <c r="B413" s="1"/>
      <c r="C413" s="7" t="s">
        <v>96</v>
      </c>
      <c r="D413" s="622">
        <f t="shared" ref="D413:H413" si="220">NORMINV(rand(),0,1)</f>
        <v>-0.2784865994</v>
      </c>
      <c r="E413" s="623">
        <f t="shared" si="220"/>
        <v>0.2763804268</v>
      </c>
      <c r="F413" s="530">
        <f t="shared" si="220"/>
        <v>1.477078301</v>
      </c>
      <c r="G413" s="319">
        <f t="shared" si="220"/>
        <v>0.5667840014</v>
      </c>
      <c r="H413" s="455">
        <f t="shared" si="220"/>
        <v>0.004693892839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>
      <c r="B414" s="1"/>
      <c r="C414" s="6"/>
      <c r="D414" s="530">
        <f t="shared" ref="D414:H414" si="221">NORMINV(rand(),0,1)</f>
        <v>-0.03278014164</v>
      </c>
      <c r="E414" s="624">
        <f t="shared" si="221"/>
        <v>0.4391095916</v>
      </c>
      <c r="F414" s="625">
        <f t="shared" si="221"/>
        <v>0.1111021443</v>
      </c>
      <c r="G414" s="626">
        <f t="shared" si="221"/>
        <v>1.149426203</v>
      </c>
      <c r="H414" s="134">
        <f t="shared" si="221"/>
        <v>2.031744984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>
      <c r="B415" s="1"/>
      <c r="C415" s="6"/>
      <c r="D415" s="81">
        <f t="shared" ref="D415:H415" si="222">NORMINV(rand(),0,1)</f>
        <v>0.7351590877</v>
      </c>
      <c r="E415" s="627">
        <f t="shared" si="222"/>
        <v>-0.3227635117</v>
      </c>
      <c r="F415" s="549">
        <f t="shared" si="222"/>
        <v>0.2448085153</v>
      </c>
      <c r="G415" s="539">
        <f t="shared" si="222"/>
        <v>-0.4563417234</v>
      </c>
      <c r="H415" s="628">
        <f t="shared" si="222"/>
        <v>0.09040398175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>
      <c r="B416" s="1"/>
      <c r="C416" s="6"/>
      <c r="D416" s="629">
        <f t="shared" ref="D416:H416" si="223">NORMINV(rand(),0,1)</f>
        <v>1.592708412</v>
      </c>
      <c r="E416" s="630">
        <f t="shared" si="223"/>
        <v>0.8512390401</v>
      </c>
      <c r="F416" s="631">
        <f t="shared" si="223"/>
        <v>-0.05132443036</v>
      </c>
      <c r="G416" s="236">
        <f t="shared" si="223"/>
        <v>-0.4146111684</v>
      </c>
      <c r="H416" s="78">
        <f t="shared" si="223"/>
        <v>0.4155337982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>
      <c r="A417" s="12"/>
      <c r="B417" s="12"/>
      <c r="C417" s="12"/>
      <c r="D417" s="12"/>
      <c r="E417" s="50" t="s">
        <v>37</v>
      </c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</row>
    <row r="418">
      <c r="A418" s="4" t="s">
        <v>108</v>
      </c>
    </row>
    <row r="419">
      <c r="B419" s="1"/>
      <c r="C419" s="2"/>
      <c r="D419" s="2"/>
      <c r="E419" s="50" t="s">
        <v>37</v>
      </c>
      <c r="F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>
      <c r="B420" s="7" t="s">
        <v>45</v>
      </c>
      <c r="C420" s="56">
        <f t="shared" ref="C420:G420" si="224">(D412-AVERAGE($D412:$H412))/STDEVP($D412:$H412)</f>
        <v>1.630369322</v>
      </c>
      <c r="D420" s="56">
        <f t="shared" si="224"/>
        <v>-0.9404916708</v>
      </c>
      <c r="E420" s="56">
        <f t="shared" si="224"/>
        <v>-1.160389049</v>
      </c>
      <c r="F420" s="56">
        <f t="shared" si="224"/>
        <v>0.2258201932</v>
      </c>
      <c r="G420" s="56">
        <f t="shared" si="224"/>
        <v>0.2446912042</v>
      </c>
      <c r="H420" s="608"/>
      <c r="I420" s="608"/>
      <c r="J420" s="608"/>
      <c r="K420" s="608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>
      <c r="C421" s="56">
        <f t="shared" ref="C421:G421" si="225">(D413-AVERAGE($D413:$H413))/STDEVP($D413:$H413)</f>
        <v>-1.140174149</v>
      </c>
      <c r="D421" s="56">
        <f t="shared" si="225"/>
        <v>-0.2203332648</v>
      </c>
      <c r="E421" s="56">
        <f t="shared" si="225"/>
        <v>1.770145429</v>
      </c>
      <c r="F421" s="56">
        <f t="shared" si="225"/>
        <v>0.2610885319</v>
      </c>
      <c r="G421" s="56">
        <f t="shared" si="225"/>
        <v>-0.6707265477</v>
      </c>
      <c r="H421" s="608"/>
      <c r="I421" s="608"/>
      <c r="J421" s="608"/>
      <c r="K421" s="608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>
      <c r="C422" s="56">
        <f t="shared" ref="C422:G422" si="226">(D414-AVERAGE($D414:$H414))/STDEVP($D414:$H414)</f>
        <v>-1.010954903</v>
      </c>
      <c r="D422" s="56">
        <f t="shared" si="226"/>
        <v>-0.3934030473</v>
      </c>
      <c r="E422" s="56">
        <f t="shared" si="226"/>
        <v>-0.8226592771</v>
      </c>
      <c r="F422" s="56">
        <f t="shared" si="226"/>
        <v>0.5361728905</v>
      </c>
      <c r="G422" s="56">
        <f t="shared" si="226"/>
        <v>1.690844337</v>
      </c>
      <c r="H422" s="608"/>
      <c r="I422" s="608"/>
      <c r="J422" s="608"/>
      <c r="K422" s="608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>
      <c r="C423" s="56">
        <f t="shared" ref="C423:G423" si="227">(D415-AVERAGE($D415:$H415))/STDEVP($D415:$H415)</f>
        <v>1.59193113</v>
      </c>
      <c r="D423" s="56">
        <f t="shared" si="227"/>
        <v>-0.8960662767</v>
      </c>
      <c r="E423" s="56">
        <f t="shared" si="227"/>
        <v>0.4387362243</v>
      </c>
      <c r="F423" s="56">
        <f t="shared" si="227"/>
        <v>-1.210212363</v>
      </c>
      <c r="G423" s="56">
        <f t="shared" si="227"/>
        <v>0.07561128543</v>
      </c>
      <c r="H423" s="608"/>
      <c r="I423" s="608"/>
      <c r="J423" s="608"/>
      <c r="K423" s="608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>
      <c r="C424" s="56">
        <f t="shared" ref="C424:G424" si="228">(D416-AVERAGE($D416:$H416))/STDEVP($D416:$H416)</f>
        <v>1.587312093</v>
      </c>
      <c r="D424" s="56">
        <f t="shared" si="228"/>
        <v>0.5308093463</v>
      </c>
      <c r="E424" s="56">
        <f t="shared" si="228"/>
        <v>-0.7552326956</v>
      </c>
      <c r="F424" s="56">
        <f t="shared" si="228"/>
        <v>-1.272871658</v>
      </c>
      <c r="G424" s="56">
        <f t="shared" si="228"/>
        <v>-0.09001708561</v>
      </c>
      <c r="H424" s="608"/>
      <c r="I424" s="608"/>
      <c r="J424" s="608"/>
      <c r="K424" s="608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>
      <c r="A426" s="4" t="s">
        <v>109</v>
      </c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2"/>
      <c r="AF427" s="2"/>
      <c r="AG427" s="2"/>
      <c r="AH427" s="2"/>
      <c r="AI427" s="2"/>
    </row>
    <row r="428">
      <c r="A428" s="6"/>
      <c r="B428" s="6"/>
      <c r="C428" s="31">
        <v>1.0</v>
      </c>
      <c r="D428" s="31">
        <v>2.0</v>
      </c>
      <c r="E428" s="31">
        <v>3.0</v>
      </c>
      <c r="F428" s="31">
        <v>4.0</v>
      </c>
      <c r="G428" s="31">
        <v>5.0</v>
      </c>
      <c r="H428" s="31" t="s">
        <v>6</v>
      </c>
      <c r="I428" s="31">
        <v>52678.0</v>
      </c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V428" s="6"/>
      <c r="W428" s="6"/>
      <c r="X428" s="6"/>
      <c r="Y428" s="6"/>
      <c r="Z428" s="6"/>
      <c r="AA428" s="6"/>
      <c r="AB428" s="6"/>
      <c r="AC428" s="6"/>
      <c r="AD428" s="6"/>
      <c r="AE428" s="2"/>
      <c r="AF428" s="2"/>
      <c r="AG428" s="2"/>
      <c r="AH428" s="2"/>
      <c r="AI428" s="2"/>
    </row>
    <row r="429">
      <c r="A429" s="6"/>
      <c r="B429" s="6"/>
      <c r="C429" s="31" t="s">
        <v>5</v>
      </c>
      <c r="D429" s="31" t="s">
        <v>11</v>
      </c>
      <c r="E429" s="31" t="s">
        <v>12</v>
      </c>
      <c r="F429" s="31" t="s">
        <v>13</v>
      </c>
      <c r="G429" s="31" t="s">
        <v>14</v>
      </c>
      <c r="H429" s="31" t="s">
        <v>6</v>
      </c>
      <c r="I429" s="31" t="s">
        <v>110</v>
      </c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V429" s="6"/>
      <c r="W429" s="6"/>
      <c r="X429" s="6"/>
      <c r="Y429" s="6"/>
      <c r="Z429" s="6"/>
      <c r="AA429" s="6"/>
      <c r="AB429" s="6"/>
      <c r="AC429" s="6"/>
      <c r="AD429" s="6"/>
      <c r="AE429" s="2"/>
      <c r="AF429" s="2"/>
      <c r="AG429" s="2"/>
      <c r="AH429" s="2"/>
      <c r="AI429" s="2"/>
    </row>
    <row r="430">
      <c r="A430" s="6"/>
      <c r="B430" s="618">
        <v>1.0</v>
      </c>
      <c r="C430" s="632">
        <v>1.0</v>
      </c>
      <c r="D430" s="633">
        <v>-0.4</v>
      </c>
      <c r="E430" s="633">
        <v>0.1</v>
      </c>
      <c r="F430" s="633">
        <v>0.8</v>
      </c>
      <c r="G430" s="633">
        <v>0.0</v>
      </c>
      <c r="H430" s="634" t="s">
        <v>6</v>
      </c>
      <c r="I430" s="635">
        <v>-3.6</v>
      </c>
      <c r="J430" s="636"/>
      <c r="K430" s="636"/>
      <c r="L430" s="636"/>
      <c r="M430" s="636"/>
      <c r="N430" s="636"/>
      <c r="O430" s="636"/>
      <c r="P430" s="636"/>
      <c r="Q430" s="636"/>
      <c r="R430" s="636"/>
      <c r="S430" s="636"/>
      <c r="V430" s="6"/>
      <c r="W430" s="6"/>
      <c r="X430" s="6"/>
      <c r="Y430" s="6"/>
      <c r="Z430" s="6"/>
      <c r="AA430" s="6"/>
      <c r="AB430" s="6"/>
      <c r="AC430" s="6"/>
      <c r="AD430" s="6"/>
      <c r="AE430" s="2"/>
      <c r="AF430" s="2"/>
      <c r="AG430" s="2"/>
      <c r="AH430" s="2"/>
      <c r="AI430" s="2"/>
    </row>
    <row r="431">
      <c r="A431" s="6"/>
      <c r="B431" s="618">
        <v>2.0</v>
      </c>
      <c r="C431" s="637">
        <v>-0.1</v>
      </c>
      <c r="D431" s="636">
        <v>0.7</v>
      </c>
      <c r="E431" s="636">
        <v>-1.4</v>
      </c>
      <c r="F431" s="636">
        <v>-1.1</v>
      </c>
      <c r="G431" s="636">
        <v>0.4</v>
      </c>
      <c r="H431" s="31" t="s">
        <v>6</v>
      </c>
      <c r="I431" s="638">
        <v>-0.4</v>
      </c>
      <c r="J431" s="636"/>
      <c r="K431" s="636"/>
      <c r="L431" s="636"/>
      <c r="M431" s="636"/>
      <c r="N431" s="636"/>
      <c r="O431" s="636"/>
      <c r="P431" s="636"/>
      <c r="Q431" s="636"/>
      <c r="R431" s="636"/>
      <c r="S431" s="636"/>
      <c r="V431" s="6"/>
      <c r="W431" s="6"/>
      <c r="X431" s="6"/>
      <c r="Y431" s="6"/>
      <c r="Z431" s="6"/>
      <c r="AA431" s="6"/>
      <c r="AB431" s="6"/>
      <c r="AC431" s="6"/>
      <c r="AD431" s="6"/>
      <c r="AE431" s="2"/>
      <c r="AF431" s="2"/>
      <c r="AG431" s="2"/>
      <c r="AH431" s="2"/>
      <c r="AI431" s="2"/>
    </row>
    <row r="432">
      <c r="A432" s="6"/>
      <c r="B432" s="618">
        <v>3.0</v>
      </c>
      <c r="C432" s="637">
        <v>-0.2</v>
      </c>
      <c r="D432" s="636">
        <v>0.3</v>
      </c>
      <c r="E432" s="636">
        <v>-1.5</v>
      </c>
      <c r="F432" s="636">
        <v>-0.5</v>
      </c>
      <c r="G432" s="636">
        <v>0.0</v>
      </c>
      <c r="H432" s="31" t="s">
        <v>6</v>
      </c>
      <c r="I432" s="638">
        <v>0.9</v>
      </c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V432" s="6"/>
      <c r="W432" s="6"/>
      <c r="X432" s="6"/>
      <c r="Y432" s="6"/>
      <c r="Z432" s="6"/>
      <c r="AA432" s="6"/>
      <c r="AB432" s="6"/>
      <c r="AC432" s="6"/>
      <c r="AD432" s="6"/>
      <c r="AE432" s="2"/>
      <c r="AF432" s="2"/>
      <c r="AG432" s="2"/>
      <c r="AH432" s="2"/>
      <c r="AI432" s="2"/>
    </row>
    <row r="433">
      <c r="A433" s="6"/>
      <c r="B433" s="618">
        <v>4.0</v>
      </c>
      <c r="C433" s="637">
        <v>1.4</v>
      </c>
      <c r="D433" s="636">
        <v>-0.6</v>
      </c>
      <c r="E433" s="636">
        <v>1.0</v>
      </c>
      <c r="F433" s="636">
        <v>-0.4</v>
      </c>
      <c r="G433" s="636">
        <v>-0.5</v>
      </c>
      <c r="H433" s="31" t="s">
        <v>6</v>
      </c>
      <c r="I433" s="638">
        <v>1.0</v>
      </c>
      <c r="J433" s="636"/>
      <c r="K433" s="636"/>
      <c r="L433" s="636"/>
      <c r="M433" s="636"/>
      <c r="N433" s="636"/>
      <c r="O433" s="636"/>
      <c r="P433" s="636"/>
      <c r="Q433" s="636"/>
      <c r="R433" s="636"/>
      <c r="S433" s="636"/>
      <c r="V433" s="6"/>
      <c r="W433" s="6"/>
      <c r="X433" s="6"/>
      <c r="Y433" s="6"/>
      <c r="Z433" s="6"/>
      <c r="AA433" s="6"/>
      <c r="AB433" s="6"/>
      <c r="AC433" s="6"/>
      <c r="AD433" s="6"/>
      <c r="AE433" s="2"/>
      <c r="AF433" s="2"/>
      <c r="AG433" s="2"/>
      <c r="AH433" s="2"/>
      <c r="AI433" s="2"/>
    </row>
    <row r="434">
      <c r="A434" s="6"/>
      <c r="B434" s="618">
        <v>5.0</v>
      </c>
      <c r="C434" s="637">
        <v>-0.6</v>
      </c>
      <c r="D434" s="636">
        <v>0.8</v>
      </c>
      <c r="E434" s="636">
        <v>-1.1</v>
      </c>
      <c r="F434" s="636">
        <v>-0.7</v>
      </c>
      <c r="G434" s="636">
        <v>-0.4</v>
      </c>
      <c r="H434" s="31" t="s">
        <v>6</v>
      </c>
      <c r="I434" s="638">
        <v>-0.6</v>
      </c>
      <c r="J434" s="636"/>
      <c r="K434" s="636"/>
      <c r="L434" s="636"/>
      <c r="M434" s="636"/>
      <c r="N434" s="636"/>
      <c r="O434" s="636"/>
      <c r="P434" s="636"/>
      <c r="Q434" s="636"/>
      <c r="R434" s="636"/>
      <c r="S434" s="636"/>
      <c r="V434" s="6"/>
      <c r="W434" s="6"/>
      <c r="X434" s="6"/>
      <c r="Y434" s="6"/>
      <c r="Z434" s="6"/>
      <c r="AA434" s="6"/>
      <c r="AB434" s="6"/>
      <c r="AC434" s="6"/>
      <c r="AD434" s="6"/>
      <c r="AE434" s="2"/>
      <c r="AF434" s="2"/>
      <c r="AG434" s="2"/>
      <c r="AH434" s="2"/>
      <c r="AI434" s="2"/>
    </row>
    <row r="435">
      <c r="A435" s="6"/>
      <c r="B435" s="618" t="s">
        <v>6</v>
      </c>
      <c r="C435" s="639" t="s">
        <v>6</v>
      </c>
      <c r="D435" s="31" t="s">
        <v>6</v>
      </c>
      <c r="E435" s="31" t="s">
        <v>6</v>
      </c>
      <c r="F435" s="31" t="s">
        <v>6</v>
      </c>
      <c r="G435" s="31" t="s">
        <v>6</v>
      </c>
      <c r="H435" s="31" t="s">
        <v>6</v>
      </c>
      <c r="I435" s="640" t="s">
        <v>6</v>
      </c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V435" s="6"/>
      <c r="W435" s="6"/>
      <c r="X435" s="6"/>
      <c r="Y435" s="6"/>
      <c r="Z435" s="6"/>
      <c r="AA435" s="6"/>
      <c r="AB435" s="6"/>
      <c r="AC435" s="6"/>
      <c r="AD435" s="6"/>
      <c r="AE435" s="2"/>
      <c r="AF435" s="2"/>
      <c r="AG435" s="2"/>
      <c r="AH435" s="2"/>
      <c r="AI435" s="2"/>
    </row>
    <row r="436">
      <c r="A436" s="6"/>
      <c r="B436" s="618">
        <v>768.0</v>
      </c>
      <c r="C436" s="641">
        <v>1.1</v>
      </c>
      <c r="D436" s="642">
        <v>-0.9</v>
      </c>
      <c r="E436" s="642">
        <v>-1.1</v>
      </c>
      <c r="F436" s="642">
        <v>0.6</v>
      </c>
      <c r="G436" s="642">
        <v>-0.1</v>
      </c>
      <c r="H436" s="643">
        <v>2.5</v>
      </c>
      <c r="I436" s="644">
        <v>0.0</v>
      </c>
      <c r="J436" s="636"/>
      <c r="K436" s="636"/>
      <c r="L436" s="636"/>
      <c r="M436" s="636"/>
      <c r="N436" s="636"/>
      <c r="O436" s="636"/>
      <c r="P436" s="636"/>
      <c r="Q436" s="636"/>
      <c r="R436" s="636"/>
      <c r="S436" s="636"/>
      <c r="V436" s="6"/>
      <c r="W436" s="6"/>
      <c r="X436" s="6"/>
      <c r="Y436" s="6"/>
      <c r="Z436" s="6"/>
      <c r="AA436" s="6"/>
      <c r="AB436" s="6"/>
      <c r="AC436" s="6"/>
      <c r="AD436" s="6"/>
      <c r="AE436" s="2"/>
      <c r="AF436" s="2"/>
      <c r="AG436" s="2"/>
      <c r="AH436" s="2"/>
      <c r="AI436" s="2"/>
    </row>
    <row r="437">
      <c r="A437" s="6"/>
      <c r="B437" s="618"/>
      <c r="C437" s="636"/>
      <c r="D437" s="636"/>
      <c r="E437" s="636"/>
      <c r="F437" s="50" t="s">
        <v>37</v>
      </c>
      <c r="G437" s="636"/>
      <c r="H437" s="31"/>
      <c r="I437" s="636"/>
      <c r="J437" s="636"/>
      <c r="K437" s="636"/>
      <c r="L437" s="636"/>
      <c r="M437" s="636"/>
      <c r="N437" s="636"/>
      <c r="O437" s="636"/>
      <c r="P437" s="636"/>
      <c r="Q437" s="636"/>
      <c r="R437" s="636"/>
      <c r="S437" s="636"/>
      <c r="V437" s="6"/>
      <c r="W437" s="6"/>
      <c r="X437" s="6"/>
      <c r="Y437" s="6"/>
      <c r="Z437" s="6"/>
      <c r="AA437" s="6"/>
      <c r="AB437" s="6"/>
      <c r="AC437" s="6"/>
      <c r="AD437" s="6"/>
      <c r="AE437" s="2"/>
      <c r="AF437" s="2"/>
      <c r="AG437" s="2"/>
      <c r="AH437" s="2"/>
      <c r="AI437" s="2"/>
    </row>
    <row r="438">
      <c r="A438" s="6"/>
      <c r="B438" s="618"/>
      <c r="C438" s="636"/>
      <c r="D438" s="636"/>
      <c r="E438" s="636"/>
      <c r="F438" s="50" t="s">
        <v>37</v>
      </c>
      <c r="G438" s="636"/>
      <c r="H438" s="31"/>
      <c r="I438" s="636"/>
      <c r="J438" s="636"/>
      <c r="K438" s="636"/>
      <c r="L438" s="636"/>
      <c r="M438" s="636"/>
      <c r="N438" s="636"/>
      <c r="O438" s="636"/>
      <c r="P438" s="636"/>
      <c r="Q438" s="636"/>
      <c r="R438" s="636"/>
      <c r="S438" s="636"/>
      <c r="V438" s="6"/>
      <c r="W438" s="6"/>
      <c r="X438" s="6"/>
      <c r="Y438" s="6"/>
      <c r="Z438" s="6"/>
      <c r="AA438" s="6"/>
      <c r="AB438" s="6"/>
      <c r="AC438" s="6"/>
      <c r="AD438" s="6"/>
      <c r="AE438" s="2"/>
      <c r="AF438" s="2"/>
      <c r="AG438" s="2"/>
      <c r="AH438" s="2"/>
      <c r="AI438" s="2"/>
    </row>
    <row r="439">
      <c r="A439" s="6"/>
      <c r="B439" s="618" t="s">
        <v>111</v>
      </c>
      <c r="C439" s="52">
        <f t="array" ref="C439:G443">MMULT(C420:G424,C430:G434)</f>
        <v>2.125829847</v>
      </c>
      <c r="D439" s="52">
        <v>-1.5983477657420448</v>
      </c>
      <c r="E439" s="52">
        <v>3.1769687133151985</v>
      </c>
      <c r="F439" s="52">
        <v>2.657418900015773</v>
      </c>
      <c r="G439" s="52">
        <v>-0.5869832465691462</v>
      </c>
      <c r="H439" s="52">
        <f t="shared" ref="H439:I439" si="229">NORMINV(rand(),0,1)</f>
        <v>-0.02681755058</v>
      </c>
      <c r="I439" s="52">
        <f t="shared" si="229"/>
        <v>0.2308126413</v>
      </c>
      <c r="J439" s="636"/>
      <c r="K439" s="636"/>
      <c r="L439" s="636"/>
      <c r="M439" s="636"/>
      <c r="N439" s="636"/>
      <c r="O439" s="636"/>
      <c r="P439" s="636"/>
      <c r="Q439" s="636"/>
      <c r="R439" s="636"/>
      <c r="S439" s="636"/>
      <c r="V439" s="6"/>
      <c r="W439" s="6"/>
      <c r="X439" s="6"/>
      <c r="Y439" s="6"/>
      <c r="Z439" s="6"/>
      <c r="AA439" s="6"/>
      <c r="AB439" s="6"/>
      <c r="AC439" s="6"/>
      <c r="AD439" s="6"/>
      <c r="AE439" s="2"/>
      <c r="AF439" s="2"/>
      <c r="AG439" s="2"/>
      <c r="AH439" s="2"/>
      <c r="AI439" s="2"/>
    </row>
    <row r="440">
      <c r="C440" s="52">
        <v>-0.7042100345779536</v>
      </c>
      <c r="D440" s="52">
        <v>0.13964564549049707</v>
      </c>
      <c r="E440" s="52">
        <v>-1.461881253415335</v>
      </c>
      <c r="F440" s="52">
        <v>-1.1897722715042256</v>
      </c>
      <c r="G440" s="52">
        <v>0.04961304719933968</v>
      </c>
      <c r="H440" s="52">
        <f t="shared" ref="H440:I440" si="230">NORMINV(rand(),0,1)</f>
        <v>-1.632776671</v>
      </c>
      <c r="I440" s="52">
        <f t="shared" si="230"/>
        <v>-1.614783257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>
      <c r="B441" s="1"/>
      <c r="C441" s="52">
        <v>-1.0709472982800237</v>
      </c>
      <c r="D441" s="52">
        <v>0.9131737801675075</v>
      </c>
      <c r="E441" s="52">
        <v>0.359901811525823</v>
      </c>
      <c r="F441" s="52">
        <v>-1.3627511238215042</v>
      </c>
      <c r="G441" s="52">
        <v>-1.1017853989593211</v>
      </c>
      <c r="H441" s="52">
        <f t="shared" ref="H441:I441" si="231">NORMINV(rand(),0,1)</f>
        <v>-0.06065029842</v>
      </c>
      <c r="I441" s="52">
        <f t="shared" si="231"/>
        <v>0.97255395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>
      <c r="B442" s="1"/>
      <c r="C442" s="52">
        <v>-0.14587356661014392</v>
      </c>
      <c r="D442" s="52">
        <v>-0.34578153230313524</v>
      </c>
      <c r="E442" s="52">
        <v>-0.5378032129782896</v>
      </c>
      <c r="F442" s="52">
        <v>2.471006741797422</v>
      </c>
      <c r="G442" s="52">
        <v>0.2164351566648382</v>
      </c>
      <c r="H442" s="52">
        <f t="shared" ref="H442:I442" si="232">NORMINV(rand(),0,1)</f>
        <v>-0.0481869084</v>
      </c>
      <c r="I442" s="52">
        <f t="shared" si="232"/>
        <v>-0.157533058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>
      <c r="B443" s="1"/>
      <c r="C443" s="52">
        <v>-0.04273237241736825</v>
      </c>
      <c r="D443" s="52">
        <v>0.20178122287171518</v>
      </c>
      <c r="E443" s="52">
        <v>-0.6254056959119128</v>
      </c>
      <c r="F443" s="52">
        <v>1.6357363642440628</v>
      </c>
      <c r="G443" s="52">
        <v>0.8847664017338784</v>
      </c>
      <c r="H443" s="52">
        <f t="shared" ref="H443:I443" si="233">NORMINV(rand(),0,1)</f>
        <v>-1.94322323</v>
      </c>
      <c r="I443" s="52">
        <f t="shared" si="233"/>
        <v>-0.8562225407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>
      <c r="B444" s="1"/>
      <c r="C444" s="52">
        <f t="shared" ref="C444:I444" si="234">NORMINV(rand(),0,1)</f>
        <v>-0.5237290704</v>
      </c>
      <c r="D444" s="52">
        <f t="shared" si="234"/>
        <v>0.09147114776</v>
      </c>
      <c r="E444" s="52">
        <f t="shared" si="234"/>
        <v>-0.7909794602</v>
      </c>
      <c r="F444" s="52">
        <f t="shared" si="234"/>
        <v>-1.169963718</v>
      </c>
      <c r="G444" s="52">
        <f t="shared" si="234"/>
        <v>0.01868604428</v>
      </c>
      <c r="H444" s="52">
        <f t="shared" si="234"/>
        <v>1.67510924</v>
      </c>
      <c r="I444" s="52">
        <f t="shared" si="234"/>
        <v>-0.03654193942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>
      <c r="B445" s="1"/>
      <c r="C445" s="52">
        <f t="shared" ref="C445:I445" si="235">NORMINV(rand(),0,1)</f>
        <v>-1.201757365</v>
      </c>
      <c r="D445" s="52">
        <f t="shared" si="235"/>
        <v>0.2064543839</v>
      </c>
      <c r="E445" s="52">
        <f t="shared" si="235"/>
        <v>-1.059167295</v>
      </c>
      <c r="F445" s="52">
        <f t="shared" si="235"/>
        <v>0.4383816629</v>
      </c>
      <c r="G445" s="52">
        <f t="shared" si="235"/>
        <v>0.7221534693</v>
      </c>
      <c r="H445" s="52">
        <f t="shared" si="235"/>
        <v>0.2664217668</v>
      </c>
      <c r="I445" s="52">
        <f t="shared" si="235"/>
        <v>-0.00742417971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>
      <c r="B446" s="1"/>
      <c r="C446" s="2"/>
      <c r="D446" s="2"/>
      <c r="E446" s="2"/>
      <c r="F446" s="50" t="s">
        <v>37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>
      <c r="B447" s="1"/>
      <c r="C447" s="2"/>
      <c r="D447" s="2"/>
      <c r="E447" s="2"/>
      <c r="F447" s="50" t="s">
        <v>37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>
      <c r="A448" s="4" t="s">
        <v>112</v>
      </c>
    </row>
    <row r="449">
      <c r="B449" s="1"/>
      <c r="C449" s="2"/>
      <c r="D449" s="2"/>
      <c r="E449" s="2"/>
      <c r="F449" s="50" t="s">
        <v>37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>
      <c r="B450" s="51" t="s">
        <v>113</v>
      </c>
      <c r="C450" s="52">
        <f t="shared" ref="C450:I450" si="236">EXP(C439)/SUMPRODUCT(EXP($C439:$I439)
)</f>
        <v>0.1689327197</v>
      </c>
      <c r="D450" s="52">
        <f t="shared" si="236"/>
        <v>0.004076843001</v>
      </c>
      <c r="E450" s="52">
        <f t="shared" si="236"/>
        <v>0.4833008771</v>
      </c>
      <c r="F450" s="52">
        <f t="shared" si="236"/>
        <v>0.2874616846</v>
      </c>
      <c r="G450" s="52">
        <f t="shared" si="236"/>
        <v>0.01120866829</v>
      </c>
      <c r="H450" s="52">
        <f t="shared" si="236"/>
        <v>0.01962595902</v>
      </c>
      <c r="I450" s="52">
        <f t="shared" si="236"/>
        <v>0.02539324825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>
      <c r="B451" s="1"/>
      <c r="C451" s="52">
        <f t="shared" ref="C451:I451" si="237">EXP(C440)/SUMPRODUCT(EXP($C440:$I440)
)</f>
        <v>0.1363894484</v>
      </c>
      <c r="D451" s="52">
        <f t="shared" si="237"/>
        <v>0.3171484829</v>
      </c>
      <c r="E451" s="52">
        <f t="shared" si="237"/>
        <v>0.06393347986</v>
      </c>
      <c r="F451" s="52">
        <f t="shared" si="237"/>
        <v>0.08392740069</v>
      </c>
      <c r="G451" s="52">
        <f t="shared" si="237"/>
        <v>0.2898424404</v>
      </c>
      <c r="H451" s="52">
        <f t="shared" si="237"/>
        <v>0.05389015178</v>
      </c>
      <c r="I451" s="52">
        <f t="shared" si="237"/>
        <v>0.05486859597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>
      <c r="B452" s="1"/>
      <c r="C452" s="52">
        <f t="shared" ref="C452:I452" si="238">EXP(C441)/SUMPRODUCT(EXP($C441:$I441)
)</f>
        <v>0.04059191347</v>
      </c>
      <c r="D452" s="52">
        <f t="shared" si="238"/>
        <v>0.2952108804</v>
      </c>
      <c r="E452" s="52">
        <f t="shared" si="238"/>
        <v>0.1697654844</v>
      </c>
      <c r="F452" s="52">
        <f t="shared" si="238"/>
        <v>0.03031871097</v>
      </c>
      <c r="G452" s="52">
        <f t="shared" si="238"/>
        <v>0.03935924029</v>
      </c>
      <c r="H452" s="52">
        <f t="shared" si="238"/>
        <v>0.1114823041</v>
      </c>
      <c r="I452" s="52">
        <f t="shared" si="238"/>
        <v>0.3132714664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>
      <c r="B453" s="1"/>
      <c r="C453" s="52">
        <f t="shared" ref="C453:I453" si="239">EXP(C442)/SUMPRODUCT(EXP($C442:$I442)
)</f>
        <v>0.05072237604</v>
      </c>
      <c r="D453" s="52">
        <f t="shared" si="239"/>
        <v>0.04153179131</v>
      </c>
      <c r="E453" s="52">
        <f t="shared" si="239"/>
        <v>0.0342757295</v>
      </c>
      <c r="F453" s="52">
        <f t="shared" si="239"/>
        <v>0.6945384079</v>
      </c>
      <c r="G453" s="52">
        <f t="shared" si="239"/>
        <v>0.07286991597</v>
      </c>
      <c r="H453" s="52">
        <f t="shared" si="239"/>
        <v>0.05592736602</v>
      </c>
      <c r="I453" s="52">
        <f t="shared" si="239"/>
        <v>0.05013441327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>
      <c r="B454" s="1"/>
      <c r="C454" s="52">
        <f t="shared" ref="C454:I454" si="240">EXP(C443)/SUMPRODUCT(EXP($C443:$I443)
)</f>
        <v>0.08838817294</v>
      </c>
      <c r="D454" s="52">
        <f t="shared" si="240"/>
        <v>0.1128716989</v>
      </c>
      <c r="E454" s="52">
        <f t="shared" si="240"/>
        <v>0.04935627185</v>
      </c>
      <c r="F454" s="52">
        <f t="shared" si="240"/>
        <v>0.4735260406</v>
      </c>
      <c r="G454" s="52">
        <f t="shared" si="240"/>
        <v>0.2234610095</v>
      </c>
      <c r="H454" s="52">
        <f t="shared" si="240"/>
        <v>0.01321360939</v>
      </c>
      <c r="I454" s="52">
        <f t="shared" si="240"/>
        <v>0.03918319681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>
      <c r="B455" s="1"/>
      <c r="C455" s="52">
        <f t="shared" ref="C455:I455" si="241">EXP(C444)/SUMPRODUCT(EXP($C444:$I444)
)</f>
        <v>0.06059891272</v>
      </c>
      <c r="D455" s="52">
        <f t="shared" si="241"/>
        <v>0.112109623</v>
      </c>
      <c r="E455" s="52">
        <f t="shared" si="241"/>
        <v>0.04638733926</v>
      </c>
      <c r="F455" s="52">
        <f t="shared" si="241"/>
        <v>0.03175474946</v>
      </c>
      <c r="G455" s="52">
        <f t="shared" si="241"/>
        <v>0.1042395969</v>
      </c>
      <c r="H455" s="52">
        <f t="shared" si="241"/>
        <v>0.546271039</v>
      </c>
      <c r="I455" s="52">
        <f t="shared" si="241"/>
        <v>0.09863873969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>
      <c r="B456" s="1"/>
      <c r="C456" s="645">
        <f t="shared" ref="C456:I456" si="242">EXP(C445)/SUMPRODUCT(EXP($C445:$I445)
)</f>
        <v>0.03862771858</v>
      </c>
      <c r="D456" s="646">
        <f t="shared" si="242"/>
        <v>0.1579347331</v>
      </c>
      <c r="E456" s="646">
        <f t="shared" si="242"/>
        <v>0.04454768494</v>
      </c>
      <c r="F456" s="646">
        <f t="shared" si="242"/>
        <v>0.1991601241</v>
      </c>
      <c r="G456" s="646">
        <f t="shared" si="242"/>
        <v>0.2645105008</v>
      </c>
      <c r="H456" s="646">
        <f t="shared" si="242"/>
        <v>0.1676954017</v>
      </c>
      <c r="I456" s="647">
        <f t="shared" si="242"/>
        <v>0.1275238368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>
      <c r="C457" s="648">
        <f t="array" ref="C457:I457">SEQUENCE(1, 7, 1,1)</f>
        <v>1</v>
      </c>
      <c r="D457" s="648">
        <v>2.0</v>
      </c>
      <c r="E457" s="648">
        <v>3.0</v>
      </c>
      <c r="F457" s="648">
        <v>4.0</v>
      </c>
      <c r="G457" s="648">
        <v>5.0</v>
      </c>
      <c r="H457" s="648">
        <v>6.0</v>
      </c>
      <c r="I457" s="648">
        <v>7.0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>
      <c r="B458" s="1"/>
      <c r="C458" s="47" t="s">
        <v>114</v>
      </c>
      <c r="D458" s="47" t="s">
        <v>115</v>
      </c>
      <c r="E458" s="47" t="s">
        <v>116</v>
      </c>
      <c r="F458" s="47" t="s">
        <v>117</v>
      </c>
      <c r="G458" s="47" t="s">
        <v>118</v>
      </c>
      <c r="H458" s="47" t="s">
        <v>119</v>
      </c>
      <c r="I458" s="47" t="s">
        <v>120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>
      <c r="A460" s="4" t="s">
        <v>121</v>
      </c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>
      <c r="B462" s="51" t="s">
        <v>122</v>
      </c>
      <c r="C462" s="649">
        <f>max(C456:I456)</f>
        <v>0.2645105008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>
      <c r="B463" s="51" t="s">
        <v>123</v>
      </c>
      <c r="C463" s="2">
        <f>match(C462,C456:I456,0)</f>
        <v>5</v>
      </c>
      <c r="D463" s="2"/>
      <c r="E463" s="47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>
      <c r="B465" s="51" t="s">
        <v>124</v>
      </c>
      <c r="C465" s="47" t="s">
        <v>119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>
      <c r="A469" s="4" t="s">
        <v>125</v>
      </c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>
      <c r="B471" s="1"/>
      <c r="D471" s="2"/>
      <c r="E471" s="2"/>
      <c r="F471" s="650" t="s">
        <v>126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>
      <c r="B472" s="1"/>
      <c r="C472" s="2"/>
      <c r="D472" s="2"/>
      <c r="E472" s="2"/>
      <c r="F472" s="650" t="s">
        <v>127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>
      <c r="B473" s="1"/>
      <c r="C473" s="2"/>
      <c r="D473" s="2"/>
      <c r="E473" s="2"/>
      <c r="F473" s="650" t="s">
        <v>128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</row>
  </sheetData>
  <mergeCells count="26">
    <mergeCell ref="A2:Z2"/>
    <mergeCell ref="A3:M38"/>
    <mergeCell ref="A40:Z40"/>
    <mergeCell ref="A50:Z50"/>
    <mergeCell ref="C54:I54"/>
    <mergeCell ref="U54:AA54"/>
    <mergeCell ref="A78:AI78"/>
    <mergeCell ref="A113:AI113"/>
    <mergeCell ref="A139:AI139"/>
    <mergeCell ref="A140:AI140"/>
    <mergeCell ref="A152:Z152"/>
    <mergeCell ref="A225:AI225"/>
    <mergeCell ref="A242:AI242"/>
    <mergeCell ref="A256:AI256"/>
    <mergeCell ref="A418:AI418"/>
    <mergeCell ref="A426:AI426"/>
    <mergeCell ref="A448:AI448"/>
    <mergeCell ref="A460:AI460"/>
    <mergeCell ref="A469:AI469"/>
    <mergeCell ref="A264:AI264"/>
    <mergeCell ref="A279:AI279"/>
    <mergeCell ref="A288:AI288"/>
    <mergeCell ref="A311:AI311"/>
    <mergeCell ref="A328:AI328"/>
    <mergeCell ref="A343:AI343"/>
    <mergeCell ref="A344:AI344"/>
  </mergeCells>
  <conditionalFormatting sqref="C80:K8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03:K11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92:K100">
    <cfRule type="colorScale" priority="3">
      <colorScale>
        <cfvo type="min"/>
        <cfvo type="percentile" val="50"/>
        <cfvo type="max"/>
        <color rgb="FFFFFF00"/>
        <color rgb="FFFFFFFF"/>
        <color rgb="FF1C1CFF"/>
      </colorScale>
    </cfRule>
  </conditionalFormatting>
  <conditionalFormatting sqref="C117:K125 C128:K136 C229:K233 C236:D241 E236:E240 F236:K241 C243:K244 C315:K319 C322:K326 C329:K330 F345 F351 F357 F363">
    <cfRule type="cellIs" dxfId="0" priority="4" operator="equal">
      <formula>0</formula>
    </cfRule>
  </conditionalFormatting>
  <conditionalFormatting sqref="C128:K136 C236:D241 E236:E240 F236:K241 C243:K244 C322:K326 C329:K330 F345 F351 F357 F363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42:K150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154:Q158 C161:AC184 G194:Z198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87:Z191">
    <cfRule type="colorScale" priority="8">
      <colorScale>
        <cfvo type="min"/>
        <cfvo type="max"/>
        <color rgb="FFFFFFFF"/>
        <color rgb="FF57BB8A"/>
      </colorScale>
    </cfRule>
  </conditionalFormatting>
  <conditionalFormatting sqref="I202:W223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44:G248 C330:G334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50:G254 C336:G340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58:G262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66:V270 C290:G309 H290:I294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73:V277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81:V285">
    <cfRule type="colorScale" priority="15">
      <colorScale>
        <cfvo type="min"/>
        <cfvo type="max"/>
        <color rgb="FFFFFFFF"/>
        <color rgb="FF57BB8A"/>
      </colorScale>
    </cfRule>
  </conditionalFormatting>
  <conditionalFormatting sqref="K290:O294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346:H350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352:H356 D358:H362">
    <cfRule type="colorScale" priority="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420:G424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430:I436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439:I445">
    <cfRule type="colorScale" priority="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450:C456 D450:I456">
    <cfRule type="colorScale" priority="22">
      <colorScale>
        <cfvo type="min"/>
        <cfvo type="max"/>
        <color rgb="FFFFFFFF"/>
        <color rgb="FF57BB8A"/>
      </colorScale>
    </cfRule>
  </conditionalFormatting>
  <drawing r:id="rId1"/>
</worksheet>
</file>