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Template" sheetId="1" r:id="rId1"/>
    <sheet name="SOC_TOP" sheetId="4" r:id="rId2"/>
    <sheet name="CPU" sheetId="3" r:id="rId3"/>
    <sheet name="DDR" sheetId="6" r:id="rId4"/>
    <sheet name="AOSS" sheetId="8" r:id="rId5"/>
    <sheet name="DSP" sheetId="9" r:id="rId6"/>
    <sheet name="UserGuide" sheetId="7" r:id="rId7"/>
    <sheet name="Sheet8" sheetId="10" r:id="rId8"/>
    <sheet name="rom_bin_file" sheetId="11" r:id="rId9"/>
    <sheet name="WpsReserved_CellImgList" sheetId="2" state="veryHidden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E92AC89B43D840F0B0126773CFBC18C1" descr="upload_post_object_v2_2444555269"/>
        <xdr:cNvPicPr/>
      </xdr:nvPicPr>
      <xdr:blipFill>
        <a:blip r:embed="rId1"/>
        <a:stretch>
          <a:fillRect/>
        </a:stretch>
      </xdr:blipFill>
      <xdr:spPr>
        <a:xfrm>
          <a:off x="0" y="0"/>
          <a:ext cx="6400800" cy="2009775"/>
        </a:xfrm>
        <a:prstGeom prst="rect">
          <a:avLst/>
        </a:prstGeom>
      </xdr:spPr>
    </xdr:pic>
  </etc:cellImage>
  <etc:cellImage>
    <xdr:pic>
      <xdr:nvPicPr>
        <xdr:cNvPr id="3" name="ID_7F9E8A494E88474E996D0973172DD20F" descr="upload_post_object_v2_3161270583"/>
        <xdr:cNvPicPr/>
      </xdr:nvPicPr>
      <xdr:blipFill>
        <a:blip r:embed="rId1"/>
        <a:stretch>
          <a:fillRect/>
        </a:stretch>
      </xdr:blipFill>
      <xdr:spPr>
        <a:xfrm>
          <a:off x="0" y="0"/>
          <a:ext cx="6400800" cy="2009775"/>
        </a:xfrm>
        <a:prstGeom prst="rect">
          <a:avLst/>
        </a:prstGeom>
      </xdr:spPr>
    </xdr:pic>
  </etc:cellImage>
  <etc:cellImage>
    <xdr:pic>
      <xdr:nvPicPr>
        <xdr:cNvPr id="4" name="ID_A8F392CD09EC4F88A6D128F3AF2DDDA6" descr="upload_post_object_v2_616625248"/>
        <xdr:cNvPicPr/>
      </xdr:nvPicPr>
      <xdr:blipFill>
        <a:blip r:embed="rId2"/>
        <a:stretch>
          <a:fillRect/>
        </a:stretch>
      </xdr:blipFill>
      <xdr:spPr>
        <a:xfrm>
          <a:off x="0" y="0"/>
          <a:ext cx="5038725" cy="3476625"/>
        </a:xfrm>
        <a:prstGeom prst="rect">
          <a:avLst/>
        </a:prstGeom>
      </xdr:spPr>
    </xdr:pic>
  </etc:cellImage>
  <etc:cellImage>
    <xdr:pic>
      <xdr:nvPicPr>
        <xdr:cNvPr id="5" name="ID_7D34671AEE224821A955ABEC014A58E8" descr="upload_post_object_v2_1548812893"/>
        <xdr:cNvPicPr/>
      </xdr:nvPicPr>
      <xdr:blipFill>
        <a:blip r:embed="rId3"/>
        <a:stretch>
          <a:fillRect/>
        </a:stretch>
      </xdr:blipFill>
      <xdr:spPr>
        <a:xfrm>
          <a:off x="0" y="0"/>
          <a:ext cx="5676900" cy="42576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<sst xmlns="http://schemas.openxmlformats.org/spreadsheetml/2006/main" count="1409" uniqueCount="256">
  <si>
    <t>反馈问题</t>
  </si>
  <si>
    <t>状态</t>
  </si>
  <si>
    <t>IP</t>
  </si>
  <si>
    <t>No.</t>
  </si>
  <si>
    <t>Bits</t>
  </si>
  <si>
    <r>
      <rPr>
        <b/>
        <sz val="10"/>
        <color rgb="FF000000"/>
        <rFont val="宋体"/>
        <charset val="134"/>
        <scheme val="minor"/>
      </rPr>
      <t>Number</t>
    </r>
    <r>
      <rPr>
        <b/>
        <sz val="10"/>
        <color rgb="FF000000"/>
        <rFont val="宋体"/>
        <charset val="134"/>
        <scheme val="minor"/>
      </rPr>
      <t xml:space="preserve"> </t>
    </r>
  </si>
  <si>
    <t>TYPE</t>
  </si>
  <si>
    <t>NumberOfWords</t>
  </si>
  <si>
    <t>BitsInWord</t>
  </si>
  <si>
    <t>MUX</t>
  </si>
  <si>
    <t>BANK</t>
  </si>
  <si>
    <t>multi-Vt Selection</t>
  </si>
  <si>
    <t>BitWordWrite</t>
  </si>
  <si>
    <t>PowerGating</t>
  </si>
  <si>
    <t>Suggested Device</t>
  </si>
  <si>
    <t>Info（名称+器件）</t>
  </si>
  <si>
    <t>init txt初始化文件</t>
  </si>
  <si>
    <t>备注</t>
  </si>
  <si>
    <t>spell_mem_1</t>
  </si>
  <si>
    <t>dspell/wspell_1</t>
  </si>
  <si>
    <t>spell_num_1</t>
  </si>
  <si>
    <t>spell_mem_2</t>
  </si>
  <si>
    <t>dspell/wspell_2</t>
  </si>
  <si>
    <t>spell_num_2</t>
  </si>
  <si>
    <t>例子</t>
  </si>
  <si>
    <t>spram/tpram/dpram/rom/sfifo/asfifo</t>
  </si>
  <si>
    <t>RVT</t>
  </si>
  <si>
    <t>OFF</t>
  </si>
  <si>
    <t>ON</t>
  </si>
  <si>
    <t>5_2</t>
  </si>
  <si>
    <t>ClockGating</t>
  </si>
  <si>
    <t>SDIO_SD</t>
  </si>
  <si>
    <t>spram</t>
  </si>
  <si>
    <t>SDIO_EMMC</t>
  </si>
  <si>
    <t>SDIO_DEVICE</t>
  </si>
  <si>
    <t>tpram(asynchronous)</t>
  </si>
  <si>
    <t>dpram</t>
  </si>
  <si>
    <t>ahb_rom</t>
  </si>
  <si>
    <t>rom</t>
  </si>
  <si>
    <t>srom_ahb_rom_bootrom.bin</t>
  </si>
  <si>
    <t>llram</t>
  </si>
  <si>
    <t>USB</t>
  </si>
  <si>
    <t>GMAC</t>
  </si>
  <si>
    <t>CAN</t>
  </si>
  <si>
    <t>cipher</t>
  </si>
  <si>
    <t>srom_cipher_crypto.bin</t>
  </si>
  <si>
    <t>PSRAM</t>
  </si>
  <si>
    <t>tpram(synchronous)</t>
  </si>
  <si>
    <t>Redundancy</t>
  </si>
  <si>
    <t>core L1 32K I/D LM 128K</t>
  </si>
  <si>
    <t>LVT</t>
  </si>
  <si>
    <t>2_2</t>
  </si>
  <si>
    <t>bht</t>
  </si>
  <si>
    <t>btb</t>
  </si>
  <si>
    <t>dcache dram</t>
  </si>
  <si>
    <t>dcache tag</t>
  </si>
  <si>
    <t>icache data</t>
  </si>
  <si>
    <t>icache tag</t>
  </si>
  <si>
    <t>tlb tram</t>
  </si>
  <si>
    <t>new add</t>
  </si>
  <si>
    <t>tlb dram</t>
  </si>
  <si>
    <t>L2 512K</t>
  </si>
  <si>
    <t>shw tram</t>
  </si>
  <si>
    <t>b0 aram</t>
  </si>
  <si>
    <t>b0 dram</t>
  </si>
  <si>
    <t>b0 tram</t>
  </si>
  <si>
    <t>core L1 I 32KB ,D 64KB,ILM 384KB,DLM 128KB</t>
  </si>
  <si>
    <t>dcache tram</t>
  </si>
  <si>
    <t>L2 128KB</t>
  </si>
  <si>
    <t>2024.6.12 替换拼接memory大小</t>
  </si>
  <si>
    <t>3_2</t>
  </si>
  <si>
    <t>dcache_dram</t>
  </si>
  <si>
    <t>icahce_dram</t>
  </si>
  <si>
    <t>dlm</t>
  </si>
  <si>
    <t>ilm</t>
  </si>
  <si>
    <t>2024.6.18 增加Redundancy配置</t>
  </si>
  <si>
    <t>USIM</t>
  </si>
  <si>
    <t>MSTAR</t>
  </si>
  <si>
    <t>Dcache data（2024/6/12）</t>
  </si>
  <si>
    <t>Dcache tag（2024/6/12）</t>
  </si>
  <si>
    <t>Icache data（2024/6/12）</t>
  </si>
  <si>
    <t>Icache tag（2024/6/12）</t>
  </si>
  <si>
    <t>icache tag（2024/7/2）</t>
  </si>
  <si>
    <t>icache data（2024/7/2）</t>
  </si>
  <si>
    <t>dcache data（2024/7/2）</t>
  </si>
  <si>
    <t>dcache tag（2024/7/2）</t>
  </si>
  <si>
    <t>itcm(2024/7/2)</t>
  </si>
  <si>
    <t>dtcm(2024/7/2)</t>
  </si>
  <si>
    <t>itcm and dtcm(2024/7/4)</t>
  </si>
  <si>
    <t>MTB（2024/7/16）</t>
  </si>
  <si>
    <t>DTCM_BLOCK_BANK</t>
  </si>
  <si>
    <t>PCACAHE</t>
  </si>
  <si>
    <t>PCACHE_TAG</t>
  </si>
  <si>
    <t>spram_1024d18w_l_TS83CD001_cg_wrap</t>
  </si>
  <si>
    <t>0x0000_000B</t>
  </si>
  <si>
    <t>PTCM_BLOCK_BANK</t>
  </si>
  <si>
    <t>DCACHE</t>
  </si>
  <si>
    <t>DCACHE_TAG</t>
  </si>
  <si>
    <t>spram_256d18w_l_TS83CD001_wrap</t>
  </si>
  <si>
    <t>PTCM_BLOCK_BANK_reduncy</t>
  </si>
  <si>
    <t>PTCM_BLOCK_BANK_Add</t>
  </si>
  <si>
    <t>sp4096x32m8b4w0p0l_repair_TS83CA003</t>
  </si>
  <si>
    <t>0x0000_0003</t>
  </si>
  <si>
    <t>DTCM_BLOCK_BANK_reduncy</t>
  </si>
  <si>
    <t>sp2048x32m8b1w1p0l_repair_TS83CD001</t>
  </si>
  <si>
    <t>spram_1024d32w_l_TS83CD001_repair_cg_wrap</t>
  </si>
  <si>
    <t>spram_2048d16w_b_l_TS83CD001_repair_wrap</t>
  </si>
  <si>
    <t>0.9v库：</t>
  </si>
  <si>
    <t>EMA和assist相关port赋值情况</t>
  </si>
  <si>
    <t>mem_ctrl默认值</t>
  </si>
  <si>
    <t>SROM</t>
  </si>
  <si>
    <t>SPRAM(regfile)</t>
  </si>
  <si>
    <t>SPRAM(sram)</t>
  </si>
  <si>
    <t>TPRAM</t>
  </si>
  <si>
    <t>DPRAM</t>
  </si>
  <si>
    <t>mem类型</t>
  </si>
  <si>
    <t>mem_code</t>
  </si>
  <si>
    <t>mem_tcrl默认值</t>
  </si>
  <si>
    <t>TS83CF000</t>
  </si>
  <si>
    <t>rom_via_hdd_svt_mvt</t>
  </si>
  <si>
    <t>TS83CD001</t>
  </si>
  <si>
    <t>rf_sp_hde_svt_mvt</t>
  </si>
  <si>
    <t>TS83CA001</t>
  </si>
  <si>
    <t>sram_sp_hde_shvt_mvt</t>
  </si>
  <si>
    <t>TS83CA003</t>
  </si>
  <si>
    <t>sram_sp_hde_svt_mvt</t>
  </si>
  <si>
    <t>TS83CC000</t>
  </si>
  <si>
    <t>rf_2p_hdc_svt_mvt</t>
  </si>
  <si>
    <t>TS83CB001</t>
  </si>
  <si>
    <t>sram_dp_hde_shvt_svt</t>
  </si>
  <si>
    <t>1_1</t>
  </si>
  <si>
    <t>srom(rom_via_hdd_svt_mvt)</t>
  </si>
  <si>
    <t>0x0000_000A</t>
  </si>
  <si>
    <t>mem_ctrl端口</t>
  </si>
  <si>
    <t>端口名称</t>
  </si>
  <si>
    <t>赋值</t>
  </si>
  <si>
    <t>spram(regfile)(rf_sp_hde_svt_mvt)</t>
  </si>
  <si>
    <t>RVT/30-35-40</t>
  </si>
  <si>
    <t>时钟频率小于500MHZ</t>
  </si>
  <si>
    <t>mem_ctrl[2:0]</t>
  </si>
  <si>
    <t>EMA[2:0]</t>
  </si>
  <si>
    <t>3'b010</t>
  </si>
  <si>
    <t>3'b011</t>
  </si>
  <si>
    <t>EMAA[2:0]</t>
  </si>
  <si>
    <t>3'b001</t>
  </si>
  <si>
    <t>3_1</t>
  </si>
  <si>
    <t>spram(sram)(sram_sp_hde_shvt_mvt)</t>
  </si>
  <si>
    <t>0x0000_0202</t>
  </si>
  <si>
    <t>LVT_RVT/30_35_40</t>
  </si>
  <si>
    <t>时钟频率大于500MHZ</t>
  </si>
  <si>
    <t>mem_ctrl[3]</t>
  </si>
  <si>
    <t>KEN</t>
  </si>
  <si>
    <t>1'b1</t>
  </si>
  <si>
    <t>mem_ctrl[4:3]</t>
  </si>
  <si>
    <t>EMAW[1:0]</t>
  </si>
  <si>
    <t>2'b01</t>
  </si>
  <si>
    <t>2'b00</t>
  </si>
  <si>
    <t>mem_ctrl[5:3]</t>
  </si>
  <si>
    <t>EMAB[2:0]</t>
  </si>
  <si>
    <t>spram(sram)(sram_sp_hde_svt_mvt)</t>
  </si>
  <si>
    <t>HVT_RVT/30_35_40</t>
  </si>
  <si>
    <t>可不用</t>
  </si>
  <si>
    <t>mem_ctrl[5]</t>
  </si>
  <si>
    <t>EMAS</t>
  </si>
  <si>
    <t>1'b0</t>
  </si>
  <si>
    <t>mem_ctrl[6]</t>
  </si>
  <si>
    <t>EMASA</t>
  </si>
  <si>
    <t>tpram(rf_2p_hdc_svt_mvt)</t>
  </si>
  <si>
    <t>0x0000_0011</t>
  </si>
  <si>
    <t>RAWL</t>
  </si>
  <si>
    <t>mem_ctrl[8:7]</t>
  </si>
  <si>
    <t>EMAWA[1:0]</t>
  </si>
  <si>
    <t>2'b10</t>
  </si>
  <si>
    <t>6_1</t>
  </si>
  <si>
    <t>dpram(sram_dp_hde_shvt_svt)</t>
  </si>
  <si>
    <t>0x0000_0D1B</t>
  </si>
  <si>
    <t>RAWLM[1:0]</t>
  </si>
  <si>
    <t>mem_ctrl[10:9]</t>
  </si>
  <si>
    <t>EMAWB[1:0]</t>
  </si>
  <si>
    <t>单口ram</t>
  </si>
  <si>
    <t>mem_ctrl[9]</t>
  </si>
  <si>
    <t>WABL</t>
  </si>
  <si>
    <t>mem_ctrl[11]</t>
  </si>
  <si>
    <t>伪双口ram，同步</t>
  </si>
  <si>
    <t>mem_ctrl[11:10]</t>
  </si>
  <si>
    <t>WABLM[1:0]</t>
  </si>
  <si>
    <t>mem_ctrl[12:10]</t>
  </si>
  <si>
    <t>WABLM[2:0]</t>
  </si>
  <si>
    <t>3'b000</t>
  </si>
  <si>
    <t>mem_ctrl[13:12]</t>
  </si>
  <si>
    <t>伪双口ram，异步</t>
  </si>
  <si>
    <t>真双口ram</t>
  </si>
  <si>
    <t>0.8v库：</t>
  </si>
  <si>
    <t>sfifo(synchronous)</t>
  </si>
  <si>
    <t>同步fifo</t>
  </si>
  <si>
    <t>asfifo(asynchronous)</t>
  </si>
  <si>
    <t>异步fifo</t>
  </si>
  <si>
    <t>0x0000_060C</t>
  </si>
  <si>
    <t>3'b100</t>
  </si>
  <si>
    <t>0x0000_0604</t>
  </si>
  <si>
    <t>0x0000_020C</t>
  </si>
  <si>
    <t>0x0000_0023</t>
  </si>
  <si>
    <t>0x0000_3D24</t>
  </si>
  <si>
    <t>2'b11</t>
  </si>
  <si>
    <t>注：红色标记的memory port须在sdc中使用set_case_analysis固定住值</t>
  </si>
  <si>
    <t>default option</t>
  </si>
  <si>
    <t>Memory规格约束</t>
  </si>
  <si>
    <t>write-through off;
redundancy off ;
BIST muxes off; 
SER NONE; 
Vmin assist on; 
Back biasing off; 
retention on; 
extra margin adjustment on; 
single domain only off; 
bit blast off; 
advanced test features off;</t>
  </si>
  <si>
    <t>对于srom(1_1):</t>
  </si>
  <si>
    <t xml:space="preserve">
bank默认为1</t>
  </si>
  <si>
    <t>对于spram(regfile 2_2)：</t>
  </si>
  <si>
    <t>对于srom:</t>
  </si>
  <si>
    <t>对于spram(sram 3_2)：</t>
  </si>
  <si>
    <t>对于spram(regfile)：</t>
  </si>
  <si>
    <t>对于tpram/asfifo/sfifo(5_2)：</t>
  </si>
  <si>
    <t>对于spram(sram)：</t>
  </si>
  <si>
    <t>对于tpram/asfifo/sfifo：</t>
  </si>
  <si>
    <t>clockgating</t>
  </si>
  <si>
    <t>为内部时钟门控</t>
  </si>
  <si>
    <t>除以下两种情况均推荐开启：</t>
  </si>
  <si>
    <t>1.外部已做时钟门控逻辑</t>
  </si>
  <si>
    <t>2.需要做深睡的memory</t>
  </si>
  <si>
    <t>TS83CB000</t>
  </si>
  <si>
    <t>sram_dp_hde_svt_svt</t>
  </si>
  <si>
    <t>mem_ctrl3]</t>
  </si>
  <si>
    <t>6_2</t>
  </si>
  <si>
    <t>dpram(sram_dp_hde_svt_svt)</t>
  </si>
  <si>
    <t>0x0000_0A1B</t>
  </si>
  <si>
    <t>mem_ctrl[7]</t>
  </si>
  <si>
    <t>EMASB</t>
  </si>
  <si>
    <t>mem_ctrl[9:8]</t>
  </si>
  <si>
    <t>mem_ctrl[12]</t>
  </si>
  <si>
    <t>1‘b0</t>
  </si>
  <si>
    <t>mem_ctrl[14:13]</t>
  </si>
  <si>
    <t>mem_ctrl[15]</t>
  </si>
  <si>
    <t>COLLDISN</t>
  </si>
  <si>
    <t>0x0000_1A24</t>
  </si>
  <si>
    <t>2‘b00</t>
  </si>
  <si>
    <t>bin文件名称</t>
  </si>
  <si>
    <t>确认人</t>
  </si>
  <si>
    <t>确认结果（正确/不正确）</t>
  </si>
  <si>
    <t>xxx.bin</t>
  </si>
  <si>
    <t>张建国</t>
  </si>
  <si>
    <t>正确</t>
  </si>
  <si>
    <t>吴铭</t>
  </si>
  <si>
    <t>缪超</t>
  </si>
  <si>
    <t>srom_derm_llr_rev_h2b.bin</t>
  </si>
  <si>
    <t>纪亚劲</t>
  </si>
  <si>
    <t>不使用</t>
  </si>
  <si>
    <t>srom_nco_coe.bin</t>
  </si>
  <si>
    <t>张景云</t>
  </si>
  <si>
    <t>srom_rx_rfd_ncolut.bin</t>
  </si>
  <si>
    <t>srom_twd_rom.bin</t>
  </si>
  <si>
    <t>srom_zc_rev.bin</t>
  </si>
  <si>
    <t>srom_zc_twd.bin</t>
  </si>
  <si>
    <t>srom_zc_vec.bin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</si>
</sst>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4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trike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rgb="FFFF0000"/>
      <name val="等线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11"/>
      <color rgb="FFD9D9D9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1"/>
      <color rgb="FFD9D9D9"/>
      <name val="宋体"/>
      <charset val="134"/>
    </font>
    <font>
      <strike/>
      <sz val="11"/>
      <color rgb="FFD9D9D9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trike/>
      <sz val="11"/>
      <color rgb="FFFF0000"/>
      <name val="宋体"/>
      <charset val="134"/>
    </font>
    <font>
      <strike/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trike/>
      <sz val="11"/>
      <color rgb="FF000000"/>
      <name val="宋体"/>
      <charset val="134"/>
    </font>
    <font>
      <strike/>
      <sz val="11"/>
      <color rgb="FFD9D9D9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4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30" fillId="0" borderId="46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8" applyNumberFormat="0" applyAlignment="0" applyProtection="0">
      <alignment vertical="center"/>
    </xf>
    <xf numFmtId="0" fontId="33" fillId="8" borderId="49" applyNumberFormat="0" applyAlignment="0" applyProtection="0">
      <alignment vertical="center"/>
    </xf>
    <xf numFmtId="0" fontId="34" fillId="8" borderId="48" applyNumberFormat="0" applyAlignment="0" applyProtection="0">
      <alignment vertical="center"/>
    </xf>
    <xf numFmtId="0" fontId="35" fillId="9" borderId="50" applyNumberFormat="0" applyAlignment="0" applyProtection="0">
      <alignment vertical="center"/>
    </xf>
    <xf numFmtId="0" fontId="36" fillId="0" borderId="51" applyNumberFormat="0" applyFill="0" applyAlignment="0" applyProtection="0">
      <alignment vertical="center"/>
    </xf>
    <xf numFmtId="0" fontId="37" fillId="0" borderId="52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Alignment="1"/>
    <xf numFmtId="0" fontId="5" fillId="0" borderId="5" xfId="0" applyNumberFormat="1" applyFont="1" applyBorder="1" applyAlignment="1"/>
    <xf numFmtId="0" fontId="5" fillId="0" borderId="6" xfId="0" applyNumberFormat="1" applyFont="1" applyBorder="1" applyAlignment="1"/>
    <xf numFmtId="0" fontId="5" fillId="0" borderId="7" xfId="0" applyNumberFormat="1" applyFont="1" applyBorder="1" applyAlignment="1"/>
    <xf numFmtId="0" fontId="6" fillId="0" borderId="8" xfId="0" applyNumberFormat="1" applyFont="1" applyBorder="1" applyAlignment="1"/>
    <xf numFmtId="0" fontId="5" fillId="0" borderId="9" xfId="0" applyNumberFormat="1" applyFont="1" applyBorder="1" applyAlignment="1"/>
    <xf numFmtId="0" fontId="6" fillId="0" borderId="10" xfId="0" applyNumberFormat="1" applyFont="1" applyBorder="1" applyAlignment="1"/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7" fillId="0" borderId="0" xfId="0" applyFont="1">
      <alignment vertical="center"/>
    </xf>
    <xf numFmtId="0" fontId="4" fillId="0" borderId="12" xfId="0" applyNumberFormat="1" applyFont="1" applyBorder="1" applyAlignment="1"/>
    <xf numFmtId="0" fontId="5" fillId="0" borderId="13" xfId="0" applyNumberFormat="1" applyFont="1" applyBorder="1" applyAlignment="1"/>
    <xf numFmtId="0" fontId="5" fillId="0" borderId="14" xfId="0" applyNumberFormat="1" applyFont="1" applyBorder="1" applyAlignment="1"/>
    <xf numFmtId="0" fontId="6" fillId="0" borderId="14" xfId="0" applyNumberFormat="1" applyFont="1" applyBorder="1" applyAlignment="1"/>
    <xf numFmtId="0" fontId="5" fillId="0" borderId="15" xfId="0" applyNumberFormat="1" applyFont="1" applyBorder="1" applyAlignment="1"/>
    <xf numFmtId="0" fontId="6" fillId="0" borderId="16" xfId="0" applyNumberFormat="1" applyFont="1" applyBorder="1" applyAlignment="1"/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4" fillId="0" borderId="0" xfId="0" applyNumberFormat="1" applyFont="1" applyAlignment="1"/>
    <xf numFmtId="0" fontId="5" fillId="0" borderId="8" xfId="0" applyNumberFormat="1" applyFont="1" applyBorder="1" applyAlignment="1"/>
    <xf numFmtId="0" fontId="6" fillId="0" borderId="18" xfId="0" applyNumberFormat="1" applyFont="1" applyBorder="1" applyAlignment="1"/>
    <xf numFmtId="0" fontId="5" fillId="0" borderId="19" xfId="0" applyNumberFormat="1" applyFont="1" applyBorder="1" applyAlignment="1"/>
    <xf numFmtId="0" fontId="6" fillId="0" borderId="20" xfId="0" applyNumberFormat="1" applyFont="1" applyBorder="1" applyAlignment="1"/>
    <xf numFmtId="0" fontId="5" fillId="0" borderId="21" xfId="0" applyNumberFormat="1" applyFont="1" applyBorder="1" applyAlignment="1"/>
    <xf numFmtId="0" fontId="5" fillId="0" borderId="10" xfId="0" applyNumberFormat="1" applyFont="1" applyBorder="1" applyAlignment="1"/>
    <xf numFmtId="0" fontId="5" fillId="0" borderId="22" xfId="0" applyNumberFormat="1" applyFont="1" applyBorder="1" applyAlignment="1"/>
    <xf numFmtId="0" fontId="5" fillId="0" borderId="23" xfId="0" applyNumberFormat="1" applyFont="1" applyBorder="1" applyAlignment="1"/>
    <xf numFmtId="0" fontId="6" fillId="0" borderId="24" xfId="0" applyNumberFormat="1" applyFont="1" applyBorder="1" applyAlignment="1"/>
    <xf numFmtId="0" fontId="6" fillId="0" borderId="25" xfId="0" applyNumberFormat="1" applyFont="1" applyBorder="1" applyAlignment="1"/>
    <xf numFmtId="0" fontId="3" fillId="0" borderId="25" xfId="0" applyFont="1" applyBorder="1" applyAlignment="1">
      <alignment horizontal="center" vertical="center"/>
    </xf>
    <xf numFmtId="0" fontId="5" fillId="0" borderId="2" xfId="0" applyNumberFormat="1" applyFont="1" applyBorder="1" applyAlignment="1"/>
    <xf numFmtId="0" fontId="6" fillId="0" borderId="0" xfId="0" applyNumberFormat="1" applyFont="1" applyAlignment="1"/>
    <xf numFmtId="0" fontId="5" fillId="0" borderId="26" xfId="0" applyNumberFormat="1" applyFont="1" applyBorder="1" applyAlignment="1"/>
    <xf numFmtId="0" fontId="5" fillId="0" borderId="18" xfId="0" applyNumberFormat="1" applyFont="1" applyFill="1" applyBorder="1" applyAlignment="1"/>
    <xf numFmtId="0" fontId="5" fillId="0" borderId="27" xfId="0" applyNumberFormat="1" applyFont="1" applyBorder="1" applyAlignment="1"/>
    <xf numFmtId="0" fontId="5" fillId="0" borderId="27" xfId="0" applyNumberFormat="1" applyFont="1" applyFill="1" applyBorder="1" applyAlignment="1"/>
    <xf numFmtId="0" fontId="5" fillId="0" borderId="28" xfId="0" applyNumberFormat="1" applyFont="1" applyBorder="1" applyAlignment="1"/>
    <xf numFmtId="0" fontId="5" fillId="0" borderId="29" xfId="0" applyNumberFormat="1" applyFont="1" applyBorder="1" applyAlignment="1"/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34" xfId="0" applyBorder="1">
      <alignment vertical="center"/>
    </xf>
    <xf numFmtId="0" fontId="1" fillId="0" borderId="35" xfId="0" applyFont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" fillId="0" borderId="38" xfId="0" applyFont="1" applyBorder="1">
      <alignment vertical="center"/>
    </xf>
    <xf numFmtId="0" fontId="1" fillId="0" borderId="34" xfId="0" applyFont="1" applyBorder="1">
      <alignment vertical="center"/>
    </xf>
    <xf numFmtId="0" fontId="0" fillId="0" borderId="35" xfId="0" applyBorder="1">
      <alignment vertical="center"/>
    </xf>
    <xf numFmtId="0" fontId="1" fillId="0" borderId="36" xfId="0" applyFont="1" applyBorder="1">
      <alignment vertical="center"/>
    </xf>
    <xf numFmtId="0" fontId="1" fillId="0" borderId="39" xfId="0" applyFont="1" applyBorder="1">
      <alignment vertical="center"/>
    </xf>
    <xf numFmtId="0" fontId="0" fillId="0" borderId="39" xfId="0" applyBorder="1">
      <alignment vertical="center"/>
    </xf>
    <xf numFmtId="0" fontId="1" fillId="0" borderId="37" xfId="0" applyFont="1" applyBorder="1">
      <alignment vertical="center"/>
    </xf>
    <xf numFmtId="0" fontId="0" fillId="0" borderId="38" xfId="0" applyBorder="1">
      <alignment vertical="center"/>
    </xf>
    <xf numFmtId="0" fontId="0" fillId="0" borderId="40" xfId="0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40" xfId="0" applyFont="1" applyBorder="1">
      <alignment vertical="center"/>
    </xf>
    <xf numFmtId="0" fontId="3" fillId="0" borderId="41" xfId="0" applyFont="1" applyBorder="1">
      <alignment vertical="center"/>
    </xf>
    <xf numFmtId="0" fontId="0" fillId="0" borderId="41" xfId="0" applyBorder="1">
      <alignment vertical="center"/>
    </xf>
    <xf numFmtId="0" fontId="3" fillId="0" borderId="4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4" fillId="0" borderId="40" xfId="0" applyNumberFormat="1" applyFont="1" applyBorder="1" applyAlignment="1">
      <alignment horizontal="center"/>
    </xf>
    <xf numFmtId="0" fontId="5" fillId="0" borderId="40" xfId="0" applyNumberFormat="1" applyFont="1" applyBorder="1" applyAlignment="1"/>
    <xf numFmtId="0" fontId="6" fillId="0" borderId="40" xfId="0" applyNumberFormat="1" applyFont="1" applyBorder="1" applyAlignment="1"/>
    <xf numFmtId="0" fontId="3" fillId="0" borderId="0" xfId="0" applyFont="1" applyBorder="1">
      <alignment vertical="center"/>
    </xf>
    <xf numFmtId="0" fontId="3" fillId="0" borderId="43" xfId="0" applyFont="1" applyBorder="1" applyAlignment="1">
      <alignment horizontal="center" vertical="center"/>
    </xf>
    <xf numFmtId="0" fontId="4" fillId="0" borderId="40" xfId="0" applyNumberFormat="1" applyFont="1" applyBorder="1" applyAlignment="1"/>
    <xf numFmtId="0" fontId="5" fillId="0" borderId="11" xfId="0" applyNumberFormat="1" applyFont="1" applyBorder="1" applyAlignment="1"/>
    <xf numFmtId="0" fontId="0" fillId="0" borderId="0" xfId="0" applyAlignment="1">
      <alignment vertical="center" wrapText="1"/>
    </xf>
    <xf numFmtId="0" fontId="4" fillId="0" borderId="3" xfId="0" applyNumberFormat="1" applyFont="1" applyBorder="1" applyAlignment="1">
      <alignment horizontal="center"/>
    </xf>
    <xf numFmtId="0" fontId="4" fillId="0" borderId="25" xfId="0" applyNumberFormat="1" applyFont="1" applyBorder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/>
    <xf numFmtId="0" fontId="0" fillId="0" borderId="44" xfId="0" applyBorder="1">
      <alignment vertical="center"/>
    </xf>
    <xf numFmtId="0" fontId="5" fillId="0" borderId="3" xfId="0" applyNumberFormat="1" applyFont="1" applyBorder="1" applyAlignment="1">
      <alignment horizontal="center"/>
    </xf>
    <xf numFmtId="0" fontId="5" fillId="0" borderId="25" xfId="0" applyNumberFormat="1" applyFont="1" applyBorder="1" applyAlignment="1">
      <alignment horizontal="center"/>
    </xf>
    <xf numFmtId="0" fontId="1" fillId="0" borderId="0" xfId="0" applyFont="1" applyBorder="1">
      <alignment vertical="center"/>
    </xf>
    <xf numFmtId="0" fontId="3" fillId="0" borderId="40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11" fillId="0" borderId="0" xfId="0" applyFont="1">
      <alignment vertical="center"/>
    </xf>
    <xf numFmtId="0" fontId="2" fillId="0" borderId="0" xfId="0" applyFont="1">
      <alignment vertical="center"/>
    </xf>
    <xf numFmtId="0" fontId="12" fillId="0" borderId="0" xfId="0" applyFont="1">
      <alignment vertical="center"/>
    </xf>
    <xf numFmtId="0" fontId="13" fillId="0" borderId="1" xfId="0" applyNumberFormat="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2" fillId="0" borderId="0" xfId="0" applyNumberFormat="1" applyFont="1">
      <alignment vertical="center"/>
    </xf>
    <xf numFmtId="0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" fillId="0" borderId="0" xfId="0" applyFont="1">
      <alignment vertical="center"/>
    </xf>
    <xf numFmtId="0" fontId="21" fillId="0" borderId="0" xfId="0" applyFont="1">
      <alignment vertical="center"/>
    </xf>
    <xf numFmtId="0" fontId="18" fillId="0" borderId="0" xfId="0" applyFont="1" applyFill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2" fillId="3" borderId="0" xfId="0" applyFont="1" applyFill="1">
      <alignment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3" borderId="0" xfId="0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2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2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13" fillId="2" borderId="0" xfId="0" applyNumberFormat="1" applyFont="1" applyFill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58">
    <open main="61" threadCnt="1"/>
    <sheetInfos>
      <sheetInfo cellCmpFml="0" sheetStid="1">
        <open threadCnt="1"/>
      </sheetInfo>
      <sheetInfo cellCmpFml="2" sheetStid="4">
        <open main="1" threadCnt="1"/>
      </sheetInfo>
      <sheetInfo cellCmpFml="46" sheetStid="3">
        <open main="1" threadCnt="1"/>
      </sheetInfo>
      <sheetInfo cellCmpFml="0" sheetStid="6">
        <open threadCnt="1"/>
      </sheetInfo>
      <sheetInfo cellCmpFml="0" sheetStid="8">
        <open threadCnt="1"/>
      </sheetInfo>
      <sheetInfo cellCmpFml="2" sheetStid="9">
        <open threadCnt="1"/>
      </sheetInfo>
      <sheetInfo cellCmpFml="8" sheetStid="7">
        <open main="1" threadCnt="1"/>
      </sheetInfo>
      <sheetInfo cellCmpFml="0" sheetStid="10">
        <open threadCnt="1"/>
      </sheetInfo>
      <sheetInfo cellCmpFml="0" sheetStid="11">
        <open threadCnt="1"/>
      </sheetInfo>
      <sheetInfo cellCmpFml="0" sheetStid="2">
        <open threadCnt="1"/>
      </sheetInfo>
    </sheetInfos>
  </bookInfo>
</woInfos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3/relationships/woinfos" Target="woinfos.xml"/><Relationship Id="rId17" Type="http://www.wps.cn/officeDocument/2023/relationships/customStorage" Target="customStorage/customStorage.xml"/><Relationship Id="rId16" Type="http://schemas.openxmlformats.org/officeDocument/2006/relationships/styles" Target="styles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www.wps.cn/officeDocument/2020/cellImage" Target="cellimag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228600</xdr:colOff>
      <xdr:row>11</xdr:row>
      <xdr:rowOff>123825</xdr:rowOff>
    </xdr:to>
    <xdr:pic>
      <xdr:nvPicPr>
        <xdr:cNvPr id="2" name="ID_E92AC89B43D840F0B0126773CFBC18C1" descr="upload_post_object_v2_2444555269"/>
        <xdr:cNvPicPr/>
      </xdr:nvPicPr>
      <xdr:blipFill>
        <a:blip r:embed="rId1"/>
        <a:stretch>
          <a:fillRect/>
        </a:stretch>
      </xdr:blipFill>
      <xdr:spPr>
        <a:xfrm>
          <a:off x="0" y="0"/>
          <a:ext cx="6400800" cy="2009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228600</xdr:colOff>
      <xdr:row>11</xdr:row>
      <xdr:rowOff>123825</xdr:rowOff>
    </xdr:to>
    <xdr:pic>
      <xdr:nvPicPr>
        <xdr:cNvPr id="3" name="ID_7F9E8A494E88474E996D0973172DD20F" descr="upload_post_object_v2_3161270583"/>
        <xdr:cNvPicPr/>
      </xdr:nvPicPr>
      <xdr:blipFill>
        <a:blip r:embed="rId1"/>
        <a:stretch>
          <a:fillRect/>
        </a:stretch>
      </xdr:blipFill>
      <xdr:spPr>
        <a:xfrm>
          <a:off x="0" y="0"/>
          <a:ext cx="6400800" cy="2009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238125</xdr:colOff>
      <xdr:row>20</xdr:row>
      <xdr:rowOff>47625</xdr:rowOff>
    </xdr:to>
    <xdr:pic>
      <xdr:nvPicPr>
        <xdr:cNvPr id="4" name="ID_A8F392CD09EC4F88A6D128F3AF2DDDA6" descr="upload_post_object_v2_616625248"/>
        <xdr:cNvPicPr/>
      </xdr:nvPicPr>
      <xdr:blipFill>
        <a:blip r:embed="rId2"/>
        <a:stretch>
          <a:fillRect/>
        </a:stretch>
      </xdr:blipFill>
      <xdr:spPr>
        <a:xfrm>
          <a:off x="0" y="0"/>
          <a:ext cx="5038725" cy="3476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190500</xdr:colOff>
      <xdr:row>24</xdr:row>
      <xdr:rowOff>142875</xdr:rowOff>
    </xdr:to>
    <xdr:pic>
      <xdr:nvPicPr>
        <xdr:cNvPr id="5" name="ID_7D34671AEE224821A955ABEC014A58E8" descr="upload_post_object_v2_1548812893"/>
        <xdr:cNvPicPr/>
      </xdr:nvPicPr>
      <xdr:blipFill>
        <a:blip r:embed="rId3"/>
        <a:stretch>
          <a:fillRect/>
        </a:stretch>
      </xdr:blipFill>
      <xdr:spPr>
        <a:xfrm>
          <a:off x="0" y="0"/>
          <a:ext cx="5676900" cy="425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workbookViewId="0">
      <selection activeCell="A1" sqref="A1"/>
    </sheetView>
  </sheetViews>
  <sheetFormatPr defaultColWidth="8.8" defaultRowHeight="13.5"/>
  <cols>
    <col min="18" max="18" width="27.125" customWidth="1"/>
  </cols>
  <sheetData>
    <row r="1" ht="36" spans="1:24">
      <c r="A1" s="104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56" t="s">
        <v>7</v>
      </c>
      <c r="I1" s="156" t="s">
        <v>8</v>
      </c>
      <c r="J1" s="156" t="s">
        <v>9</v>
      </c>
      <c r="K1" s="156" t="s">
        <v>10</v>
      </c>
      <c r="L1" s="156" t="s">
        <v>11</v>
      </c>
      <c r="M1" s="156" t="s">
        <v>12</v>
      </c>
      <c r="N1" s="156" t="s">
        <v>13</v>
      </c>
      <c r="O1" s="156" t="s">
        <v>14</v>
      </c>
      <c r="P1" s="105" t="s">
        <v>15</v>
      </c>
      <c r="Q1" s="105" t="s">
        <v>16</v>
      </c>
      <c r="R1" s="160" t="s">
        <v>17</v>
      </c>
      <c r="S1" s="161" t="s">
        <v>18</v>
      </c>
      <c r="T1" s="161" t="s">
        <v>19</v>
      </c>
      <c r="U1" s="161" t="s">
        <v>20</v>
      </c>
      <c r="V1" s="161" t="s">
        <v>21</v>
      </c>
      <c r="W1" s="161" t="s">
        <v>22</v>
      </c>
      <c r="X1" s="161" t="s">
        <v>23</v>
      </c>
    </row>
    <row r="2" ht="67.5" spans="1:24">
      <c r="A2" s="106"/>
      <c r="B2" s="106"/>
      <c r="C2" s="107" t="s">
        <v>24</v>
      </c>
      <c r="D2" s="107">
        <v>1</v>
      </c>
      <c r="E2" s="107">
        <v>0</v>
      </c>
      <c r="F2" s="107">
        <v>0</v>
      </c>
      <c r="G2" s="124" t="s">
        <v>25</v>
      </c>
      <c r="H2" s="107">
        <v>0</v>
      </c>
      <c r="I2" s="107">
        <v>0</v>
      </c>
      <c r="J2" s="107"/>
      <c r="K2" s="107"/>
      <c r="L2" s="107" t="s">
        <v>26</v>
      </c>
      <c r="M2" s="107" t="s">
        <v>27</v>
      </c>
      <c r="N2" s="107" t="s">
        <v>28</v>
      </c>
      <c r="O2" s="107" t="s">
        <v>29</v>
      </c>
      <c r="P2" s="106"/>
      <c r="Q2" s="106"/>
      <c r="R2" s="106"/>
      <c r="S2" s="106"/>
      <c r="T2" s="106"/>
      <c r="U2" s="106"/>
      <c r="V2" s="106"/>
      <c r="W2" s="106"/>
      <c r="X2" s="106"/>
    </row>
    <row r="3" spans="1:24">
      <c r="A3" s="106"/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6"/>
      <c r="Q3" s="106"/>
      <c r="R3" s="162">
        <v>45245</v>
      </c>
      <c r="S3" s="106"/>
      <c r="T3" s="106"/>
      <c r="U3" s="106"/>
      <c r="V3" s="106"/>
      <c r="W3" s="106"/>
      <c r="X3" s="106"/>
    </row>
    <row r="4" spans="1:24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6"/>
      <c r="Q4" s="106"/>
      <c r="R4" s="106"/>
      <c r="S4" s="106"/>
      <c r="T4" s="106"/>
      <c r="U4" s="106"/>
      <c r="V4" s="106"/>
      <c r="W4" s="106"/>
      <c r="X4" s="106"/>
    </row>
    <row r="5" spans="1:24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</row>
    <row r="6" spans="1:24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</row>
    <row r="7" spans="1:24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</row>
    <row r="8" spans="1:24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4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</row>
    <row r="10" spans="1:24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</row>
    <row r="11" spans="1:24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</row>
    <row r="13" spans="1:24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</row>
    <row r="14" spans="1:24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</row>
    <row r="15" spans="1:24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</row>
    <row r="16" spans="1:24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</sheetData>
  <sheetProtection formatCells="0" insertHyperlinks="0" autoFilter="0"/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tabSelected="1" topLeftCell="O1" workbookViewId="0">
      <selection activeCell="G4" sqref="G4"/>
    </sheetView>
  </sheetViews>
  <sheetFormatPr defaultColWidth="9" defaultRowHeight="13.5"/>
  <cols>
    <col min="1" max="2" width="9" style="152"/>
    <col min="3" max="3" width="12.25" style="152" customWidth="1"/>
    <col min="4" max="6" width="9" style="152"/>
    <col min="7" max="7" width="28.25" style="152" customWidth="1"/>
    <col min="8" max="8" width="15.125" style="152" customWidth="1"/>
    <col min="9" max="9" width="13.625" style="152" customWidth="1"/>
    <col min="10" max="11" width="9" style="152"/>
    <col min="12" max="12" width="19.875" style="152" customWidth="1"/>
    <col min="13" max="13" width="17.225" style="152" customWidth="1"/>
    <col min="14" max="14" width="20.975" style="152" customWidth="1"/>
    <col min="15" max="16" width="14.25" style="152" customWidth="1"/>
    <col min="17" max="17" width="24.725" style="152" customWidth="1"/>
    <col min="18" max="18" width="14.625" style="152" customWidth="1"/>
    <col min="19" max="16384" width="9" style="152"/>
  </cols>
  <sheetData>
    <row r="1" ht="24" spans="1:24">
      <c r="A1" s="104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56" t="s">
        <v>7</v>
      </c>
      <c r="I1" s="156" t="s">
        <v>8</v>
      </c>
      <c r="J1" s="156" t="s">
        <v>9</v>
      </c>
      <c r="K1" s="156" t="s">
        <v>10</v>
      </c>
      <c r="L1" s="156" t="s">
        <v>11</v>
      </c>
      <c r="M1" s="156" t="s">
        <v>12</v>
      </c>
      <c r="N1" s="156" t="s">
        <v>13</v>
      </c>
      <c r="O1" s="159" t="s">
        <v>30</v>
      </c>
      <c r="P1" s="105" t="s">
        <v>15</v>
      </c>
      <c r="Q1" s="105" t="s">
        <v>16</v>
      </c>
      <c r="R1" s="160" t="s">
        <v>17</v>
      </c>
      <c r="S1" s="161" t="s">
        <v>18</v>
      </c>
      <c r="T1" s="161" t="s">
        <v>19</v>
      </c>
      <c r="U1" s="161" t="s">
        <v>20</v>
      </c>
      <c r="V1" s="161" t="s">
        <v>21</v>
      </c>
      <c r="W1" s="161" t="s">
        <v>22</v>
      </c>
      <c r="X1" s="161" t="s">
        <v>23</v>
      </c>
    </row>
    <row r="2" ht="27" spans="1:24">
      <c r="A2" s="107"/>
      <c r="B2" s="107"/>
      <c r="C2" s="107" t="s">
        <v>24</v>
      </c>
      <c r="D2" s="107">
        <v>1</v>
      </c>
      <c r="E2" s="107">
        <v>0</v>
      </c>
      <c r="F2" s="107">
        <v>0</v>
      </c>
      <c r="G2" s="124" t="s">
        <v>25</v>
      </c>
      <c r="H2" s="107">
        <v>0</v>
      </c>
      <c r="I2" s="107">
        <v>0</v>
      </c>
      <c r="J2" s="107"/>
      <c r="K2" s="107"/>
      <c r="L2" s="107" t="s">
        <v>26</v>
      </c>
      <c r="M2" s="107" t="s">
        <v>27</v>
      </c>
      <c r="N2" s="107" t="s">
        <v>28</v>
      </c>
      <c r="O2" s="107" t="s">
        <v>28</v>
      </c>
      <c r="P2" s="107"/>
      <c r="Q2" s="107"/>
      <c r="R2" s="107"/>
      <c r="S2" s="107"/>
      <c r="T2" s="107"/>
      <c r="U2" s="107"/>
      <c r="V2" s="107"/>
      <c r="W2" s="107"/>
      <c r="X2" s="107"/>
    </row>
    <row r="3" spans="3:24">
      <c r="C3" s="130" t="s">
        <v>31</v>
      </c>
      <c r="D3" s="129">
        <v>1</v>
      </c>
      <c r="E3" s="129">
        <v>8192</v>
      </c>
      <c r="F3" s="129">
        <v>1</v>
      </c>
      <c r="G3" s="107" t="s">
        <v>32</v>
      </c>
      <c r="H3" s="129">
        <v>256</v>
      </c>
      <c r="I3" s="129">
        <v>32</v>
      </c>
      <c r="J3" s="129">
        <v>2</v>
      </c>
      <c r="K3" s="129">
        <v>1</v>
      </c>
      <c r="L3" s="107" t="s">
        <v>26</v>
      </c>
      <c r="M3" s="130" t="s">
        <v>27</v>
      </c>
      <c r="N3" s="130" t="s">
        <v>27</v>
      </c>
      <c r="O3" s="129" t="s">
        <v>28</v>
      </c>
      <c r="R3" s="162">
        <v>45245</v>
      </c>
      <c r="S3" s="107"/>
      <c r="T3" s="107"/>
      <c r="U3" s="107"/>
      <c r="V3" s="107"/>
      <c r="W3" s="107"/>
      <c r="X3" s="107"/>
    </row>
    <row r="4" spans="3:24">
      <c r="C4" s="130" t="s">
        <v>33</v>
      </c>
      <c r="D4" s="129">
        <v>2</v>
      </c>
      <c r="E4" s="129">
        <v>9216</v>
      </c>
      <c r="F4" s="129">
        <v>1</v>
      </c>
      <c r="G4" s="107" t="s">
        <v>32</v>
      </c>
      <c r="H4" s="129">
        <v>288</v>
      </c>
      <c r="I4" s="129">
        <v>32</v>
      </c>
      <c r="J4" s="129">
        <v>2</v>
      </c>
      <c r="K4" s="129">
        <v>1</v>
      </c>
      <c r="L4" s="107" t="s">
        <v>26</v>
      </c>
      <c r="M4" s="130" t="s">
        <v>27</v>
      </c>
      <c r="N4" s="130" t="s">
        <v>27</v>
      </c>
      <c r="O4" s="129" t="s">
        <v>28</v>
      </c>
      <c r="R4" s="107"/>
      <c r="S4" s="107"/>
      <c r="T4" s="107"/>
      <c r="U4" s="107"/>
      <c r="V4" s="107"/>
      <c r="W4" s="107"/>
      <c r="X4" s="107"/>
    </row>
    <row r="5" spans="3:15">
      <c r="C5" s="130" t="s">
        <v>34</v>
      </c>
      <c r="D5" s="129">
        <v>6</v>
      </c>
      <c r="E5" s="129">
        <v>8192</v>
      </c>
      <c r="F5" s="129">
        <v>2</v>
      </c>
      <c r="G5" s="107" t="s">
        <v>35</v>
      </c>
      <c r="H5" s="129">
        <v>256</v>
      </c>
      <c r="I5" s="129">
        <v>32</v>
      </c>
      <c r="J5" s="129">
        <v>2</v>
      </c>
      <c r="K5" s="129">
        <v>2</v>
      </c>
      <c r="L5" s="107" t="s">
        <v>26</v>
      </c>
      <c r="M5" s="130" t="s">
        <v>27</v>
      </c>
      <c r="N5" s="130" t="s">
        <v>27</v>
      </c>
      <c r="O5" s="129" t="s">
        <v>28</v>
      </c>
    </row>
    <row r="6" spans="3:15">
      <c r="C6" s="130" t="s">
        <v>34</v>
      </c>
      <c r="D6" s="129">
        <v>10</v>
      </c>
      <c r="E6" s="129">
        <v>8192</v>
      </c>
      <c r="F6" s="129">
        <v>1</v>
      </c>
      <c r="G6" s="107" t="s">
        <v>36</v>
      </c>
      <c r="H6" s="129">
        <v>256</v>
      </c>
      <c r="I6" s="129">
        <v>32</v>
      </c>
      <c r="J6" s="129">
        <v>4</v>
      </c>
      <c r="K6" s="129">
        <v>1</v>
      </c>
      <c r="L6" s="107" t="s">
        <v>26</v>
      </c>
      <c r="M6" s="130" t="s">
        <v>27</v>
      </c>
      <c r="N6" s="130" t="s">
        <v>27</v>
      </c>
      <c r="O6" s="130" t="s">
        <v>28</v>
      </c>
    </row>
    <row r="7" spans="3:17">
      <c r="C7" s="130" t="s">
        <v>37</v>
      </c>
      <c r="D7" s="129">
        <v>7</v>
      </c>
      <c r="E7" s="129">
        <v>917504</v>
      </c>
      <c r="F7" s="129">
        <v>1</v>
      </c>
      <c r="G7" s="107" t="s">
        <v>38</v>
      </c>
      <c r="H7" s="129">
        <v>28672</v>
      </c>
      <c r="I7" s="129">
        <v>32</v>
      </c>
      <c r="J7" s="129">
        <v>32</v>
      </c>
      <c r="K7" s="129">
        <v>1</v>
      </c>
      <c r="L7" s="107" t="s">
        <v>26</v>
      </c>
      <c r="M7" s="130" t="s">
        <v>27</v>
      </c>
      <c r="N7" s="130" t="s">
        <v>27</v>
      </c>
      <c r="O7" s="130" t="s">
        <v>28</v>
      </c>
      <c r="Q7" s="130" t="s">
        <v>39</v>
      </c>
    </row>
    <row r="8" spans="3:15">
      <c r="C8" s="130" t="s">
        <v>40</v>
      </c>
      <c r="D8" s="129">
        <v>9</v>
      </c>
      <c r="E8" s="129">
        <v>4194304</v>
      </c>
      <c r="F8" s="129">
        <v>32</v>
      </c>
      <c r="G8" s="107" t="s">
        <v>32</v>
      </c>
      <c r="H8" s="129">
        <v>2048</v>
      </c>
      <c r="I8" s="129">
        <v>128</v>
      </c>
      <c r="J8" s="129">
        <v>4</v>
      </c>
      <c r="K8" s="129">
        <v>4</v>
      </c>
      <c r="L8" s="107" t="s">
        <v>26</v>
      </c>
      <c r="M8" s="130" t="s">
        <v>28</v>
      </c>
      <c r="N8" s="130" t="s">
        <v>28</v>
      </c>
      <c r="O8" s="130" t="s">
        <v>27</v>
      </c>
    </row>
    <row r="9" spans="3:15">
      <c r="C9" s="140" t="s">
        <v>41</v>
      </c>
      <c r="D9" s="107">
        <v>1</v>
      </c>
      <c r="E9" s="107">
        <v>358400</v>
      </c>
      <c r="F9" s="107">
        <v>1</v>
      </c>
      <c r="G9" s="124" t="s">
        <v>32</v>
      </c>
      <c r="H9" s="107">
        <v>10240</v>
      </c>
      <c r="I9" s="107">
        <v>35</v>
      </c>
      <c r="J9" s="107">
        <v>16</v>
      </c>
      <c r="K9" s="107">
        <v>4</v>
      </c>
      <c r="L9" s="107" t="s">
        <v>26</v>
      </c>
      <c r="M9" s="140" t="s">
        <v>27</v>
      </c>
      <c r="N9" s="140" t="s">
        <v>27</v>
      </c>
      <c r="O9" s="129" t="s">
        <v>28</v>
      </c>
    </row>
    <row r="10" s="129" customFormat="1" spans="3:18">
      <c r="C10" s="130" t="s">
        <v>42</v>
      </c>
      <c r="D10" s="129">
        <v>2</v>
      </c>
      <c r="E10" s="129">
        <v>7168</v>
      </c>
      <c r="F10" s="129">
        <v>1</v>
      </c>
      <c r="G10" s="107" t="s">
        <v>32</v>
      </c>
      <c r="H10" s="129">
        <v>256</v>
      </c>
      <c r="I10" s="129">
        <v>28</v>
      </c>
      <c r="J10" s="129">
        <v>2</v>
      </c>
      <c r="K10" s="129">
        <v>1</v>
      </c>
      <c r="L10" s="107" t="s">
        <v>26</v>
      </c>
      <c r="M10" s="130" t="s">
        <v>27</v>
      </c>
      <c r="N10" s="130" t="s">
        <v>27</v>
      </c>
      <c r="O10" s="129" t="s">
        <v>28</v>
      </c>
      <c r="Q10" s="107"/>
      <c r="R10" s="107"/>
    </row>
    <row r="11" s="153" customFormat="1" spans="3:18">
      <c r="C11" s="130" t="s">
        <v>43</v>
      </c>
      <c r="D11" s="129">
        <v>1</v>
      </c>
      <c r="E11" s="129">
        <v>9472</v>
      </c>
      <c r="F11" s="129">
        <v>1</v>
      </c>
      <c r="G11" s="130" t="s">
        <v>32</v>
      </c>
      <c r="H11" s="129">
        <v>296</v>
      </c>
      <c r="I11" s="129">
        <v>32</v>
      </c>
      <c r="J11" s="129">
        <v>2</v>
      </c>
      <c r="K11" s="129">
        <v>1</v>
      </c>
      <c r="L11" s="130" t="s">
        <v>26</v>
      </c>
      <c r="M11" s="130" t="s">
        <v>27</v>
      </c>
      <c r="N11" s="130" t="s">
        <v>27</v>
      </c>
      <c r="O11" s="129" t="s">
        <v>28</v>
      </c>
      <c r="R11" s="177">
        <v>45429</v>
      </c>
    </row>
    <row r="12" spans="3:15">
      <c r="C12" s="130" t="s">
        <v>44</v>
      </c>
      <c r="D12" s="129">
        <v>1</v>
      </c>
      <c r="E12" s="129">
        <f>H12*I12</f>
        <v>139264</v>
      </c>
      <c r="F12" s="129">
        <v>1</v>
      </c>
      <c r="G12" s="130" t="s">
        <v>32</v>
      </c>
      <c r="H12" s="129">
        <v>2048</v>
      </c>
      <c r="I12" s="129">
        <v>68</v>
      </c>
      <c r="J12" s="129">
        <v>4</v>
      </c>
      <c r="K12" s="129">
        <v>2</v>
      </c>
      <c r="L12" s="130" t="s">
        <v>26</v>
      </c>
      <c r="M12" s="130" t="s">
        <v>27</v>
      </c>
      <c r="N12" s="130" t="s">
        <v>27</v>
      </c>
      <c r="O12" s="129" t="s">
        <v>28</v>
      </c>
    </row>
    <row r="13" spans="3:17">
      <c r="C13" s="130" t="s">
        <v>44</v>
      </c>
      <c r="D13" s="129">
        <v>2</v>
      </c>
      <c r="E13" s="129">
        <f>H13*I13</f>
        <v>65536</v>
      </c>
      <c r="F13" s="129">
        <v>1</v>
      </c>
      <c r="G13" s="130" t="s">
        <v>38</v>
      </c>
      <c r="H13" s="129">
        <v>2048</v>
      </c>
      <c r="I13" s="129">
        <v>32</v>
      </c>
      <c r="J13" s="129">
        <v>8</v>
      </c>
      <c r="K13" s="129">
        <v>1</v>
      </c>
      <c r="L13" s="129" t="s">
        <v>26</v>
      </c>
      <c r="M13" s="130" t="s">
        <v>27</v>
      </c>
      <c r="N13" s="130" t="s">
        <v>27</v>
      </c>
      <c r="O13" s="129" t="s">
        <v>28</v>
      </c>
      <c r="P13" s="153"/>
      <c r="Q13" s="153" t="s">
        <v>45</v>
      </c>
    </row>
    <row r="14" spans="3:18">
      <c r="C14" s="130" t="s">
        <v>43</v>
      </c>
      <c r="D14" s="129">
        <v>1</v>
      </c>
      <c r="E14" s="129">
        <v>9984</v>
      </c>
      <c r="F14" s="129">
        <v>1</v>
      </c>
      <c r="G14" s="130" t="s">
        <v>32</v>
      </c>
      <c r="H14" s="129">
        <v>312</v>
      </c>
      <c r="I14" s="129">
        <v>32</v>
      </c>
      <c r="J14" s="129">
        <v>2</v>
      </c>
      <c r="K14" s="129">
        <v>1</v>
      </c>
      <c r="L14" s="130" t="s">
        <v>26</v>
      </c>
      <c r="M14" s="130" t="s">
        <v>27</v>
      </c>
      <c r="N14" s="130" t="s">
        <v>27</v>
      </c>
      <c r="O14" s="129" t="s">
        <v>28</v>
      </c>
      <c r="R14" s="177">
        <v>45435</v>
      </c>
    </row>
    <row r="15" spans="3:15">
      <c r="C15" s="130" t="s">
        <v>42</v>
      </c>
      <c r="D15" s="129">
        <v>1</v>
      </c>
      <c r="E15" s="129">
        <v>34048</v>
      </c>
      <c r="F15" s="129">
        <v>4</v>
      </c>
      <c r="G15" s="130" t="s">
        <v>32</v>
      </c>
      <c r="H15" s="129">
        <v>256</v>
      </c>
      <c r="I15" s="129">
        <v>134</v>
      </c>
      <c r="J15" s="129">
        <v>2</v>
      </c>
      <c r="K15" s="129">
        <v>1</v>
      </c>
      <c r="L15" s="130" t="s">
        <v>26</v>
      </c>
      <c r="M15" s="130" t="s">
        <v>27</v>
      </c>
      <c r="N15" s="130" t="s">
        <v>27</v>
      </c>
      <c r="O15" s="129" t="s">
        <v>28</v>
      </c>
    </row>
    <row r="16" spans="3:15">
      <c r="C16" s="154" t="s">
        <v>46</v>
      </c>
      <c r="D16" s="153">
        <v>1</v>
      </c>
      <c r="E16" s="153">
        <v>18432</v>
      </c>
      <c r="F16" s="153">
        <v>1</v>
      </c>
      <c r="G16" s="153" t="s">
        <v>47</v>
      </c>
      <c r="H16" s="153">
        <v>512</v>
      </c>
      <c r="I16" s="153">
        <v>36</v>
      </c>
      <c r="J16" s="153">
        <v>2</v>
      </c>
      <c r="K16" s="153">
        <v>4</v>
      </c>
      <c r="L16" s="154" t="s">
        <v>26</v>
      </c>
      <c r="M16" s="154" t="s">
        <v>27</v>
      </c>
      <c r="N16" s="154" t="s">
        <v>27</v>
      </c>
      <c r="O16" s="154" t="s">
        <v>28</v>
      </c>
    </row>
    <row r="17" spans="3:15">
      <c r="C17" s="154" t="s">
        <v>46</v>
      </c>
      <c r="D17" s="153">
        <v>1</v>
      </c>
      <c r="E17" s="153">
        <v>16384</v>
      </c>
      <c r="F17" s="153">
        <v>1</v>
      </c>
      <c r="G17" s="154" t="s">
        <v>47</v>
      </c>
      <c r="H17" s="153">
        <v>128</v>
      </c>
      <c r="I17" s="153">
        <v>128</v>
      </c>
      <c r="J17" s="153">
        <v>2</v>
      </c>
      <c r="K17" s="153">
        <v>2</v>
      </c>
      <c r="L17" s="154" t="s">
        <v>26</v>
      </c>
      <c r="M17" s="154" t="s">
        <v>27</v>
      </c>
      <c r="N17" s="154" t="s">
        <v>27</v>
      </c>
      <c r="O17" s="154" t="s">
        <v>28</v>
      </c>
    </row>
  </sheetData>
  <sheetProtection formatCells="0" insertHyperlinks="0" autoFilter="0"/>
  <dataValidations count="4">
    <dataValidation type="list" allowBlank="1" showErrorMessage="1" errorTitle="错误提示" error="请输入下拉列表中的一个值" sqref="M9:N9">
      <formula1>"ON,OFF"</formula1>
    </dataValidation>
    <dataValidation type="list" allowBlank="1" showErrorMessage="1" errorTitle="错误提示" error="请输入下拉列表中的一个值" sqref="G3:G8">
      <formula1>"spram,tpram(asynchronous),tpram(synchronous),rom,asfifo(asynchronous),sfifo(synchronous),dpram"</formula1>
    </dataValidation>
    <dataValidation type="list" allowBlank="1" showErrorMessage="1" errorTitle="错误提示" error="请输入下拉列表中的一个值" sqref="G9:G10">
      <formula1>"spram,tpram(asynchronous),tpram(synchronous),rom,asfifo(asynchronous),sfifo(synchronous)"</formula1>
    </dataValidation>
    <dataValidation type="list" allowBlank="1" showErrorMessage="1" errorTitle="错误提示" error="请输入下拉列表中的一个值" sqref="L3:L10">
      <formula1>"RVT,LVT,HVT,UHVT"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2"/>
  <sheetViews>
    <sheetView topLeftCell="A14" workbookViewId="0">
      <selection activeCell="A14" sqref="$A14:$XFD14"/>
    </sheetView>
  </sheetViews>
  <sheetFormatPr defaultColWidth="9" defaultRowHeight="13.5"/>
  <cols>
    <col min="1" max="1" width="16.375" style="152" customWidth="1"/>
    <col min="2" max="2" width="16" style="152" customWidth="1"/>
    <col min="3" max="6" width="9" style="152"/>
    <col min="7" max="7" width="17.625" style="152" customWidth="1"/>
    <col min="8" max="8" width="14" style="152" customWidth="1"/>
    <col min="9" max="9" width="19.25" style="152" customWidth="1"/>
    <col min="10" max="11" width="9" style="152"/>
    <col min="12" max="12" width="17.875" style="152" customWidth="1"/>
    <col min="13" max="14" width="9" style="152"/>
    <col min="15" max="15" width="23.875" style="152" customWidth="1"/>
    <col min="16" max="16" width="9" style="152"/>
    <col min="17" max="17" width="18" style="152" customWidth="1"/>
    <col min="18" max="19" width="9" style="152"/>
    <col min="20" max="20" width="19.75" style="152" customWidth="1"/>
    <col min="21" max="26" width="9" style="152"/>
    <col min="27" max="27" width="17.375" style="152" customWidth="1"/>
    <col min="28" max="16384" width="9" style="152"/>
  </cols>
  <sheetData>
    <row r="1" s="163" customFormat="1" ht="36" spans="1:26">
      <c r="A1" s="104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23" t="s">
        <v>7</v>
      </c>
      <c r="I1" s="123" t="s">
        <v>8</v>
      </c>
      <c r="J1" s="123" t="s">
        <v>9</v>
      </c>
      <c r="K1" s="123" t="s">
        <v>10</v>
      </c>
      <c r="L1" s="123" t="s">
        <v>11</v>
      </c>
      <c r="M1" s="123" t="s">
        <v>12</v>
      </c>
      <c r="N1" s="123" t="s">
        <v>13</v>
      </c>
      <c r="O1" s="123" t="s">
        <v>48</v>
      </c>
      <c r="P1" s="123" t="s">
        <v>14</v>
      </c>
      <c r="Q1" s="105" t="s">
        <v>30</v>
      </c>
      <c r="R1" s="105" t="s">
        <v>15</v>
      </c>
      <c r="S1" s="105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1" t="s">
        <v>22</v>
      </c>
      <c r="Z1" s="151" t="s">
        <v>23</v>
      </c>
    </row>
    <row r="2" ht="27" spans="1:26">
      <c r="A2" s="107"/>
      <c r="B2" s="107"/>
      <c r="C2" s="107" t="s">
        <v>24</v>
      </c>
      <c r="D2" s="107">
        <v>1</v>
      </c>
      <c r="E2" s="107">
        <v>0</v>
      </c>
      <c r="F2" s="107">
        <v>0</v>
      </c>
      <c r="G2" s="124" t="s">
        <v>25</v>
      </c>
      <c r="H2" s="107">
        <v>0</v>
      </c>
      <c r="I2" s="107">
        <v>0</v>
      </c>
      <c r="J2" s="107"/>
      <c r="K2" s="107"/>
      <c r="L2" s="107" t="s">
        <v>26</v>
      </c>
      <c r="M2" s="107" t="s">
        <v>27</v>
      </c>
      <c r="N2" s="107" t="s">
        <v>28</v>
      </c>
      <c r="O2" s="107"/>
      <c r="P2" s="107" t="s">
        <v>29</v>
      </c>
      <c r="Q2" s="107" t="s">
        <v>28</v>
      </c>
      <c r="R2" s="107"/>
      <c r="S2" s="107"/>
      <c r="T2" s="107"/>
      <c r="U2" s="107"/>
      <c r="V2" s="107"/>
      <c r="W2" s="107"/>
      <c r="X2" s="107"/>
      <c r="Y2" s="107"/>
      <c r="Z2" s="107"/>
    </row>
    <row r="3" s="152" customFormat="1" ht="27" spans="1:33">
      <c r="A3" s="165" t="s">
        <v>49</v>
      </c>
      <c r="C3" s="130" t="str">
        <f t="shared" ref="C3:C11" si="0">AA3</f>
        <v>bht</v>
      </c>
      <c r="E3" s="152">
        <f t="shared" ref="E3:E11" si="1">F3*H3*I3</f>
        <v>131072</v>
      </c>
      <c r="F3" s="152">
        <f t="shared" ref="F3:F11" si="2">AG3</f>
        <v>8</v>
      </c>
      <c r="G3" s="157" t="s">
        <v>32</v>
      </c>
      <c r="H3" s="152">
        <f t="shared" ref="H3:H7" si="3">2^AB3</f>
        <v>1024</v>
      </c>
      <c r="I3" s="152">
        <f t="shared" ref="I3:I11" si="4">AC3</f>
        <v>16</v>
      </c>
      <c r="J3" s="152">
        <v>4</v>
      </c>
      <c r="K3" s="152">
        <v>1</v>
      </c>
      <c r="L3" s="157" t="s">
        <v>50</v>
      </c>
      <c r="M3" s="130" t="str">
        <f t="shared" ref="M3:M11" si="5">IF(AD3&gt;1,"ON","OFF")</f>
        <v>ON</v>
      </c>
      <c r="N3" s="130" t="s">
        <v>27</v>
      </c>
      <c r="O3" s="130" t="s">
        <v>27</v>
      </c>
      <c r="P3" s="130" t="s">
        <v>51</v>
      </c>
      <c r="Q3" s="130" t="s">
        <v>27</v>
      </c>
      <c r="AA3" s="152" t="s">
        <v>52</v>
      </c>
      <c r="AB3" s="152">
        <v>10</v>
      </c>
      <c r="AC3" s="152">
        <v>16</v>
      </c>
      <c r="AD3" s="152">
        <v>16</v>
      </c>
      <c r="AF3" s="152">
        <v>4</v>
      </c>
      <c r="AG3" s="152">
        <f t="shared" ref="AG3:AG11" si="6">AF3*2</f>
        <v>8</v>
      </c>
    </row>
    <row r="4" s="152" customFormat="1" spans="1:33">
      <c r="A4" s="153"/>
      <c r="B4" s="153"/>
      <c r="C4" s="154" t="str">
        <f t="shared" si="0"/>
        <v>btb</v>
      </c>
      <c r="D4" s="153"/>
      <c r="E4" s="153">
        <f t="shared" si="1"/>
        <v>35840</v>
      </c>
      <c r="F4" s="153">
        <f t="shared" si="2"/>
        <v>8</v>
      </c>
      <c r="G4" s="154" t="s">
        <v>32</v>
      </c>
      <c r="H4" s="153">
        <f t="shared" si="3"/>
        <v>32</v>
      </c>
      <c r="I4" s="153">
        <f t="shared" si="4"/>
        <v>140</v>
      </c>
      <c r="J4" s="153">
        <v>2</v>
      </c>
      <c r="K4" s="153">
        <v>1</v>
      </c>
      <c r="L4" s="158" t="s">
        <v>50</v>
      </c>
      <c r="M4" s="154" t="str">
        <f t="shared" si="5"/>
        <v>ON</v>
      </c>
      <c r="N4" s="154" t="s">
        <v>27</v>
      </c>
      <c r="O4" s="154" t="s">
        <v>27</v>
      </c>
      <c r="P4" s="154" t="s">
        <v>51</v>
      </c>
      <c r="Q4" s="154" t="s">
        <v>27</v>
      </c>
      <c r="R4" s="153"/>
      <c r="AA4" s="152" t="s">
        <v>53</v>
      </c>
      <c r="AB4" s="152">
        <v>5</v>
      </c>
      <c r="AC4" s="152">
        <v>140</v>
      </c>
      <c r="AD4" s="152">
        <v>140</v>
      </c>
      <c r="AF4" s="152">
        <v>4</v>
      </c>
      <c r="AG4" s="152">
        <f t="shared" si="6"/>
        <v>8</v>
      </c>
    </row>
    <row r="5" s="152" customFormat="1" spans="1:33">
      <c r="A5" s="153"/>
      <c r="B5" s="153"/>
      <c r="C5" s="154" t="str">
        <f t="shared" si="0"/>
        <v>dcache dram</v>
      </c>
      <c r="D5" s="153"/>
      <c r="E5" s="153">
        <f t="shared" si="1"/>
        <v>524288</v>
      </c>
      <c r="F5" s="153">
        <f t="shared" si="2"/>
        <v>16</v>
      </c>
      <c r="G5" s="154" t="s">
        <v>32</v>
      </c>
      <c r="H5" s="153">
        <f t="shared" si="3"/>
        <v>1024</v>
      </c>
      <c r="I5" s="153">
        <f t="shared" si="4"/>
        <v>32</v>
      </c>
      <c r="J5" s="153">
        <v>4</v>
      </c>
      <c r="K5" s="153">
        <v>1</v>
      </c>
      <c r="L5" s="158" t="s">
        <v>50</v>
      </c>
      <c r="M5" s="154" t="str">
        <f t="shared" si="5"/>
        <v>ON</v>
      </c>
      <c r="N5" s="154" t="s">
        <v>27</v>
      </c>
      <c r="O5" s="154" t="s">
        <v>27</v>
      </c>
      <c r="P5" s="154" t="s">
        <v>51</v>
      </c>
      <c r="Q5" s="154" t="s">
        <v>27</v>
      </c>
      <c r="R5" s="153"/>
      <c r="AA5" s="152" t="s">
        <v>54</v>
      </c>
      <c r="AB5" s="152">
        <v>10</v>
      </c>
      <c r="AC5" s="152">
        <v>32</v>
      </c>
      <c r="AD5" s="152">
        <v>4</v>
      </c>
      <c r="AF5" s="152">
        <v>8</v>
      </c>
      <c r="AG5" s="152">
        <f t="shared" si="6"/>
        <v>16</v>
      </c>
    </row>
    <row r="6" s="152" customFormat="1" spans="1:33">
      <c r="A6" s="153"/>
      <c r="B6" s="153"/>
      <c r="C6" s="154" t="str">
        <f t="shared" si="0"/>
        <v>dcache tag</v>
      </c>
      <c r="D6" s="153"/>
      <c r="E6" s="153">
        <f t="shared" si="1"/>
        <v>22528</v>
      </c>
      <c r="F6" s="153">
        <f t="shared" si="2"/>
        <v>4</v>
      </c>
      <c r="G6" s="154" t="s">
        <v>32</v>
      </c>
      <c r="H6" s="153">
        <f t="shared" si="3"/>
        <v>256</v>
      </c>
      <c r="I6" s="153">
        <f t="shared" si="4"/>
        <v>22</v>
      </c>
      <c r="J6" s="153">
        <v>2</v>
      </c>
      <c r="K6" s="153">
        <v>1</v>
      </c>
      <c r="L6" s="158" t="s">
        <v>50</v>
      </c>
      <c r="M6" s="154" t="str">
        <f t="shared" si="5"/>
        <v>OFF</v>
      </c>
      <c r="N6" s="154" t="s">
        <v>27</v>
      </c>
      <c r="O6" s="154" t="s">
        <v>27</v>
      </c>
      <c r="P6" s="154" t="s">
        <v>51</v>
      </c>
      <c r="Q6" s="154" t="s">
        <v>27</v>
      </c>
      <c r="R6" s="153"/>
      <c r="AA6" s="152" t="s">
        <v>55</v>
      </c>
      <c r="AB6" s="152">
        <v>8</v>
      </c>
      <c r="AC6" s="152">
        <v>22</v>
      </c>
      <c r="AD6" s="152">
        <v>1</v>
      </c>
      <c r="AF6" s="152">
        <v>2</v>
      </c>
      <c r="AG6" s="152">
        <f t="shared" si="6"/>
        <v>4</v>
      </c>
    </row>
    <row r="7" s="152" customFormat="1" spans="1:33">
      <c r="A7" s="153"/>
      <c r="B7" s="153"/>
      <c r="C7" s="154" t="str">
        <f t="shared" si="0"/>
        <v>icache data</v>
      </c>
      <c r="D7" s="153"/>
      <c r="E7" s="153">
        <f t="shared" si="1"/>
        <v>524288</v>
      </c>
      <c r="F7" s="153">
        <f t="shared" si="2"/>
        <v>4</v>
      </c>
      <c r="G7" s="154" t="s">
        <v>32</v>
      </c>
      <c r="H7" s="153">
        <f t="shared" si="3"/>
        <v>2048</v>
      </c>
      <c r="I7" s="153">
        <f t="shared" si="4"/>
        <v>64</v>
      </c>
      <c r="J7" s="167"/>
      <c r="K7" s="167"/>
      <c r="L7" s="158"/>
      <c r="M7" s="154" t="str">
        <f t="shared" si="5"/>
        <v>OFF</v>
      </c>
      <c r="N7" s="154" t="s">
        <v>27</v>
      </c>
      <c r="O7" s="154" t="s">
        <v>27</v>
      </c>
      <c r="P7" s="154"/>
      <c r="Q7" s="154" t="s">
        <v>27</v>
      </c>
      <c r="R7" s="153"/>
      <c r="AA7" s="152" t="s">
        <v>56</v>
      </c>
      <c r="AB7" s="152">
        <v>11</v>
      </c>
      <c r="AC7" s="152">
        <v>64</v>
      </c>
      <c r="AD7" s="152">
        <v>1</v>
      </c>
      <c r="AF7" s="152">
        <v>2</v>
      </c>
      <c r="AG7" s="152">
        <f t="shared" si="6"/>
        <v>4</v>
      </c>
    </row>
    <row r="8" s="152" customFormat="1" spans="1:33">
      <c r="A8" s="153"/>
      <c r="B8" s="153"/>
      <c r="C8" s="154" t="str">
        <f t="shared" si="0"/>
        <v>icache data</v>
      </c>
      <c r="D8" s="153"/>
      <c r="E8" s="153">
        <f t="shared" si="1"/>
        <v>262144</v>
      </c>
      <c r="F8" s="153">
        <f t="shared" si="2"/>
        <v>4</v>
      </c>
      <c r="G8" s="154" t="s">
        <v>32</v>
      </c>
      <c r="H8" s="153">
        <v>1024</v>
      </c>
      <c r="I8" s="153">
        <f t="shared" si="4"/>
        <v>64</v>
      </c>
      <c r="J8" s="153">
        <v>4</v>
      </c>
      <c r="K8" s="153">
        <v>1</v>
      </c>
      <c r="L8" s="158" t="s">
        <v>50</v>
      </c>
      <c r="M8" s="154" t="str">
        <f t="shared" si="5"/>
        <v>OFF</v>
      </c>
      <c r="N8" s="154" t="s">
        <v>27</v>
      </c>
      <c r="O8" s="154" t="s">
        <v>27</v>
      </c>
      <c r="P8" s="154" t="s">
        <v>51</v>
      </c>
      <c r="Q8" s="154" t="s">
        <v>27</v>
      </c>
      <c r="R8" s="153"/>
      <c r="AA8" s="152" t="s">
        <v>56</v>
      </c>
      <c r="AB8" s="152">
        <v>11</v>
      </c>
      <c r="AC8" s="152">
        <v>64</v>
      </c>
      <c r="AD8" s="152">
        <v>1</v>
      </c>
      <c r="AF8" s="152">
        <v>2</v>
      </c>
      <c r="AG8" s="152">
        <f t="shared" si="6"/>
        <v>4</v>
      </c>
    </row>
    <row r="9" s="152" customFormat="1" spans="1:33">
      <c r="A9" s="153"/>
      <c r="B9" s="153"/>
      <c r="C9" s="154" t="str">
        <f t="shared" si="0"/>
        <v>icache tag</v>
      </c>
      <c r="D9" s="153"/>
      <c r="E9" s="153">
        <f t="shared" si="1"/>
        <v>22528</v>
      </c>
      <c r="F9" s="153">
        <f t="shared" si="2"/>
        <v>4</v>
      </c>
      <c r="G9" s="154" t="s">
        <v>32</v>
      </c>
      <c r="H9" s="153">
        <f t="shared" ref="H9:H11" si="7">2^AB9</f>
        <v>256</v>
      </c>
      <c r="I9" s="153">
        <f t="shared" si="4"/>
        <v>22</v>
      </c>
      <c r="J9" s="153">
        <v>2</v>
      </c>
      <c r="K9" s="153">
        <v>1</v>
      </c>
      <c r="L9" s="158" t="s">
        <v>50</v>
      </c>
      <c r="M9" s="154" t="str">
        <f t="shared" si="5"/>
        <v>OFF</v>
      </c>
      <c r="N9" s="154" t="s">
        <v>27</v>
      </c>
      <c r="O9" s="154" t="s">
        <v>27</v>
      </c>
      <c r="P9" s="154" t="s">
        <v>51</v>
      </c>
      <c r="Q9" s="154" t="s">
        <v>27</v>
      </c>
      <c r="R9" s="153"/>
      <c r="AA9" s="152" t="s">
        <v>57</v>
      </c>
      <c r="AB9" s="152">
        <v>8</v>
      </c>
      <c r="AC9" s="152">
        <v>22</v>
      </c>
      <c r="AD9" s="152">
        <v>1</v>
      </c>
      <c r="AF9" s="152">
        <v>2</v>
      </c>
      <c r="AG9" s="152">
        <f t="shared" si="6"/>
        <v>4</v>
      </c>
    </row>
    <row r="10" s="152" customFormat="1" spans="1:33">
      <c r="A10" s="153"/>
      <c r="B10" s="153"/>
      <c r="C10" s="154" t="str">
        <f t="shared" si="0"/>
        <v>tlb tram</v>
      </c>
      <c r="D10" s="153"/>
      <c r="E10" s="153">
        <f t="shared" si="1"/>
        <v>102400</v>
      </c>
      <c r="F10" s="153">
        <f t="shared" si="2"/>
        <v>16</v>
      </c>
      <c r="G10" s="154" t="s">
        <v>32</v>
      </c>
      <c r="H10" s="153">
        <f t="shared" si="7"/>
        <v>256</v>
      </c>
      <c r="I10" s="153">
        <f t="shared" si="4"/>
        <v>25</v>
      </c>
      <c r="J10" s="153">
        <v>4</v>
      </c>
      <c r="K10" s="153">
        <v>1</v>
      </c>
      <c r="L10" s="158" t="s">
        <v>50</v>
      </c>
      <c r="M10" s="154" t="str">
        <f t="shared" si="5"/>
        <v>OFF</v>
      </c>
      <c r="N10" s="154" t="s">
        <v>27</v>
      </c>
      <c r="O10" s="154" t="s">
        <v>27</v>
      </c>
      <c r="P10" s="154" t="s">
        <v>51</v>
      </c>
      <c r="Q10" s="154" t="s">
        <v>27</v>
      </c>
      <c r="R10" s="153"/>
      <c r="AA10" s="130" t="s">
        <v>58</v>
      </c>
      <c r="AB10" s="152">
        <v>8</v>
      </c>
      <c r="AC10" s="152">
        <v>25</v>
      </c>
      <c r="AD10" s="152">
        <v>1</v>
      </c>
      <c r="AF10" s="152">
        <v>8</v>
      </c>
      <c r="AG10" s="152">
        <f t="shared" si="6"/>
        <v>16</v>
      </c>
    </row>
    <row r="11" s="152" customFormat="1" spans="1:33">
      <c r="A11" s="153"/>
      <c r="B11" s="154" t="s">
        <v>59</v>
      </c>
      <c r="C11" s="154" t="str">
        <f t="shared" si="0"/>
        <v>tlb dram</v>
      </c>
      <c r="D11" s="153"/>
      <c r="E11" s="153">
        <f t="shared" si="1"/>
        <v>106496</v>
      </c>
      <c r="F11" s="153">
        <f t="shared" si="2"/>
        <v>16</v>
      </c>
      <c r="G11" s="154" t="s">
        <v>32</v>
      </c>
      <c r="H11" s="153">
        <f t="shared" si="7"/>
        <v>256</v>
      </c>
      <c r="I11" s="153">
        <f t="shared" si="4"/>
        <v>26</v>
      </c>
      <c r="J11" s="153">
        <v>4</v>
      </c>
      <c r="K11" s="153">
        <v>1</v>
      </c>
      <c r="L11" s="158" t="s">
        <v>50</v>
      </c>
      <c r="M11" s="154" t="str">
        <f t="shared" si="5"/>
        <v>OFF</v>
      </c>
      <c r="N11" s="154" t="s">
        <v>27</v>
      </c>
      <c r="O11" s="154" t="s">
        <v>27</v>
      </c>
      <c r="P11" s="154" t="s">
        <v>51</v>
      </c>
      <c r="Q11" s="154" t="s">
        <v>27</v>
      </c>
      <c r="R11" s="153"/>
      <c r="AA11" s="130" t="s">
        <v>60</v>
      </c>
      <c r="AB11" s="152">
        <v>8</v>
      </c>
      <c r="AC11" s="152">
        <v>26</v>
      </c>
      <c r="AD11" s="152">
        <v>1</v>
      </c>
      <c r="AF11" s="152">
        <v>8</v>
      </c>
      <c r="AG11" s="152">
        <f t="shared" si="6"/>
        <v>16</v>
      </c>
    </row>
    <row r="12" s="152" customFormat="1" spans="3:15">
      <c r="C12" s="130"/>
      <c r="G12" s="130"/>
      <c r="L12" s="157"/>
      <c r="M12" s="130"/>
      <c r="N12" s="130"/>
      <c r="O12" s="154" t="s">
        <v>27</v>
      </c>
    </row>
    <row r="13" spans="1:15">
      <c r="A13" s="130" t="s">
        <v>61</v>
      </c>
      <c r="O13" s="154"/>
    </row>
    <row r="14" s="152" customFormat="1" spans="1:18">
      <c r="A14" s="154"/>
      <c r="B14" s="153"/>
      <c r="C14" s="154" t="s">
        <v>62</v>
      </c>
      <c r="D14" s="153"/>
      <c r="E14" s="153">
        <f>F14*H14*I14</f>
        <v>23552</v>
      </c>
      <c r="F14" s="153">
        <v>4</v>
      </c>
      <c r="G14" s="154" t="s">
        <v>32</v>
      </c>
      <c r="H14" s="153">
        <v>256</v>
      </c>
      <c r="I14" s="153">
        <v>23</v>
      </c>
      <c r="J14" s="153">
        <v>4</v>
      </c>
      <c r="K14" s="153">
        <v>1</v>
      </c>
      <c r="L14" s="154" t="s">
        <v>50</v>
      </c>
      <c r="M14" s="154" t="s">
        <v>27</v>
      </c>
      <c r="N14" s="154" t="s">
        <v>27</v>
      </c>
      <c r="O14" s="154" t="s">
        <v>27</v>
      </c>
      <c r="P14" s="154" t="s">
        <v>51</v>
      </c>
      <c r="Q14" s="154" t="s">
        <v>27</v>
      </c>
      <c r="R14" s="153"/>
    </row>
    <row r="15" s="152" customFormat="1" spans="1:18">
      <c r="A15" s="154"/>
      <c r="B15" s="153"/>
      <c r="C15" s="154" t="s">
        <v>63</v>
      </c>
      <c r="D15" s="153"/>
      <c r="E15" s="153">
        <f t="shared" ref="E15:E20" si="8">F15*H15*I15</f>
        <v>7680</v>
      </c>
      <c r="F15" s="153">
        <v>1</v>
      </c>
      <c r="G15" s="154" t="s">
        <v>32</v>
      </c>
      <c r="H15" s="153">
        <v>512</v>
      </c>
      <c r="I15" s="153">
        <v>15</v>
      </c>
      <c r="J15" s="153">
        <v>4</v>
      </c>
      <c r="K15" s="153">
        <v>1</v>
      </c>
      <c r="L15" s="154" t="s">
        <v>50</v>
      </c>
      <c r="M15" s="154" t="s">
        <v>27</v>
      </c>
      <c r="N15" s="154" t="s">
        <v>27</v>
      </c>
      <c r="O15" s="154" t="s">
        <v>27</v>
      </c>
      <c r="P15" s="154" t="s">
        <v>51</v>
      </c>
      <c r="Q15" s="154" t="s">
        <v>27</v>
      </c>
      <c r="R15" s="153"/>
    </row>
    <row r="16" s="152" customFormat="1" spans="1:18">
      <c r="A16" s="154"/>
      <c r="B16" s="153"/>
      <c r="C16" s="154" t="s">
        <v>64</v>
      </c>
      <c r="D16" s="153"/>
      <c r="E16" s="153">
        <f t="shared" si="8"/>
        <v>4194304</v>
      </c>
      <c r="F16" s="153">
        <v>8</v>
      </c>
      <c r="G16" s="154" t="s">
        <v>32</v>
      </c>
      <c r="H16" s="153">
        <v>8192</v>
      </c>
      <c r="I16" s="153">
        <v>64</v>
      </c>
      <c r="J16" s="168"/>
      <c r="K16" s="168"/>
      <c r="L16" s="154" t="s">
        <v>50</v>
      </c>
      <c r="M16" s="154" t="s">
        <v>28</v>
      </c>
      <c r="N16" s="154" t="s">
        <v>27</v>
      </c>
      <c r="O16" s="154" t="s">
        <v>27</v>
      </c>
      <c r="P16" s="154" t="s">
        <v>51</v>
      </c>
      <c r="Q16" s="154" t="s">
        <v>27</v>
      </c>
      <c r="R16" s="153"/>
    </row>
    <row r="17" s="152" customFormat="1" spans="1:33">
      <c r="A17" s="153"/>
      <c r="B17" s="153"/>
      <c r="C17" s="154"/>
      <c r="D17" s="153"/>
      <c r="E17" s="153"/>
      <c r="F17" s="153"/>
      <c r="G17" s="154" t="s">
        <v>32</v>
      </c>
      <c r="H17" s="153">
        <v>1024</v>
      </c>
      <c r="I17" s="153">
        <f>AC17</f>
        <v>64</v>
      </c>
      <c r="J17" s="153">
        <v>4</v>
      </c>
      <c r="K17" s="153">
        <v>1</v>
      </c>
      <c r="L17" s="158" t="s">
        <v>50</v>
      </c>
      <c r="M17" s="154" t="str">
        <f t="shared" ref="M17:M20" si="9">IF(AD17&gt;1,"ON","OFF")</f>
        <v>ON</v>
      </c>
      <c r="N17" s="154" t="s">
        <v>27</v>
      </c>
      <c r="O17" s="154" t="s">
        <v>27</v>
      </c>
      <c r="P17" s="154" t="s">
        <v>51</v>
      </c>
      <c r="Q17" s="154" t="s">
        <v>27</v>
      </c>
      <c r="R17" s="153"/>
      <c r="AA17" s="152" t="s">
        <v>64</v>
      </c>
      <c r="AB17" s="152">
        <v>11</v>
      </c>
      <c r="AC17" s="152">
        <v>64</v>
      </c>
      <c r="AD17" s="152">
        <v>8</v>
      </c>
      <c r="AG17" s="152">
        <v>8</v>
      </c>
    </row>
    <row r="18" s="152" customFormat="1" spans="1:33">
      <c r="A18" s="153"/>
      <c r="B18" s="153"/>
      <c r="C18" s="154" t="str">
        <f t="shared" ref="C18:C27" si="10">AA18</f>
        <v>b0 tram</v>
      </c>
      <c r="D18" s="153"/>
      <c r="E18" s="153">
        <f t="shared" si="8"/>
        <v>172032</v>
      </c>
      <c r="F18" s="153">
        <f t="shared" ref="F18:F27" si="11">AG18</f>
        <v>16</v>
      </c>
      <c r="G18" s="154" t="s">
        <v>32</v>
      </c>
      <c r="H18" s="153">
        <v>512</v>
      </c>
      <c r="I18" s="153">
        <v>21</v>
      </c>
      <c r="J18" s="153">
        <v>4</v>
      </c>
      <c r="K18" s="153">
        <v>1</v>
      </c>
      <c r="L18" s="158" t="s">
        <v>50</v>
      </c>
      <c r="M18" s="154" t="str">
        <f t="shared" si="9"/>
        <v>OFF</v>
      </c>
      <c r="N18" s="154" t="s">
        <v>27</v>
      </c>
      <c r="O18" s="154" t="s">
        <v>27</v>
      </c>
      <c r="P18" s="154" t="s">
        <v>51</v>
      </c>
      <c r="Q18" s="154" t="s">
        <v>27</v>
      </c>
      <c r="R18" s="153"/>
      <c r="AA18" s="152" t="s">
        <v>65</v>
      </c>
      <c r="AB18" s="152">
        <v>7</v>
      </c>
      <c r="AC18" s="152">
        <v>22</v>
      </c>
      <c r="AD18" s="152">
        <v>1</v>
      </c>
      <c r="AG18" s="152">
        <v>16</v>
      </c>
    </row>
    <row r="19" spans="1:18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4" t="s">
        <v>27</v>
      </c>
      <c r="P19" s="153"/>
      <c r="Q19" s="153"/>
      <c r="R19" s="153"/>
    </row>
    <row r="20" ht="40.5" spans="1:33">
      <c r="A20" s="165" t="s">
        <v>66</v>
      </c>
      <c r="C20" s="154" t="str">
        <f t="shared" si="10"/>
        <v>dcache tram</v>
      </c>
      <c r="D20" s="153"/>
      <c r="E20" s="153">
        <f t="shared" si="8"/>
        <v>45056</v>
      </c>
      <c r="F20" s="153">
        <f t="shared" si="11"/>
        <v>4</v>
      </c>
      <c r="G20" s="154" t="s">
        <v>32</v>
      </c>
      <c r="H20" s="153">
        <f t="shared" ref="H20:H25" si="12">2^AB20</f>
        <v>512</v>
      </c>
      <c r="I20" s="153">
        <f t="shared" ref="I20:I27" si="13">AC20</f>
        <v>22</v>
      </c>
      <c r="J20" s="153">
        <v>2</v>
      </c>
      <c r="K20" s="153">
        <v>1</v>
      </c>
      <c r="L20" s="158" t="s">
        <v>50</v>
      </c>
      <c r="M20" s="154" t="str">
        <f t="shared" si="9"/>
        <v>OFF</v>
      </c>
      <c r="N20" s="154" t="s">
        <v>27</v>
      </c>
      <c r="O20" s="154" t="s">
        <v>27</v>
      </c>
      <c r="P20" s="154" t="s">
        <v>51</v>
      </c>
      <c r="Q20" s="154" t="s">
        <v>27</v>
      </c>
      <c r="AA20" s="130" t="s">
        <v>67</v>
      </c>
      <c r="AB20" s="152">
        <v>9</v>
      </c>
      <c r="AC20" s="152">
        <v>22</v>
      </c>
      <c r="AD20" s="152">
        <v>1</v>
      </c>
      <c r="AF20" s="152">
        <v>2</v>
      </c>
      <c r="AG20" s="152">
        <v>4</v>
      </c>
    </row>
    <row r="21" spans="15:15">
      <c r="O21" s="154"/>
    </row>
    <row r="22" spans="15:15">
      <c r="O22" s="154"/>
    </row>
    <row r="23" spans="1:33">
      <c r="A23" s="130" t="s">
        <v>68</v>
      </c>
      <c r="C23" s="154" t="str">
        <f t="shared" si="10"/>
        <v>shw tram</v>
      </c>
      <c r="D23" s="153"/>
      <c r="E23" s="153">
        <f t="shared" ref="E23:E27" si="14">F23*H23*I23</f>
        <v>45056</v>
      </c>
      <c r="F23" s="153">
        <f t="shared" si="11"/>
        <v>4</v>
      </c>
      <c r="G23" s="154" t="s">
        <v>32</v>
      </c>
      <c r="H23" s="153">
        <f t="shared" si="12"/>
        <v>512</v>
      </c>
      <c r="I23" s="153">
        <f t="shared" si="13"/>
        <v>22</v>
      </c>
      <c r="J23" s="153">
        <v>2</v>
      </c>
      <c r="K23" s="153">
        <v>1</v>
      </c>
      <c r="L23" s="158" t="s">
        <v>50</v>
      </c>
      <c r="M23" s="154" t="str">
        <f t="shared" ref="M23:M27" si="15">IF(AD23&gt;1,"ON","OFF")</f>
        <v>OFF</v>
      </c>
      <c r="N23" s="154" t="s">
        <v>27</v>
      </c>
      <c r="O23" s="154" t="s">
        <v>27</v>
      </c>
      <c r="P23" s="154" t="s">
        <v>51</v>
      </c>
      <c r="Q23" s="154" t="s">
        <v>27</v>
      </c>
      <c r="AA23" s="164" t="s">
        <v>62</v>
      </c>
      <c r="AB23" s="164">
        <v>9</v>
      </c>
      <c r="AC23" s="164">
        <v>22</v>
      </c>
      <c r="AD23" s="164">
        <v>1</v>
      </c>
      <c r="AE23" s="164"/>
      <c r="AF23" s="164"/>
      <c r="AG23" s="164">
        <v>4</v>
      </c>
    </row>
    <row r="24" spans="3:33">
      <c r="C24" s="130" t="str">
        <f t="shared" si="10"/>
        <v>b0 aram</v>
      </c>
      <c r="D24" s="164"/>
      <c r="E24" s="164">
        <f t="shared" si="14"/>
        <v>1920</v>
      </c>
      <c r="F24" s="164">
        <f t="shared" si="11"/>
        <v>1</v>
      </c>
      <c r="G24" s="130" t="s">
        <v>32</v>
      </c>
      <c r="H24" s="164">
        <f t="shared" si="12"/>
        <v>128</v>
      </c>
      <c r="I24" s="164">
        <f t="shared" si="13"/>
        <v>15</v>
      </c>
      <c r="J24" s="164">
        <v>4</v>
      </c>
      <c r="K24" s="164">
        <v>1</v>
      </c>
      <c r="L24" s="169" t="s">
        <v>50</v>
      </c>
      <c r="M24" s="130" t="str">
        <f t="shared" si="15"/>
        <v>OFF</v>
      </c>
      <c r="N24" s="130" t="s">
        <v>27</v>
      </c>
      <c r="O24" s="130" t="s">
        <v>27</v>
      </c>
      <c r="P24" s="130" t="s">
        <v>51</v>
      </c>
      <c r="Q24" s="130" t="s">
        <v>27</v>
      </c>
      <c r="AA24" s="164" t="s">
        <v>63</v>
      </c>
      <c r="AB24" s="164">
        <v>7</v>
      </c>
      <c r="AC24" s="164">
        <v>15</v>
      </c>
      <c r="AD24" s="164">
        <v>1</v>
      </c>
      <c r="AE24" s="164"/>
      <c r="AF24" s="164"/>
      <c r="AG24" s="164">
        <v>1</v>
      </c>
    </row>
    <row r="25" s="155" customFormat="1" spans="3:33">
      <c r="C25" s="119" t="str">
        <f t="shared" si="10"/>
        <v>b0 dram</v>
      </c>
      <c r="E25" s="155">
        <f t="shared" si="14"/>
        <v>1048576</v>
      </c>
      <c r="F25" s="155">
        <f t="shared" si="11"/>
        <v>8</v>
      </c>
      <c r="G25" s="119" t="s">
        <v>32</v>
      </c>
      <c r="H25" s="155">
        <f t="shared" si="12"/>
        <v>2048</v>
      </c>
      <c r="I25" s="155">
        <f t="shared" si="13"/>
        <v>64</v>
      </c>
      <c r="J25" s="170"/>
      <c r="K25" s="170"/>
      <c r="L25" s="171"/>
      <c r="M25" s="119" t="str">
        <f t="shared" si="15"/>
        <v>ON</v>
      </c>
      <c r="N25" s="119" t="s">
        <v>27</v>
      </c>
      <c r="O25" s="130" t="s">
        <v>27</v>
      </c>
      <c r="P25" s="119"/>
      <c r="Q25" s="119" t="s">
        <v>27</v>
      </c>
      <c r="AA25" s="155" t="s">
        <v>64</v>
      </c>
      <c r="AB25" s="155">
        <v>11</v>
      </c>
      <c r="AC25" s="155">
        <v>64</v>
      </c>
      <c r="AD25" s="155">
        <v>8</v>
      </c>
      <c r="AG25" s="155">
        <v>8</v>
      </c>
    </row>
    <row r="26" s="155" customFormat="1" spans="3:33">
      <c r="C26" s="119" t="str">
        <f t="shared" si="10"/>
        <v>b0 dram</v>
      </c>
      <c r="E26" s="155">
        <f t="shared" si="14"/>
        <v>524288</v>
      </c>
      <c r="F26" s="155">
        <f t="shared" si="11"/>
        <v>8</v>
      </c>
      <c r="G26" s="119" t="s">
        <v>32</v>
      </c>
      <c r="H26" s="155">
        <v>1024</v>
      </c>
      <c r="I26" s="155">
        <f t="shared" si="13"/>
        <v>64</v>
      </c>
      <c r="J26" s="155">
        <v>4</v>
      </c>
      <c r="K26" s="155">
        <v>1</v>
      </c>
      <c r="L26" s="171" t="s">
        <v>50</v>
      </c>
      <c r="M26" s="119" t="str">
        <f t="shared" si="15"/>
        <v>ON</v>
      </c>
      <c r="N26" s="119" t="s">
        <v>27</v>
      </c>
      <c r="O26" s="130" t="s">
        <v>27</v>
      </c>
      <c r="P26" s="119" t="s">
        <v>51</v>
      </c>
      <c r="Q26" s="119" t="s">
        <v>27</v>
      </c>
      <c r="AA26" s="155" t="s">
        <v>64</v>
      </c>
      <c r="AB26" s="155">
        <v>11</v>
      </c>
      <c r="AC26" s="155">
        <v>64</v>
      </c>
      <c r="AD26" s="155">
        <v>8</v>
      </c>
      <c r="AG26" s="155">
        <v>8</v>
      </c>
    </row>
    <row r="27" spans="3:33">
      <c r="C27" s="154" t="str">
        <f t="shared" si="10"/>
        <v>b0 tram</v>
      </c>
      <c r="D27" s="153"/>
      <c r="E27" s="153">
        <f t="shared" si="14"/>
        <v>47104</v>
      </c>
      <c r="F27" s="153">
        <f t="shared" si="11"/>
        <v>16</v>
      </c>
      <c r="G27" s="154" t="s">
        <v>32</v>
      </c>
      <c r="H27" s="153">
        <f>2^AB27</f>
        <v>128</v>
      </c>
      <c r="I27" s="153">
        <f t="shared" si="13"/>
        <v>23</v>
      </c>
      <c r="J27" s="153">
        <v>4</v>
      </c>
      <c r="K27" s="153">
        <v>1</v>
      </c>
      <c r="L27" s="158" t="s">
        <v>50</v>
      </c>
      <c r="M27" s="154" t="str">
        <f t="shared" si="15"/>
        <v>OFF</v>
      </c>
      <c r="N27" s="154" t="s">
        <v>27</v>
      </c>
      <c r="O27" s="154" t="s">
        <v>27</v>
      </c>
      <c r="P27" s="154" t="s">
        <v>51</v>
      </c>
      <c r="Q27" s="154" t="s">
        <v>27</v>
      </c>
      <c r="AA27" s="164" t="s">
        <v>65</v>
      </c>
      <c r="AB27" s="164">
        <v>7</v>
      </c>
      <c r="AC27" s="164">
        <v>23</v>
      </c>
      <c r="AD27" s="164">
        <v>1</v>
      </c>
      <c r="AE27" s="164"/>
      <c r="AF27" s="164"/>
      <c r="AG27" s="164">
        <v>16</v>
      </c>
    </row>
    <row r="28" spans="15:15">
      <c r="O28" s="154"/>
    </row>
    <row r="29" spans="15:15">
      <c r="O29" s="154"/>
    </row>
    <row r="30" s="164" customFormat="1" spans="1:33">
      <c r="A30" s="166" t="s">
        <v>69</v>
      </c>
      <c r="C30" s="130" t="str">
        <f>AA30</f>
        <v>b0 dram</v>
      </c>
      <c r="E30" s="164">
        <f>F30*H30*I30</f>
        <v>1048576</v>
      </c>
      <c r="F30" s="164">
        <f>AG30</f>
        <v>8</v>
      </c>
      <c r="G30" s="130" t="s">
        <v>32</v>
      </c>
      <c r="H30" s="164">
        <f>2^AB30</f>
        <v>2048</v>
      </c>
      <c r="I30" s="164">
        <f>AC30</f>
        <v>64</v>
      </c>
      <c r="J30" s="172">
        <v>4</v>
      </c>
      <c r="K30" s="172">
        <v>4</v>
      </c>
      <c r="L30" s="169" t="s">
        <v>50</v>
      </c>
      <c r="M30" s="130" t="str">
        <f t="shared" ref="M30:M34" si="16">IF(AD30&gt;1,"ON","OFF")</f>
        <v>ON</v>
      </c>
      <c r="N30" s="130" t="s">
        <v>27</v>
      </c>
      <c r="O30" s="130" t="s">
        <v>27</v>
      </c>
      <c r="P30" s="130" t="s">
        <v>70</v>
      </c>
      <c r="Q30" s="130" t="s">
        <v>27</v>
      </c>
      <c r="AA30" s="164" t="s">
        <v>64</v>
      </c>
      <c r="AB30" s="164">
        <v>11</v>
      </c>
      <c r="AC30" s="164">
        <v>64</v>
      </c>
      <c r="AD30" s="164">
        <v>8</v>
      </c>
      <c r="AG30" s="164">
        <v>8</v>
      </c>
    </row>
    <row r="31" spans="3:33">
      <c r="C31" s="130" t="str">
        <f>AA31</f>
        <v>dcache_dram</v>
      </c>
      <c r="D31" s="164"/>
      <c r="E31" s="164">
        <f>F31*H31*I31</f>
        <v>524288</v>
      </c>
      <c r="F31" s="164">
        <f>AG31</f>
        <v>8</v>
      </c>
      <c r="G31" s="130" t="s">
        <v>32</v>
      </c>
      <c r="H31" s="164">
        <f>2^AB31</f>
        <v>2048</v>
      </c>
      <c r="I31" s="164">
        <f>AC31</f>
        <v>32</v>
      </c>
      <c r="J31" s="172">
        <v>4</v>
      </c>
      <c r="K31" s="172">
        <v>4</v>
      </c>
      <c r="L31" s="169" t="s">
        <v>50</v>
      </c>
      <c r="M31" s="130" t="str">
        <f t="shared" si="16"/>
        <v>ON</v>
      </c>
      <c r="N31" s="130" t="s">
        <v>27</v>
      </c>
      <c r="O31" s="130" t="s">
        <v>27</v>
      </c>
      <c r="P31" s="130" t="s">
        <v>70</v>
      </c>
      <c r="Q31" s="130" t="s">
        <v>27</v>
      </c>
      <c r="AA31" s="130" t="s">
        <v>71</v>
      </c>
      <c r="AB31" s="152">
        <v>11</v>
      </c>
      <c r="AC31" s="152">
        <v>32</v>
      </c>
      <c r="AD31" s="152">
        <v>4</v>
      </c>
      <c r="AG31" s="152">
        <v>8</v>
      </c>
    </row>
    <row r="32" spans="3:33">
      <c r="C32" s="130" t="str">
        <f>AA32</f>
        <v>icahce_dram</v>
      </c>
      <c r="D32" s="164"/>
      <c r="E32" s="164">
        <f>F32*H32*I32</f>
        <v>262144</v>
      </c>
      <c r="F32" s="164">
        <f>AG32</f>
        <v>2</v>
      </c>
      <c r="G32" s="130" t="s">
        <v>32</v>
      </c>
      <c r="H32" s="164">
        <f>2^AB32</f>
        <v>2048</v>
      </c>
      <c r="I32" s="164">
        <f>AC32</f>
        <v>64</v>
      </c>
      <c r="J32" s="172">
        <v>4</v>
      </c>
      <c r="K32" s="172">
        <v>4</v>
      </c>
      <c r="L32" s="169" t="s">
        <v>50</v>
      </c>
      <c r="M32" s="130" t="str">
        <f t="shared" si="16"/>
        <v>OFF</v>
      </c>
      <c r="N32" s="130" t="s">
        <v>27</v>
      </c>
      <c r="O32" s="130" t="s">
        <v>27</v>
      </c>
      <c r="P32" s="130" t="s">
        <v>70</v>
      </c>
      <c r="Q32" s="130" t="s">
        <v>27</v>
      </c>
      <c r="AA32" s="130" t="s">
        <v>72</v>
      </c>
      <c r="AB32" s="152">
        <v>11</v>
      </c>
      <c r="AC32" s="152">
        <v>64</v>
      </c>
      <c r="AD32" s="152">
        <v>1</v>
      </c>
      <c r="AG32" s="152">
        <v>2</v>
      </c>
    </row>
    <row r="33" s="155" customFormat="1" spans="3:33">
      <c r="C33" s="119" t="str">
        <f>AA33</f>
        <v>dlm</v>
      </c>
      <c r="E33" s="155">
        <f>F33*H33*I33</f>
        <v>1048576</v>
      </c>
      <c r="F33" s="155">
        <f>AG33</f>
        <v>2</v>
      </c>
      <c r="G33" s="119" t="s">
        <v>32</v>
      </c>
      <c r="H33" s="155">
        <f>2^AB33</f>
        <v>16384</v>
      </c>
      <c r="I33" s="155">
        <f>AC33</f>
        <v>32</v>
      </c>
      <c r="J33" s="175"/>
      <c r="K33" s="175"/>
      <c r="L33" s="169" t="s">
        <v>50</v>
      </c>
      <c r="M33" s="119" t="str">
        <f t="shared" si="16"/>
        <v>ON</v>
      </c>
      <c r="N33" s="119" t="s">
        <v>27</v>
      </c>
      <c r="O33" s="130" t="s">
        <v>27</v>
      </c>
      <c r="P33" s="130" t="s">
        <v>70</v>
      </c>
      <c r="Q33" s="119" t="s">
        <v>27</v>
      </c>
      <c r="AA33" s="119" t="s">
        <v>73</v>
      </c>
      <c r="AB33" s="155">
        <v>14</v>
      </c>
      <c r="AC33" s="155">
        <v>32</v>
      </c>
      <c r="AD33" s="155">
        <v>4</v>
      </c>
      <c r="AG33" s="155">
        <v>2</v>
      </c>
    </row>
    <row r="34" spans="3:27">
      <c r="C34" s="130" t="s">
        <v>73</v>
      </c>
      <c r="D34" s="164"/>
      <c r="E34" s="164"/>
      <c r="F34" s="164"/>
      <c r="G34" s="130" t="s">
        <v>32</v>
      </c>
      <c r="H34" s="164">
        <v>4096</v>
      </c>
      <c r="I34" s="164">
        <v>32</v>
      </c>
      <c r="J34" s="172">
        <v>4</v>
      </c>
      <c r="K34" s="172">
        <v>8</v>
      </c>
      <c r="L34" s="169" t="s">
        <v>50</v>
      </c>
      <c r="M34" s="130" t="s">
        <v>28</v>
      </c>
      <c r="N34" s="130" t="s">
        <v>27</v>
      </c>
      <c r="O34" s="130" t="s">
        <v>27</v>
      </c>
      <c r="P34" s="130" t="s">
        <v>70</v>
      </c>
      <c r="Q34" s="130" t="s">
        <v>27</v>
      </c>
      <c r="AA34" s="130"/>
    </row>
    <row r="35" s="155" customFormat="1" spans="3:33">
      <c r="C35" s="119" t="str">
        <f>AA35</f>
        <v>ilm</v>
      </c>
      <c r="E35" s="155">
        <f>F35*H35*I35</f>
        <v>4194304</v>
      </c>
      <c r="F35" s="155">
        <f>AG35</f>
        <v>1</v>
      </c>
      <c r="G35" s="119" t="s">
        <v>32</v>
      </c>
      <c r="H35" s="155">
        <f>2^AB35</f>
        <v>65536</v>
      </c>
      <c r="I35" s="155">
        <f>AC35</f>
        <v>64</v>
      </c>
      <c r="J35" s="175"/>
      <c r="K35" s="175"/>
      <c r="L35" s="169" t="s">
        <v>50</v>
      </c>
      <c r="M35" s="119" t="str">
        <f>IF(AD35&gt;1,"ON","OFF")</f>
        <v>ON</v>
      </c>
      <c r="N35" s="119" t="s">
        <v>27</v>
      </c>
      <c r="O35" s="130" t="s">
        <v>27</v>
      </c>
      <c r="P35" s="130" t="s">
        <v>70</v>
      </c>
      <c r="Q35" s="119" t="s">
        <v>27</v>
      </c>
      <c r="AA35" s="119" t="s">
        <v>74</v>
      </c>
      <c r="AB35" s="155">
        <v>16</v>
      </c>
      <c r="AC35" s="155">
        <v>64</v>
      </c>
      <c r="AD35" s="155">
        <v>8</v>
      </c>
      <c r="AG35" s="155">
        <v>1</v>
      </c>
    </row>
    <row r="36" spans="3:17">
      <c r="C36" s="130" t="s">
        <v>74</v>
      </c>
      <c r="G36" s="130" t="s">
        <v>32</v>
      </c>
      <c r="H36" s="152">
        <v>4096</v>
      </c>
      <c r="I36" s="152">
        <v>64</v>
      </c>
      <c r="J36" s="152">
        <v>4</v>
      </c>
      <c r="K36" s="152">
        <v>8</v>
      </c>
      <c r="L36" s="169" t="s">
        <v>50</v>
      </c>
      <c r="M36" s="130" t="s">
        <v>28</v>
      </c>
      <c r="N36" s="130" t="s">
        <v>27</v>
      </c>
      <c r="O36" s="130" t="s">
        <v>27</v>
      </c>
      <c r="P36" s="130" t="s">
        <v>70</v>
      </c>
      <c r="Q36" s="130" t="s">
        <v>27</v>
      </c>
    </row>
    <row r="37" spans="1:1">
      <c r="A37" s="130"/>
    </row>
    <row r="38" spans="1:17">
      <c r="A38" s="166" t="s">
        <v>75</v>
      </c>
      <c r="G38" s="130" t="s">
        <v>32</v>
      </c>
      <c r="H38" s="152">
        <v>1024</v>
      </c>
      <c r="I38" s="152">
        <v>32</v>
      </c>
      <c r="L38" s="130" t="s">
        <v>50</v>
      </c>
      <c r="M38" s="130" t="s">
        <v>28</v>
      </c>
      <c r="N38" s="130" t="s">
        <v>27</v>
      </c>
      <c r="O38" s="130" t="s">
        <v>28</v>
      </c>
      <c r="Q38" s="130" t="s">
        <v>27</v>
      </c>
    </row>
    <row r="39" spans="1:18">
      <c r="A39" s="119"/>
      <c r="B39" s="155"/>
      <c r="C39" s="155"/>
      <c r="D39" s="155"/>
      <c r="E39" s="155"/>
      <c r="F39" s="155"/>
      <c r="G39" s="130" t="s">
        <v>32</v>
      </c>
      <c r="H39" s="152">
        <v>1024</v>
      </c>
      <c r="I39" s="152">
        <v>64</v>
      </c>
      <c r="J39" s="155"/>
      <c r="K39" s="155"/>
      <c r="L39" s="130" t="s">
        <v>50</v>
      </c>
      <c r="M39" s="130" t="s">
        <v>28</v>
      </c>
      <c r="N39" s="130" t="s">
        <v>27</v>
      </c>
      <c r="O39" s="130" t="s">
        <v>28</v>
      </c>
      <c r="P39" s="155"/>
      <c r="Q39" s="130" t="s">
        <v>27</v>
      </c>
      <c r="R39" s="155"/>
    </row>
    <row r="40" s="152" customFormat="1" spans="1:18">
      <c r="A40" s="173"/>
      <c r="B40" s="174"/>
      <c r="C40" s="174"/>
      <c r="D40" s="173"/>
      <c r="E40" s="173"/>
      <c r="F40" s="173"/>
      <c r="G40" s="130" t="s">
        <v>32</v>
      </c>
      <c r="H40" s="152">
        <v>1024</v>
      </c>
      <c r="I40" s="152">
        <v>64</v>
      </c>
      <c r="J40" s="173"/>
      <c r="K40" s="173"/>
      <c r="L40" s="130" t="s">
        <v>50</v>
      </c>
      <c r="M40" s="130" t="s">
        <v>27</v>
      </c>
      <c r="N40" s="130" t="s">
        <v>27</v>
      </c>
      <c r="O40" s="130" t="s">
        <v>28</v>
      </c>
      <c r="P40" s="154"/>
      <c r="Q40" s="130" t="s">
        <v>27</v>
      </c>
      <c r="R40" s="173"/>
    </row>
    <row r="41" spans="1:18">
      <c r="A41" s="155"/>
      <c r="B41" s="174"/>
      <c r="C41" s="155"/>
      <c r="D41" s="155"/>
      <c r="E41" s="155"/>
      <c r="F41" s="155"/>
      <c r="G41" s="174"/>
      <c r="H41" s="173"/>
      <c r="I41" s="173"/>
      <c r="J41" s="173"/>
      <c r="K41" s="173"/>
      <c r="L41" s="176"/>
      <c r="M41" s="174"/>
      <c r="N41" s="174"/>
      <c r="O41" s="174"/>
      <c r="P41" s="174"/>
      <c r="Q41" s="174"/>
      <c r="R41" s="155"/>
    </row>
    <row r="42" spans="1:18">
      <c r="A42" s="155"/>
      <c r="B42" s="174"/>
      <c r="C42" s="155"/>
      <c r="D42" s="155"/>
      <c r="E42" s="155"/>
      <c r="F42" s="155"/>
      <c r="G42" s="174"/>
      <c r="H42" s="173"/>
      <c r="I42" s="173"/>
      <c r="J42" s="173"/>
      <c r="K42" s="173"/>
      <c r="L42" s="176"/>
      <c r="M42" s="174"/>
      <c r="N42" s="174"/>
      <c r="O42" s="174"/>
      <c r="P42" s="174"/>
      <c r="Q42" s="174"/>
      <c r="R42" s="155"/>
    </row>
  </sheetData>
  <sheetProtection formatCells="0" insertHyperlinks="0" autoFilter="0"/>
  <dataValidations count="2">
    <dataValidation type="list" allowBlank="1" showErrorMessage="1" errorTitle="错误提示" error="请输入下拉列表中的一个值" sqref="G3">
      <formula1>"spram,tpram(asynchronous),tpram(synchronous),rom,asfifo(asynchronous),sfifo(synchronous)"</formula1>
    </dataValidation>
    <dataValidation type="list" allowBlank="1" showErrorMessage="1" errorTitle="错误提示" error="请输入下拉列表中的一个值" sqref="L20 L3:L12 L17:L18 L23:L27 L30:L36 L41:L42">
      <formula1>"RVT,LVT,HVT,UHVT"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"/>
  <sheetViews>
    <sheetView workbookViewId="0">
      <selection activeCell="A1" sqref="A1"/>
    </sheetView>
  </sheetViews>
  <sheetFormatPr defaultColWidth="9" defaultRowHeight="13.5" outlineLevelRow="3"/>
  <cols>
    <col min="7" max="7" width="24.5" customWidth="1"/>
    <col min="8" max="8" width="14.875" customWidth="1"/>
    <col min="9" max="9" width="11.5" customWidth="1"/>
    <col min="10" max="10" width="4.375" customWidth="1"/>
    <col min="11" max="11" width="5.375" customWidth="1"/>
    <col min="12" max="12" width="20.375" customWidth="1"/>
    <col min="13" max="13" width="13.75" customWidth="1"/>
    <col min="14" max="15" width="12.625" customWidth="1"/>
    <col min="16" max="16" width="18.25" customWidth="1"/>
    <col min="17" max="17" width="8.625" customWidth="1"/>
  </cols>
  <sheetData>
    <row r="1" ht="36" spans="1:25">
      <c r="A1" s="104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56" t="s">
        <v>7</v>
      </c>
      <c r="I1" s="156" t="s">
        <v>8</v>
      </c>
      <c r="J1" s="156" t="s">
        <v>9</v>
      </c>
      <c r="K1" s="156" t="s">
        <v>10</v>
      </c>
      <c r="L1" s="156" t="s">
        <v>11</v>
      </c>
      <c r="M1" s="156" t="s">
        <v>12</v>
      </c>
      <c r="N1" s="156" t="s">
        <v>13</v>
      </c>
      <c r="O1" s="156" t="s">
        <v>48</v>
      </c>
      <c r="P1" s="156" t="s">
        <v>14</v>
      </c>
      <c r="Q1" s="105" t="s">
        <v>15</v>
      </c>
      <c r="R1" s="105" t="s">
        <v>16</v>
      </c>
      <c r="S1" s="160" t="s">
        <v>17</v>
      </c>
      <c r="T1" s="161" t="s">
        <v>18</v>
      </c>
      <c r="U1" s="161" t="s">
        <v>19</v>
      </c>
      <c r="V1" s="161" t="s">
        <v>20</v>
      </c>
      <c r="W1" s="161" t="s">
        <v>21</v>
      </c>
      <c r="X1" s="161" t="s">
        <v>22</v>
      </c>
      <c r="Y1" s="161" t="s">
        <v>23</v>
      </c>
    </row>
    <row r="2" ht="27" spans="1:25">
      <c r="A2" s="106"/>
      <c r="B2" s="106"/>
      <c r="C2" s="107" t="s">
        <v>24</v>
      </c>
      <c r="D2" s="107">
        <v>1</v>
      </c>
      <c r="E2" s="107">
        <v>0</v>
      </c>
      <c r="F2" s="107">
        <v>0</v>
      </c>
      <c r="G2" s="124" t="s">
        <v>25</v>
      </c>
      <c r="H2" s="107">
        <v>0</v>
      </c>
      <c r="I2" s="107">
        <v>0</v>
      </c>
      <c r="J2" s="107"/>
      <c r="K2" s="107"/>
      <c r="L2" s="107" t="s">
        <v>26</v>
      </c>
      <c r="M2" s="107" t="s">
        <v>27</v>
      </c>
      <c r="N2" s="107" t="s">
        <v>28</v>
      </c>
      <c r="O2" s="140" t="s">
        <v>27</v>
      </c>
      <c r="P2" s="107" t="s">
        <v>29</v>
      </c>
      <c r="Q2" s="106"/>
      <c r="R2" s="106"/>
      <c r="S2" s="106"/>
      <c r="T2" s="106"/>
      <c r="U2" s="106"/>
      <c r="V2" s="106"/>
      <c r="W2" s="106"/>
      <c r="X2" s="106"/>
      <c r="Y2" s="106"/>
    </row>
    <row r="3" spans="1:25">
      <c r="A3" s="106"/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6"/>
      <c r="R3" s="106"/>
      <c r="S3" s="162">
        <v>45245</v>
      </c>
      <c r="T3" s="106"/>
      <c r="U3" s="106"/>
      <c r="V3" s="106"/>
      <c r="W3" s="106"/>
      <c r="X3" s="106"/>
      <c r="Y3" s="106"/>
    </row>
    <row r="4" spans="1:25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6"/>
      <c r="R4" s="106"/>
      <c r="S4" s="106"/>
      <c r="T4" s="106"/>
      <c r="U4" s="106"/>
      <c r="V4" s="106"/>
      <c r="W4" s="106"/>
      <c r="X4" s="106"/>
      <c r="Y4" s="106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topLeftCell="T14" workbookViewId="0">
      <selection activeCell="A19" sqref="$A19:$XFD19"/>
    </sheetView>
  </sheetViews>
  <sheetFormatPr defaultColWidth="9" defaultRowHeight="13.5"/>
  <cols>
    <col min="3" max="3" width="10.875" customWidth="1"/>
    <col min="7" max="7" width="25.625" customWidth="1"/>
    <col min="8" max="8" width="15.35" customWidth="1"/>
    <col min="9" max="9" width="19.725" customWidth="1"/>
    <col min="12" max="12" width="21.9916666666667" customWidth="1"/>
    <col min="13" max="13" width="17.7583333333333" customWidth="1"/>
    <col min="14" max="15" width="15.1" customWidth="1"/>
    <col min="16" max="16" width="19.275" customWidth="1"/>
    <col min="17" max="17" width="23.75" customWidth="1"/>
    <col min="20" max="20" width="37.85" customWidth="1"/>
  </cols>
  <sheetData>
    <row r="1" ht="36" spans="1:26">
      <c r="A1" s="104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56" t="s">
        <v>7</v>
      </c>
      <c r="I1" s="156" t="s">
        <v>8</v>
      </c>
      <c r="J1" s="156" t="s">
        <v>9</v>
      </c>
      <c r="K1" s="156" t="s">
        <v>10</v>
      </c>
      <c r="L1" s="156" t="s">
        <v>11</v>
      </c>
      <c r="M1" s="156" t="s">
        <v>12</v>
      </c>
      <c r="N1" s="156" t="s">
        <v>13</v>
      </c>
      <c r="O1" s="156" t="s">
        <v>48</v>
      </c>
      <c r="P1" s="156" t="s">
        <v>14</v>
      </c>
      <c r="Q1" s="159" t="s">
        <v>30</v>
      </c>
      <c r="R1" s="105" t="s">
        <v>15</v>
      </c>
      <c r="S1" s="105" t="s">
        <v>16</v>
      </c>
      <c r="T1" s="160" t="s">
        <v>17</v>
      </c>
      <c r="U1" s="161" t="s">
        <v>18</v>
      </c>
      <c r="V1" s="161" t="s">
        <v>19</v>
      </c>
      <c r="W1" s="161" t="s">
        <v>20</v>
      </c>
      <c r="X1" s="161" t="s">
        <v>21</v>
      </c>
      <c r="Y1" s="161" t="s">
        <v>22</v>
      </c>
      <c r="Z1" s="161" t="s">
        <v>23</v>
      </c>
    </row>
    <row r="2" ht="27" spans="1:26">
      <c r="A2" s="106"/>
      <c r="B2" s="106"/>
      <c r="C2" s="107" t="s">
        <v>24</v>
      </c>
      <c r="D2" s="107">
        <v>1</v>
      </c>
      <c r="E2" s="107">
        <v>0</v>
      </c>
      <c r="F2" s="107">
        <v>0</v>
      </c>
      <c r="G2" s="124" t="s">
        <v>25</v>
      </c>
      <c r="H2" s="107">
        <v>0</v>
      </c>
      <c r="I2" s="107">
        <v>0</v>
      </c>
      <c r="J2" s="107"/>
      <c r="K2" s="107"/>
      <c r="L2" s="107" t="s">
        <v>26</v>
      </c>
      <c r="M2" s="107" t="s">
        <v>27</v>
      </c>
      <c r="N2" s="107" t="s">
        <v>28</v>
      </c>
      <c r="O2" s="107"/>
      <c r="P2" s="107" t="s">
        <v>29</v>
      </c>
      <c r="Q2" s="107" t="s">
        <v>28</v>
      </c>
      <c r="R2" s="106"/>
      <c r="S2" s="106"/>
      <c r="T2" s="106"/>
      <c r="U2" s="106"/>
      <c r="V2" s="106"/>
      <c r="W2" s="106"/>
      <c r="X2" s="106"/>
      <c r="Y2" s="106"/>
      <c r="Z2" s="106"/>
    </row>
    <row r="3" customFormat="1" spans="1:19">
      <c r="A3" s="152"/>
      <c r="B3" s="152"/>
      <c r="C3" s="130"/>
      <c r="D3" s="152"/>
      <c r="E3" s="152"/>
      <c r="F3" s="152"/>
      <c r="G3" s="157"/>
      <c r="H3" s="152"/>
      <c r="I3" s="152"/>
      <c r="J3" s="152"/>
      <c r="K3" s="152"/>
      <c r="L3" s="157"/>
      <c r="M3" s="130"/>
      <c r="N3" s="130"/>
      <c r="O3" s="130"/>
      <c r="P3" s="130"/>
      <c r="Q3" s="152" t="s">
        <v>28</v>
      </c>
      <c r="R3" s="152"/>
      <c r="S3" s="152"/>
    </row>
    <row r="4" customFormat="1" spans="1:18">
      <c r="A4" s="153"/>
      <c r="B4" s="153"/>
      <c r="C4" s="154" t="s">
        <v>76</v>
      </c>
      <c r="D4" s="153">
        <v>3</v>
      </c>
      <c r="E4" s="153">
        <v>2048</v>
      </c>
      <c r="F4" s="153">
        <v>2</v>
      </c>
      <c r="G4" s="158" t="s">
        <v>47</v>
      </c>
      <c r="H4" s="153">
        <v>256</v>
      </c>
      <c r="I4" s="153">
        <v>8</v>
      </c>
      <c r="J4" s="153">
        <v>2</v>
      </c>
      <c r="K4" s="153">
        <v>2</v>
      </c>
      <c r="L4" s="158" t="s">
        <v>26</v>
      </c>
      <c r="M4" s="154" t="s">
        <v>27</v>
      </c>
      <c r="N4" s="154" t="s">
        <v>27</v>
      </c>
      <c r="O4" s="130" t="s">
        <v>27</v>
      </c>
      <c r="P4" s="154" t="s">
        <v>29</v>
      </c>
      <c r="Q4" s="154" t="s">
        <v>28</v>
      </c>
      <c r="R4" s="114"/>
    </row>
    <row r="5" spans="3:20">
      <c r="C5" s="119" t="s">
        <v>77</v>
      </c>
      <c r="D5" s="155">
        <v>4</v>
      </c>
      <c r="E5" s="155">
        <v>32768</v>
      </c>
      <c r="F5" s="155">
        <v>4</v>
      </c>
      <c r="G5" s="119" t="s">
        <v>32</v>
      </c>
      <c r="H5" s="155">
        <v>1024</v>
      </c>
      <c r="I5" s="155">
        <v>32</v>
      </c>
      <c r="J5" s="155">
        <v>4</v>
      </c>
      <c r="K5" s="155">
        <v>1</v>
      </c>
      <c r="L5" s="119" t="s">
        <v>26</v>
      </c>
      <c r="M5" s="119" t="s">
        <v>27</v>
      </c>
      <c r="N5" s="119" t="s">
        <v>27</v>
      </c>
      <c r="O5" s="119" t="s">
        <v>27</v>
      </c>
      <c r="P5" s="119" t="s">
        <v>51</v>
      </c>
      <c r="Q5" s="119" t="s">
        <v>28</v>
      </c>
      <c r="R5" s="155"/>
      <c r="S5" s="155"/>
      <c r="T5" s="119" t="s">
        <v>78</v>
      </c>
    </row>
    <row r="6" spans="3:20">
      <c r="C6" s="119" t="s">
        <v>77</v>
      </c>
      <c r="D6" s="155">
        <v>5</v>
      </c>
      <c r="E6" s="155">
        <v>2816</v>
      </c>
      <c r="F6" s="155">
        <v>4</v>
      </c>
      <c r="G6" s="119" t="s">
        <v>32</v>
      </c>
      <c r="H6" s="155">
        <v>128</v>
      </c>
      <c r="I6" s="155">
        <v>22</v>
      </c>
      <c r="J6" s="155">
        <v>2</v>
      </c>
      <c r="K6" s="155">
        <v>1</v>
      </c>
      <c r="L6" s="119" t="s">
        <v>26</v>
      </c>
      <c r="M6" s="119" t="s">
        <v>27</v>
      </c>
      <c r="N6" s="119" t="s">
        <v>27</v>
      </c>
      <c r="O6" s="119" t="s">
        <v>27</v>
      </c>
      <c r="P6" s="119" t="s">
        <v>51</v>
      </c>
      <c r="Q6" s="119" t="s">
        <v>28</v>
      </c>
      <c r="R6" s="155"/>
      <c r="S6" s="155"/>
      <c r="T6" s="119" t="s">
        <v>79</v>
      </c>
    </row>
    <row r="7" spans="3:20">
      <c r="C7" s="119" t="s">
        <v>77</v>
      </c>
      <c r="D7" s="155">
        <v>6</v>
      </c>
      <c r="E7" s="155">
        <v>65536</v>
      </c>
      <c r="F7" s="155">
        <v>2</v>
      </c>
      <c r="G7" s="119" t="s">
        <v>32</v>
      </c>
      <c r="H7" s="155">
        <v>2048</v>
      </c>
      <c r="I7" s="155">
        <v>32</v>
      </c>
      <c r="J7" s="155">
        <v>8</v>
      </c>
      <c r="K7" s="155">
        <v>1</v>
      </c>
      <c r="L7" s="119" t="s">
        <v>26</v>
      </c>
      <c r="M7" s="119" t="s">
        <v>27</v>
      </c>
      <c r="N7" s="119" t="s">
        <v>27</v>
      </c>
      <c r="O7" s="119" t="s">
        <v>27</v>
      </c>
      <c r="P7" s="119" t="s">
        <v>51</v>
      </c>
      <c r="Q7" s="119" t="s">
        <v>28</v>
      </c>
      <c r="R7" s="155"/>
      <c r="S7" s="155"/>
      <c r="T7" s="119" t="s">
        <v>80</v>
      </c>
    </row>
    <row r="8" spans="3:20">
      <c r="C8" s="119" t="s">
        <v>77</v>
      </c>
      <c r="D8" s="155">
        <v>7</v>
      </c>
      <c r="E8" s="155">
        <v>5120</v>
      </c>
      <c r="F8" s="155">
        <v>2</v>
      </c>
      <c r="G8" s="119" t="s">
        <v>32</v>
      </c>
      <c r="H8" s="155">
        <v>256</v>
      </c>
      <c r="I8" s="155">
        <v>20</v>
      </c>
      <c r="J8" s="155">
        <v>2</v>
      </c>
      <c r="K8" s="155">
        <v>1</v>
      </c>
      <c r="L8" s="119" t="s">
        <v>26</v>
      </c>
      <c r="M8" s="119" t="s">
        <v>27</v>
      </c>
      <c r="N8" s="119" t="s">
        <v>27</v>
      </c>
      <c r="O8" s="119" t="s">
        <v>27</v>
      </c>
      <c r="P8" s="119" t="s">
        <v>51</v>
      </c>
      <c r="Q8" s="119" t="s">
        <v>28</v>
      </c>
      <c r="R8" s="155"/>
      <c r="S8" s="155"/>
      <c r="T8" s="119" t="s">
        <v>81</v>
      </c>
    </row>
    <row r="9" spans="3:3">
      <c r="C9" s="130"/>
    </row>
    <row r="10" spans="3:20">
      <c r="C10" s="130" t="s">
        <v>77</v>
      </c>
      <c r="D10" s="152">
        <v>8</v>
      </c>
      <c r="E10" s="152">
        <v>2688</v>
      </c>
      <c r="F10" s="152">
        <v>2</v>
      </c>
      <c r="G10" s="130" t="s">
        <v>32</v>
      </c>
      <c r="H10" s="152">
        <v>128</v>
      </c>
      <c r="I10" s="152">
        <v>21</v>
      </c>
      <c r="J10" s="152">
        <v>4</v>
      </c>
      <c r="K10" s="152">
        <v>1</v>
      </c>
      <c r="L10" s="130" t="s">
        <v>26</v>
      </c>
      <c r="M10" s="130" t="s">
        <v>27</v>
      </c>
      <c r="N10" s="130" t="s">
        <v>27</v>
      </c>
      <c r="O10" s="130" t="s">
        <v>28</v>
      </c>
      <c r="P10" s="130" t="s">
        <v>51</v>
      </c>
      <c r="Q10" s="130" t="s">
        <v>28</v>
      </c>
      <c r="R10" s="152"/>
      <c r="S10" s="152"/>
      <c r="T10" s="130" t="s">
        <v>82</v>
      </c>
    </row>
    <row r="11" spans="3:20">
      <c r="C11" s="130" t="s">
        <v>77</v>
      </c>
      <c r="D11" s="152">
        <v>9</v>
      </c>
      <c r="E11" s="152">
        <v>32768</v>
      </c>
      <c r="F11" s="152">
        <v>2</v>
      </c>
      <c r="G11" s="130" t="s">
        <v>32</v>
      </c>
      <c r="H11" s="152">
        <v>1024</v>
      </c>
      <c r="I11" s="152">
        <v>32</v>
      </c>
      <c r="J11" s="152">
        <v>4</v>
      </c>
      <c r="K11" s="152">
        <v>1</v>
      </c>
      <c r="L11" s="130" t="s">
        <v>26</v>
      </c>
      <c r="M11" s="130" t="s">
        <v>27</v>
      </c>
      <c r="N11" s="130" t="s">
        <v>27</v>
      </c>
      <c r="O11" s="130" t="s">
        <v>28</v>
      </c>
      <c r="P11" s="130" t="s">
        <v>51</v>
      </c>
      <c r="Q11" s="130" t="s">
        <v>28</v>
      </c>
      <c r="R11" s="152"/>
      <c r="S11" s="152"/>
      <c r="T11" s="130" t="s">
        <v>83</v>
      </c>
    </row>
    <row r="12" spans="3:20">
      <c r="C12" s="130" t="s">
        <v>77</v>
      </c>
      <c r="D12" s="152">
        <v>10</v>
      </c>
      <c r="E12" s="152">
        <v>1472</v>
      </c>
      <c r="F12" s="152">
        <v>4</v>
      </c>
      <c r="G12" s="130" t="s">
        <v>32</v>
      </c>
      <c r="H12" s="152">
        <v>64</v>
      </c>
      <c r="I12" s="152">
        <v>23</v>
      </c>
      <c r="J12" s="152">
        <v>4</v>
      </c>
      <c r="K12" s="152">
        <v>1</v>
      </c>
      <c r="L12" s="130" t="s">
        <v>26</v>
      </c>
      <c r="M12" s="130" t="s">
        <v>27</v>
      </c>
      <c r="N12" s="130" t="s">
        <v>27</v>
      </c>
      <c r="O12" s="130" t="s">
        <v>28</v>
      </c>
      <c r="P12" s="130" t="s">
        <v>51</v>
      </c>
      <c r="Q12" s="130" t="s">
        <v>28</v>
      </c>
      <c r="R12" s="152"/>
      <c r="S12" s="152"/>
      <c r="T12" s="130" t="s">
        <v>84</v>
      </c>
    </row>
    <row r="13" spans="3:20">
      <c r="C13" s="130" t="s">
        <v>77</v>
      </c>
      <c r="D13" s="152">
        <v>11</v>
      </c>
      <c r="E13" s="152">
        <v>16384</v>
      </c>
      <c r="F13" s="152">
        <v>4</v>
      </c>
      <c r="G13" s="130" t="s">
        <v>32</v>
      </c>
      <c r="H13" s="152">
        <v>512</v>
      </c>
      <c r="I13" s="152">
        <v>32</v>
      </c>
      <c r="J13" s="152">
        <v>2</v>
      </c>
      <c r="K13" s="152">
        <v>1</v>
      </c>
      <c r="L13" s="130" t="s">
        <v>26</v>
      </c>
      <c r="M13" s="130" t="s">
        <v>28</v>
      </c>
      <c r="N13" s="130" t="s">
        <v>27</v>
      </c>
      <c r="O13" s="130" t="s">
        <v>28</v>
      </c>
      <c r="P13" s="130" t="s">
        <v>51</v>
      </c>
      <c r="Q13" s="130" t="s">
        <v>28</v>
      </c>
      <c r="R13" s="152"/>
      <c r="S13" s="152"/>
      <c r="T13" s="130" t="s">
        <v>85</v>
      </c>
    </row>
    <row r="14" spans="2:20">
      <c r="B14" s="152"/>
      <c r="C14" s="119" t="s">
        <v>77</v>
      </c>
      <c r="D14" s="155">
        <v>12</v>
      </c>
      <c r="E14" s="155">
        <v>65536</v>
      </c>
      <c r="F14" s="155">
        <v>4</v>
      </c>
      <c r="G14" s="119" t="s">
        <v>32</v>
      </c>
      <c r="H14" s="155">
        <v>2048</v>
      </c>
      <c r="I14" s="155">
        <v>32</v>
      </c>
      <c r="J14" s="155">
        <v>8</v>
      </c>
      <c r="K14" s="155">
        <v>1</v>
      </c>
      <c r="L14" s="119" t="s">
        <v>26</v>
      </c>
      <c r="M14" s="119" t="s">
        <v>28</v>
      </c>
      <c r="N14" s="119" t="s">
        <v>28</v>
      </c>
      <c r="O14" s="119" t="s">
        <v>28</v>
      </c>
      <c r="P14" s="119" t="s">
        <v>51</v>
      </c>
      <c r="Q14" s="119" t="s">
        <v>28</v>
      </c>
      <c r="R14" s="102"/>
      <c r="S14" s="102"/>
      <c r="T14" s="119" t="s">
        <v>86</v>
      </c>
    </row>
    <row r="15" spans="2:20">
      <c r="B15" s="152"/>
      <c r="C15" s="119" t="s">
        <v>77</v>
      </c>
      <c r="D15" s="155">
        <v>13</v>
      </c>
      <c r="E15" s="155">
        <v>32768</v>
      </c>
      <c r="F15" s="155">
        <v>4</v>
      </c>
      <c r="G15" s="119" t="s">
        <v>32</v>
      </c>
      <c r="H15" s="155">
        <v>1024</v>
      </c>
      <c r="I15" s="155">
        <v>32</v>
      </c>
      <c r="J15" s="155">
        <v>4</v>
      </c>
      <c r="K15" s="155">
        <v>1</v>
      </c>
      <c r="L15" s="119" t="s">
        <v>26</v>
      </c>
      <c r="M15" s="119" t="s">
        <v>28</v>
      </c>
      <c r="N15" s="119" t="s">
        <v>28</v>
      </c>
      <c r="O15" s="119" t="s">
        <v>28</v>
      </c>
      <c r="P15" s="119" t="s">
        <v>51</v>
      </c>
      <c r="Q15" s="119" t="s">
        <v>28</v>
      </c>
      <c r="R15" s="102"/>
      <c r="S15" s="102"/>
      <c r="T15" s="119" t="s">
        <v>87</v>
      </c>
    </row>
    <row r="16" spans="2:17"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</row>
    <row r="17" spans="2:20">
      <c r="B17" s="152"/>
      <c r="C17" s="130" t="s">
        <v>77</v>
      </c>
      <c r="D17" s="152">
        <v>14</v>
      </c>
      <c r="E17" s="152">
        <v>131072</v>
      </c>
      <c r="F17" s="152">
        <v>6</v>
      </c>
      <c r="G17" s="130" t="s">
        <v>32</v>
      </c>
      <c r="H17" s="152">
        <v>4096</v>
      </c>
      <c r="I17" s="152">
        <v>32</v>
      </c>
      <c r="J17" s="152">
        <v>4</v>
      </c>
      <c r="K17" s="152">
        <v>8</v>
      </c>
      <c r="L17" s="130" t="s">
        <v>26</v>
      </c>
      <c r="M17" s="130" t="s">
        <v>28</v>
      </c>
      <c r="N17" s="130" t="s">
        <v>28</v>
      </c>
      <c r="O17" s="130" t="s">
        <v>28</v>
      </c>
      <c r="P17" s="130" t="s">
        <v>70</v>
      </c>
      <c r="Q17" s="130" t="s">
        <v>28</v>
      </c>
      <c r="T17" s="130" t="s">
        <v>88</v>
      </c>
    </row>
    <row r="18" spans="2:20">
      <c r="B18" s="152"/>
      <c r="C18" s="130" t="s">
        <v>77</v>
      </c>
      <c r="D18" s="152">
        <v>15</v>
      </c>
      <c r="E18" s="152">
        <v>32768</v>
      </c>
      <c r="F18" s="152">
        <v>1</v>
      </c>
      <c r="G18" s="130" t="s">
        <v>32</v>
      </c>
      <c r="H18" s="152">
        <v>1024</v>
      </c>
      <c r="I18" s="152">
        <v>32</v>
      </c>
      <c r="J18" s="152"/>
      <c r="K18" s="152"/>
      <c r="L18" s="130" t="s">
        <v>26</v>
      </c>
      <c r="M18" s="130" t="s">
        <v>28</v>
      </c>
      <c r="N18" s="130" t="s">
        <v>27</v>
      </c>
      <c r="O18" s="130" t="s">
        <v>27</v>
      </c>
      <c r="P18" s="152"/>
      <c r="Q18" s="130" t="s">
        <v>28</v>
      </c>
      <c r="T18" s="130" t="s">
        <v>89</v>
      </c>
    </row>
    <row r="19" spans="2:17">
      <c r="B19" s="152"/>
      <c r="C19" s="130"/>
      <c r="D19" s="152"/>
      <c r="E19" s="152"/>
      <c r="F19" s="152"/>
      <c r="G19" s="130"/>
      <c r="H19" s="152"/>
      <c r="I19" s="152"/>
      <c r="J19" s="152"/>
      <c r="K19" s="152"/>
      <c r="L19" s="130"/>
      <c r="M19" s="130"/>
      <c r="N19" s="130"/>
      <c r="O19" s="130"/>
      <c r="P19" s="152"/>
      <c r="Q19" s="130"/>
    </row>
    <row r="20" spans="2:17"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</row>
    <row r="21" spans="2:17"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</row>
    <row r="22" spans="2:17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</row>
    <row r="23" spans="2:17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</row>
    <row r="24" spans="2:17"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</row>
    <row r="25" spans="2:17"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</row>
    <row r="26" spans="2:17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</row>
    <row r="27" spans="2:17"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</row>
    <row r="28" spans="2:17"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</row>
  </sheetData>
  <sheetProtection formatCells="0" insertHyperlinks="0" autoFilter="0"/>
  <dataValidations count="2">
    <dataValidation type="list" allowBlank="1" showErrorMessage="1" errorTitle="错误提示" error="请输入下拉列表中的一个值" sqref="G3:G4">
      <formula1>"spram,tpram(asynchronous),tpram(synchronous),rom,asfifo(asynchronous),sfifo(synchronous),dpram"</formula1>
    </dataValidation>
    <dataValidation type="list" allowBlank="1" showErrorMessage="1" errorTitle="错误提示" error="请输入下拉列表中的一个值" sqref="L3:L4">
      <formula1>"RVT,LVT,HVT,UHVT"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pane xSplit="3" topLeftCell="D1" activePane="topRight" state="frozen"/>
      <selection/>
      <selection pane="topRight" activeCell="D1" sqref="D1"/>
    </sheetView>
  </sheetViews>
  <sheetFormatPr defaultColWidth="9" defaultRowHeight="13.5"/>
  <cols>
    <col min="2" max="2" width="9" customWidth="1"/>
    <col min="3" max="3" width="28.1916666666667" customWidth="1"/>
    <col min="17" max="17" width="17" customWidth="1"/>
    <col min="20" max="20" width="43.1" customWidth="1"/>
    <col min="21" max="21" width="14.85" customWidth="1"/>
  </cols>
  <sheetData>
    <row r="1" s="100" customFormat="1" ht="40.5" spans="1:26">
      <c r="A1" s="104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23" t="s">
        <v>7</v>
      </c>
      <c r="I1" s="123" t="s">
        <v>8</v>
      </c>
      <c r="J1" s="123" t="s">
        <v>9</v>
      </c>
      <c r="K1" s="123" t="s">
        <v>10</v>
      </c>
      <c r="L1" s="123" t="s">
        <v>11</v>
      </c>
      <c r="M1" s="123" t="s">
        <v>12</v>
      </c>
      <c r="N1" s="123" t="s">
        <v>13</v>
      </c>
      <c r="O1" s="147" t="s">
        <v>48</v>
      </c>
      <c r="P1" s="123" t="s">
        <v>14</v>
      </c>
      <c r="Q1" s="105" t="s">
        <v>30</v>
      </c>
      <c r="R1" s="105" t="s">
        <v>15</v>
      </c>
      <c r="S1" s="105" t="s">
        <v>16</v>
      </c>
      <c r="T1" s="151" t="s">
        <v>17</v>
      </c>
      <c r="U1" s="151"/>
      <c r="V1" s="151"/>
      <c r="W1" s="151"/>
      <c r="X1" s="151"/>
      <c r="Y1" s="151"/>
      <c r="Z1" s="151"/>
    </row>
    <row r="2" ht="67.5" spans="1:26">
      <c r="A2" s="106"/>
      <c r="B2" s="106"/>
      <c r="C2" s="107" t="s">
        <v>24</v>
      </c>
      <c r="D2" s="107">
        <v>1</v>
      </c>
      <c r="E2" s="107">
        <v>0</v>
      </c>
      <c r="F2" s="107">
        <v>0</v>
      </c>
      <c r="G2" s="124" t="s">
        <v>25</v>
      </c>
      <c r="H2" s="107">
        <v>0</v>
      </c>
      <c r="I2" s="107">
        <v>0</v>
      </c>
      <c r="J2" s="107"/>
      <c r="K2" s="107"/>
      <c r="L2" s="107" t="s">
        <v>26</v>
      </c>
      <c r="M2" s="107" t="s">
        <v>27</v>
      </c>
      <c r="N2" s="107" t="s">
        <v>28</v>
      </c>
      <c r="O2" s="107"/>
      <c r="P2" s="107" t="s">
        <v>29</v>
      </c>
      <c r="Q2" s="107" t="s">
        <v>28</v>
      </c>
      <c r="R2" s="106"/>
      <c r="S2" s="106"/>
      <c r="T2" s="106"/>
      <c r="U2" s="106"/>
      <c r="V2" s="106"/>
      <c r="W2" s="106"/>
      <c r="X2" s="106"/>
      <c r="Y2" s="106"/>
      <c r="Z2" s="106"/>
    </row>
    <row r="3" s="101" customFormat="1" spans="1:17">
      <c r="A3" s="108"/>
      <c r="B3" s="109"/>
      <c r="C3" s="110" t="s">
        <v>90</v>
      </c>
      <c r="D3" s="110">
        <v>1</v>
      </c>
      <c r="E3" s="110">
        <f t="shared" ref="E3:E10" si="0">F3*H3*I3</f>
        <v>4194304</v>
      </c>
      <c r="F3" s="125">
        <v>128</v>
      </c>
      <c r="G3" s="126" t="s">
        <v>32</v>
      </c>
      <c r="H3" s="126">
        <v>1024</v>
      </c>
      <c r="I3" s="126">
        <v>32</v>
      </c>
      <c r="J3" s="126">
        <v>4</v>
      </c>
      <c r="K3" s="137">
        <v>1</v>
      </c>
      <c r="L3" s="138" t="s">
        <v>50</v>
      </c>
      <c r="M3" s="138" t="s">
        <v>28</v>
      </c>
      <c r="N3" s="138" t="s">
        <v>27</v>
      </c>
      <c r="O3" s="144" t="s">
        <v>27</v>
      </c>
      <c r="P3" s="148" t="s">
        <v>51</v>
      </c>
      <c r="Q3" s="126" t="s">
        <v>28</v>
      </c>
    </row>
    <row r="4" s="102" customFormat="1" spans="1:20">
      <c r="A4" s="111"/>
      <c r="B4" s="112"/>
      <c r="C4" s="113" t="s">
        <v>91</v>
      </c>
      <c r="D4" s="113">
        <v>1</v>
      </c>
      <c r="E4" s="113">
        <f t="shared" si="0"/>
        <v>262144</v>
      </c>
      <c r="F4" s="127">
        <v>8</v>
      </c>
      <c r="G4" s="128" t="s">
        <v>32</v>
      </c>
      <c r="H4" s="128">
        <v>1024</v>
      </c>
      <c r="I4" s="128">
        <v>32</v>
      </c>
      <c r="J4" s="128">
        <v>4</v>
      </c>
      <c r="K4" s="139">
        <v>1</v>
      </c>
      <c r="L4" s="119" t="s">
        <v>50</v>
      </c>
      <c r="M4" s="119" t="s">
        <v>27</v>
      </c>
      <c r="N4" s="119" t="s">
        <v>27</v>
      </c>
      <c r="O4" s="142" t="s">
        <v>27</v>
      </c>
      <c r="P4" s="117" t="s">
        <v>51</v>
      </c>
      <c r="Q4" s="128" t="s">
        <v>28</v>
      </c>
      <c r="R4" s="113"/>
      <c r="S4" s="113"/>
      <c r="T4" s="113"/>
    </row>
    <row r="5" customFormat="1" spans="1:21">
      <c r="A5" s="114"/>
      <c r="B5" s="115"/>
      <c r="C5" s="103" t="s">
        <v>92</v>
      </c>
      <c r="D5" s="103">
        <v>2</v>
      </c>
      <c r="E5" s="103">
        <f t="shared" si="0"/>
        <v>36864</v>
      </c>
      <c r="F5" s="107">
        <v>2</v>
      </c>
      <c r="G5" s="129" t="s">
        <v>32</v>
      </c>
      <c r="H5" s="129">
        <v>1024</v>
      </c>
      <c r="I5" s="129">
        <v>18</v>
      </c>
      <c r="J5" s="129">
        <v>4</v>
      </c>
      <c r="K5" s="140">
        <v>1</v>
      </c>
      <c r="L5" s="130" t="s">
        <v>50</v>
      </c>
      <c r="M5" s="130" t="s">
        <v>27</v>
      </c>
      <c r="N5" s="130" t="s">
        <v>27</v>
      </c>
      <c r="O5" s="144" t="s">
        <v>27</v>
      </c>
      <c r="P5" s="116" t="s">
        <v>51</v>
      </c>
      <c r="Q5" s="129" t="s">
        <v>28</v>
      </c>
      <c r="R5" s="103"/>
      <c r="S5" s="103"/>
      <c r="T5" s="103" t="s">
        <v>93</v>
      </c>
      <c r="U5" s="116" t="s">
        <v>94</v>
      </c>
    </row>
    <row r="6" s="102" customFormat="1" spans="1:20">
      <c r="A6" s="111"/>
      <c r="B6" s="112"/>
      <c r="C6" s="113" t="s">
        <v>95</v>
      </c>
      <c r="D6" s="113">
        <v>3</v>
      </c>
      <c r="E6" s="113">
        <f t="shared" si="0"/>
        <v>2097152</v>
      </c>
      <c r="F6" s="127">
        <v>8</v>
      </c>
      <c r="G6" s="128" t="s">
        <v>32</v>
      </c>
      <c r="H6" s="128">
        <v>8192</v>
      </c>
      <c r="I6" s="128">
        <v>32</v>
      </c>
      <c r="J6" s="128">
        <v>8</v>
      </c>
      <c r="K6" s="139">
        <v>4</v>
      </c>
      <c r="L6" s="119" t="s">
        <v>50</v>
      </c>
      <c r="M6" s="119" t="s">
        <v>27</v>
      </c>
      <c r="N6" s="119" t="s">
        <v>27</v>
      </c>
      <c r="O6" s="142" t="s">
        <v>27</v>
      </c>
      <c r="P6" s="117" t="s">
        <v>70</v>
      </c>
      <c r="Q6" s="119" t="s">
        <v>28</v>
      </c>
      <c r="R6" s="113"/>
      <c r="S6" s="113"/>
      <c r="T6" s="113"/>
    </row>
    <row r="7" s="102" customFormat="1" spans="1:20">
      <c r="A7" s="111"/>
      <c r="B7" s="112"/>
      <c r="C7" s="113" t="s">
        <v>96</v>
      </c>
      <c r="D7" s="113">
        <v>4</v>
      </c>
      <c r="E7" s="113">
        <f t="shared" si="0"/>
        <v>524288</v>
      </c>
      <c r="F7" s="127">
        <v>16</v>
      </c>
      <c r="G7" s="128" t="s">
        <v>32</v>
      </c>
      <c r="H7" s="128">
        <v>2048</v>
      </c>
      <c r="I7" s="128">
        <v>16</v>
      </c>
      <c r="J7" s="128">
        <v>8</v>
      </c>
      <c r="K7" s="139">
        <v>1</v>
      </c>
      <c r="L7" s="119" t="s">
        <v>50</v>
      </c>
      <c r="M7" s="119" t="s">
        <v>28</v>
      </c>
      <c r="N7" s="119" t="s">
        <v>27</v>
      </c>
      <c r="O7" s="142" t="s">
        <v>27</v>
      </c>
      <c r="P7" s="117" t="s">
        <v>51</v>
      </c>
      <c r="Q7" s="119" t="s">
        <v>27</v>
      </c>
      <c r="R7" s="113"/>
      <c r="S7" s="113"/>
      <c r="T7" s="113"/>
    </row>
    <row r="8" s="103" customFormat="1" spans="2:21">
      <c r="B8" s="116"/>
      <c r="C8" s="116" t="s">
        <v>97</v>
      </c>
      <c r="D8" s="103">
        <v>5</v>
      </c>
      <c r="E8" s="103">
        <f t="shared" si="0"/>
        <v>9216</v>
      </c>
      <c r="F8" s="107">
        <v>2</v>
      </c>
      <c r="G8" s="130" t="s">
        <v>32</v>
      </c>
      <c r="H8" s="129">
        <v>256</v>
      </c>
      <c r="I8" s="129">
        <v>18</v>
      </c>
      <c r="J8" s="129">
        <v>2</v>
      </c>
      <c r="K8" s="140">
        <v>1</v>
      </c>
      <c r="L8" s="130" t="s">
        <v>50</v>
      </c>
      <c r="M8" s="130" t="s">
        <v>27</v>
      </c>
      <c r="N8" s="130" t="s">
        <v>27</v>
      </c>
      <c r="O8" s="144" t="s">
        <v>27</v>
      </c>
      <c r="P8" s="116" t="s">
        <v>51</v>
      </c>
      <c r="Q8" s="130" t="s">
        <v>27</v>
      </c>
      <c r="T8" s="116" t="s">
        <v>98</v>
      </c>
      <c r="U8" s="116" t="s">
        <v>94</v>
      </c>
    </row>
    <row r="9" s="102" customFormat="1" spans="2:17">
      <c r="B9" s="117"/>
      <c r="C9" s="118" t="s">
        <v>90</v>
      </c>
      <c r="D9" s="113">
        <v>6</v>
      </c>
      <c r="E9" s="118">
        <f t="shared" si="0"/>
        <v>6291456</v>
      </c>
      <c r="F9" s="131">
        <v>96</v>
      </c>
      <c r="G9" s="132" t="s">
        <v>32</v>
      </c>
      <c r="H9" s="132">
        <v>2048</v>
      </c>
      <c r="I9" s="132">
        <v>32</v>
      </c>
      <c r="J9" s="132">
        <v>8</v>
      </c>
      <c r="K9" s="141">
        <v>1</v>
      </c>
      <c r="L9" s="142" t="s">
        <v>50</v>
      </c>
      <c r="M9" s="142" t="s">
        <v>28</v>
      </c>
      <c r="N9" s="142" t="s">
        <v>27</v>
      </c>
      <c r="O9" s="142" t="s">
        <v>27</v>
      </c>
      <c r="P9" s="149" t="s">
        <v>51</v>
      </c>
      <c r="Q9" s="142" t="s">
        <v>27</v>
      </c>
    </row>
    <row r="13" s="102" customFormat="1" spans="1:17">
      <c r="A13" s="119">
        <v>20240612</v>
      </c>
      <c r="C13" s="117" t="s">
        <v>99</v>
      </c>
      <c r="D13" s="113">
        <v>8</v>
      </c>
      <c r="E13" s="113">
        <f t="shared" ref="E13:E18" si="1">F13*H13*I13</f>
        <v>2097152</v>
      </c>
      <c r="F13" s="127">
        <v>8</v>
      </c>
      <c r="G13" s="128" t="s">
        <v>32</v>
      </c>
      <c r="H13" s="128">
        <v>8192</v>
      </c>
      <c r="I13" s="128">
        <v>32</v>
      </c>
      <c r="J13" s="128"/>
      <c r="K13" s="139"/>
      <c r="L13" s="119" t="s">
        <v>50</v>
      </c>
      <c r="M13" s="119" t="s">
        <v>27</v>
      </c>
      <c r="N13" s="119" t="s">
        <v>27</v>
      </c>
      <c r="O13" s="119" t="s">
        <v>28</v>
      </c>
      <c r="P13" s="117" t="s">
        <v>70</v>
      </c>
      <c r="Q13" s="119" t="s">
        <v>28</v>
      </c>
    </row>
    <row r="14" spans="2:21">
      <c r="B14" s="116"/>
      <c r="C14" s="120" t="s">
        <v>100</v>
      </c>
      <c r="D14" s="121"/>
      <c r="E14" s="121">
        <f t="shared" si="1"/>
        <v>2097152</v>
      </c>
      <c r="F14" s="133">
        <v>16</v>
      </c>
      <c r="G14" s="134" t="s">
        <v>32</v>
      </c>
      <c r="H14" s="134">
        <v>4096</v>
      </c>
      <c r="I14" s="134">
        <v>32</v>
      </c>
      <c r="J14" s="134">
        <v>8</v>
      </c>
      <c r="K14" s="143">
        <v>4</v>
      </c>
      <c r="L14" s="144" t="s">
        <v>50</v>
      </c>
      <c r="M14" s="144" t="s">
        <v>27</v>
      </c>
      <c r="N14" s="144" t="s">
        <v>27</v>
      </c>
      <c r="O14" s="144" t="s">
        <v>28</v>
      </c>
      <c r="P14" s="120" t="s">
        <v>70</v>
      </c>
      <c r="Q14" s="130" t="s">
        <v>28</v>
      </c>
      <c r="T14" t="s">
        <v>101</v>
      </c>
      <c r="U14" s="116" t="s">
        <v>102</v>
      </c>
    </row>
    <row r="15" customFormat="1" spans="2:21">
      <c r="B15" s="116"/>
      <c r="C15" s="120" t="s">
        <v>103</v>
      </c>
      <c r="D15" s="103">
        <v>9</v>
      </c>
      <c r="E15" s="121">
        <f t="shared" si="1"/>
        <v>6291456</v>
      </c>
      <c r="F15" s="133">
        <v>96</v>
      </c>
      <c r="G15" s="134" t="s">
        <v>32</v>
      </c>
      <c r="H15" s="134">
        <v>2048</v>
      </c>
      <c r="I15" s="134">
        <v>32</v>
      </c>
      <c r="J15" s="134">
        <v>8</v>
      </c>
      <c r="K15" s="143">
        <v>1</v>
      </c>
      <c r="L15" s="144" t="s">
        <v>50</v>
      </c>
      <c r="M15" s="144" t="s">
        <v>28</v>
      </c>
      <c r="N15" s="144" t="s">
        <v>27</v>
      </c>
      <c r="O15" s="144" t="s">
        <v>28</v>
      </c>
      <c r="P15" s="120" t="s">
        <v>51</v>
      </c>
      <c r="Q15" s="144" t="s">
        <v>27</v>
      </c>
      <c r="T15" t="s">
        <v>104</v>
      </c>
      <c r="U15" s="116" t="s">
        <v>94</v>
      </c>
    </row>
    <row r="16" spans="3:17">
      <c r="C16" s="120"/>
      <c r="D16" s="103"/>
      <c r="E16" s="121"/>
      <c r="F16" s="133"/>
      <c r="G16" s="134"/>
      <c r="H16" s="134"/>
      <c r="I16" s="134"/>
      <c r="J16" s="134"/>
      <c r="K16" s="143"/>
      <c r="L16" s="144"/>
      <c r="M16" s="144"/>
      <c r="N16" s="144"/>
      <c r="O16" s="144"/>
      <c r="P16" s="120"/>
      <c r="Q16" s="134"/>
    </row>
    <row r="17" spans="3:21">
      <c r="C17" s="122" t="s">
        <v>91</v>
      </c>
      <c r="D17" s="122">
        <v>1</v>
      </c>
      <c r="E17" s="122">
        <f t="shared" si="1"/>
        <v>262144</v>
      </c>
      <c r="F17" s="135">
        <v>8</v>
      </c>
      <c r="G17" s="136" t="s">
        <v>32</v>
      </c>
      <c r="H17" s="136">
        <v>1024</v>
      </c>
      <c r="I17" s="136">
        <v>32</v>
      </c>
      <c r="J17" s="136">
        <v>4</v>
      </c>
      <c r="K17" s="145">
        <v>1</v>
      </c>
      <c r="L17" s="146" t="s">
        <v>50</v>
      </c>
      <c r="M17" s="146" t="s">
        <v>27</v>
      </c>
      <c r="N17" s="146" t="s">
        <v>27</v>
      </c>
      <c r="O17" s="146" t="s">
        <v>28</v>
      </c>
      <c r="P17" s="150" t="s">
        <v>51</v>
      </c>
      <c r="Q17" s="130" t="s">
        <v>28</v>
      </c>
      <c r="T17" t="s">
        <v>105</v>
      </c>
      <c r="U17" s="116" t="s">
        <v>94</v>
      </c>
    </row>
    <row r="18" spans="3:21">
      <c r="C18" s="122" t="s">
        <v>96</v>
      </c>
      <c r="D18" s="122">
        <v>4</v>
      </c>
      <c r="E18" s="122">
        <f t="shared" si="1"/>
        <v>524288</v>
      </c>
      <c r="F18" s="135">
        <v>16</v>
      </c>
      <c r="G18" s="136" t="s">
        <v>32</v>
      </c>
      <c r="H18" s="136">
        <v>2048</v>
      </c>
      <c r="I18" s="136">
        <v>16</v>
      </c>
      <c r="J18" s="136">
        <v>8</v>
      </c>
      <c r="K18" s="145">
        <v>1</v>
      </c>
      <c r="L18" s="146" t="s">
        <v>50</v>
      </c>
      <c r="M18" s="146" t="s">
        <v>28</v>
      </c>
      <c r="N18" s="146" t="s">
        <v>27</v>
      </c>
      <c r="O18" s="146" t="s">
        <v>28</v>
      </c>
      <c r="P18" s="150" t="s">
        <v>51</v>
      </c>
      <c r="Q18" s="144" t="s">
        <v>27</v>
      </c>
      <c r="T18" t="s">
        <v>106</v>
      </c>
      <c r="U18" s="116" t="s">
        <v>94</v>
      </c>
    </row>
    <row r="26" spans="5:5">
      <c r="E26" s="116"/>
    </row>
  </sheetData>
  <sheetProtection formatCells="0" insertHyperlinks="0" autoFilter="0"/>
  <mergeCells count="1">
    <mergeCell ref="A13:B13"/>
  </mergeCells>
  <dataValidations count="2">
    <dataValidation type="list" allowBlank="1" showErrorMessage="1" errorTitle="错误提示" error="请输入下拉列表中的一个值" sqref="G9 G3:G7 G13:G18">
      <formula1>"spram,tpram(asynchronous),tpram(synchronous),rom,asfifo(asynchronous),sfifo(synchronous)"</formula1>
    </dataValidation>
    <dataValidation type="list" allowBlank="1" showErrorMessage="1" errorTitle="错误提示" error="请输入下拉列表中的一个值" sqref="L3:L9 L13:L18">
      <formula1>"RVT,LVT,HVT,UHVT"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2"/>
  <sheetViews>
    <sheetView zoomScale="90" zoomScaleNormal="90" topLeftCell="F3" workbookViewId="0">
      <selection activeCell="F1" sqref="F1:AI26"/>
    </sheetView>
  </sheetViews>
  <sheetFormatPr defaultColWidth="9" defaultRowHeight="13.5"/>
  <cols>
    <col min="1" max="1" width="30.8333333333333" customWidth="1"/>
    <col min="2" max="2" width="36.5" customWidth="1"/>
    <col min="3" max="3" width="25.5" customWidth="1"/>
    <col min="4" max="4" width="32.5833333333333" customWidth="1"/>
    <col min="5" max="5" width="40.75" customWidth="1"/>
    <col min="6" max="6" width="16.5" customWidth="1"/>
    <col min="8" max="8" width="12.6" customWidth="1"/>
    <col min="9" max="9" width="5.35833333333333" customWidth="1"/>
    <col min="10" max="10" width="15.825" customWidth="1"/>
    <col min="11" max="11" width="13.5" customWidth="1"/>
    <col min="13" max="13" width="6.675" customWidth="1"/>
    <col min="14" max="14" width="15.45" customWidth="1"/>
    <col min="15" max="15" width="12.5916666666667" customWidth="1"/>
    <col min="17" max="17" width="4.73333333333333" customWidth="1"/>
    <col min="18" max="18" width="15.05" customWidth="1"/>
    <col min="19" max="19" width="12.1916666666667" customWidth="1"/>
    <col min="21" max="21" width="4.4" customWidth="1"/>
    <col min="22" max="22" width="12.5083333333333" customWidth="1"/>
    <col min="23" max="23" width="11.4083333333333" customWidth="1"/>
    <col min="25" max="25" width="5.29166666666667" customWidth="1"/>
    <col min="26" max="26" width="14.7583333333333" customWidth="1"/>
    <col min="27" max="27" width="13.9666666666667" customWidth="1"/>
    <col min="29" max="29" width="5.8" customWidth="1"/>
    <col min="30" max="30" width="24.6916666666667" customWidth="1"/>
    <col min="31" max="31" width="34.8" customWidth="1"/>
    <col min="32" max="32" width="9" hidden="1" customWidth="1"/>
    <col min="33" max="33" width="24.225" customWidth="1"/>
  </cols>
  <sheetData>
    <row r="1" ht="14.25" spans="1:30">
      <c r="A1" t="e">
        <v>#REF!</v>
      </c>
      <c r="F1" s="75" t="s">
        <v>107</v>
      </c>
      <c r="G1" s="76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93"/>
      <c r="AD1" s="97" t="s">
        <v>107</v>
      </c>
    </row>
    <row r="2" ht="14.25" spans="6:33">
      <c r="F2" s="78" t="s">
        <v>108</v>
      </c>
      <c r="G2" s="79"/>
      <c r="H2" s="7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39"/>
      <c r="AD2" s="49" t="s">
        <v>109</v>
      </c>
      <c r="AE2" s="50"/>
      <c r="AF2" s="50"/>
      <c r="AG2" s="56"/>
    </row>
    <row r="3" ht="15" spans="6:33">
      <c r="F3" s="80" t="s">
        <v>110</v>
      </c>
      <c r="G3" s="80"/>
      <c r="H3" s="80"/>
      <c r="I3" s="9"/>
      <c r="J3" s="80" t="s">
        <v>111</v>
      </c>
      <c r="K3" s="80"/>
      <c r="L3" s="80"/>
      <c r="M3" s="17"/>
      <c r="N3" s="80" t="s">
        <v>112</v>
      </c>
      <c r="O3" s="80"/>
      <c r="P3" s="80"/>
      <c r="Q3" s="17"/>
      <c r="R3" s="80" t="s">
        <v>112</v>
      </c>
      <c r="S3" s="80"/>
      <c r="T3" s="80"/>
      <c r="U3" s="17"/>
      <c r="V3" s="80" t="s">
        <v>113</v>
      </c>
      <c r="W3" s="80"/>
      <c r="X3" s="80"/>
      <c r="Y3" s="17"/>
      <c r="Z3" s="80" t="s">
        <v>114</v>
      </c>
      <c r="AA3" s="80"/>
      <c r="AB3" s="80"/>
      <c r="AD3" s="51" t="s">
        <v>14</v>
      </c>
      <c r="AE3" s="52" t="s">
        <v>115</v>
      </c>
      <c r="AF3" s="52" t="s">
        <v>116</v>
      </c>
      <c r="AG3" s="52" t="s">
        <v>117</v>
      </c>
    </row>
    <row r="4" ht="15" spans="6:33">
      <c r="F4" s="75" t="s">
        <v>118</v>
      </c>
      <c r="G4" s="49" t="s">
        <v>119</v>
      </c>
      <c r="H4" s="56"/>
      <c r="I4" s="9"/>
      <c r="J4" s="81" t="s">
        <v>120</v>
      </c>
      <c r="K4" s="88" t="s">
        <v>121</v>
      </c>
      <c r="L4" s="89"/>
      <c r="M4" s="17"/>
      <c r="N4" s="81" t="s">
        <v>122</v>
      </c>
      <c r="O4" s="88" t="s">
        <v>123</v>
      </c>
      <c r="P4" s="89"/>
      <c r="Q4" s="17"/>
      <c r="R4" s="81" t="s">
        <v>124</v>
      </c>
      <c r="S4" s="88" t="s">
        <v>125</v>
      </c>
      <c r="T4" s="89"/>
      <c r="U4" s="17"/>
      <c r="V4" s="81" t="s">
        <v>126</v>
      </c>
      <c r="W4" s="88" t="s">
        <v>127</v>
      </c>
      <c r="X4" s="89"/>
      <c r="Y4" s="9"/>
      <c r="Z4" s="81" t="s">
        <v>128</v>
      </c>
      <c r="AA4" s="94" t="s">
        <v>129</v>
      </c>
      <c r="AB4" s="95"/>
      <c r="AD4" s="53" t="s">
        <v>130</v>
      </c>
      <c r="AE4" s="53" t="s">
        <v>131</v>
      </c>
      <c r="AF4" s="53" t="s">
        <v>118</v>
      </c>
      <c r="AG4" s="57" t="s">
        <v>132</v>
      </c>
    </row>
    <row r="5" ht="15" spans="6:33">
      <c r="F5" s="75" t="s">
        <v>133</v>
      </c>
      <c r="G5" s="81" t="s">
        <v>134</v>
      </c>
      <c r="H5" s="81" t="s">
        <v>135</v>
      </c>
      <c r="I5" s="9"/>
      <c r="J5" s="81" t="s">
        <v>133</v>
      </c>
      <c r="K5" s="81" t="s">
        <v>134</v>
      </c>
      <c r="L5" s="81" t="s">
        <v>135</v>
      </c>
      <c r="M5" s="17"/>
      <c r="N5" s="81" t="s">
        <v>133</v>
      </c>
      <c r="O5" s="81" t="s">
        <v>134</v>
      </c>
      <c r="P5" s="81" t="s">
        <v>135</v>
      </c>
      <c r="Q5" s="17"/>
      <c r="R5" s="81" t="s">
        <v>133</v>
      </c>
      <c r="S5" s="81" t="s">
        <v>134</v>
      </c>
      <c r="T5" s="81" t="s">
        <v>135</v>
      </c>
      <c r="U5" s="17"/>
      <c r="V5" s="81" t="s">
        <v>133</v>
      </c>
      <c r="W5" s="81" t="s">
        <v>134</v>
      </c>
      <c r="X5" s="81" t="s">
        <v>135</v>
      </c>
      <c r="Y5" s="9"/>
      <c r="Z5" s="81" t="s">
        <v>133</v>
      </c>
      <c r="AA5" s="81" t="s">
        <v>134</v>
      </c>
      <c r="AB5" s="81" t="s">
        <v>135</v>
      </c>
      <c r="AD5" s="53" t="s">
        <v>51</v>
      </c>
      <c r="AE5" s="53" t="s">
        <v>136</v>
      </c>
      <c r="AF5" s="58" t="s">
        <v>120</v>
      </c>
      <c r="AG5" s="53" t="s">
        <v>94</v>
      </c>
    </row>
    <row r="6" ht="15" spans="1:33">
      <c r="A6" s="61" t="s">
        <v>137</v>
      </c>
      <c r="B6" s="62" t="s">
        <v>138</v>
      </c>
      <c r="F6" s="75" t="s">
        <v>139</v>
      </c>
      <c r="G6" s="82" t="s">
        <v>140</v>
      </c>
      <c r="H6" s="82" t="s">
        <v>141</v>
      </c>
      <c r="I6" s="9"/>
      <c r="J6" s="81" t="s">
        <v>139</v>
      </c>
      <c r="K6" s="82" t="s">
        <v>140</v>
      </c>
      <c r="L6" s="82" t="s">
        <v>142</v>
      </c>
      <c r="M6" s="17"/>
      <c r="N6" s="81" t="s">
        <v>139</v>
      </c>
      <c r="O6" s="82" t="s">
        <v>140</v>
      </c>
      <c r="P6" s="82" t="s">
        <v>141</v>
      </c>
      <c r="Q6" s="17"/>
      <c r="R6" s="81" t="s">
        <v>139</v>
      </c>
      <c r="S6" s="82" t="s">
        <v>140</v>
      </c>
      <c r="T6" s="82" t="s">
        <v>142</v>
      </c>
      <c r="U6" s="17"/>
      <c r="V6" s="81" t="s">
        <v>139</v>
      </c>
      <c r="W6" s="82" t="s">
        <v>143</v>
      </c>
      <c r="X6" s="82" t="s">
        <v>144</v>
      </c>
      <c r="Y6" s="92"/>
      <c r="Z6" s="81" t="s">
        <v>139</v>
      </c>
      <c r="AA6" s="82" t="s">
        <v>143</v>
      </c>
      <c r="AB6" s="82" t="s">
        <v>142</v>
      </c>
      <c r="AD6" s="53" t="s">
        <v>145</v>
      </c>
      <c r="AE6" s="53" t="s">
        <v>146</v>
      </c>
      <c r="AF6" s="58" t="s">
        <v>122</v>
      </c>
      <c r="AG6" s="53" t="s">
        <v>147</v>
      </c>
    </row>
    <row r="7" ht="15" spans="1:33">
      <c r="A7" s="63" t="s">
        <v>148</v>
      </c>
      <c r="B7" s="62" t="s">
        <v>149</v>
      </c>
      <c r="F7" s="75" t="s">
        <v>150</v>
      </c>
      <c r="G7" s="82" t="s">
        <v>151</v>
      </c>
      <c r="H7" s="82" t="s">
        <v>152</v>
      </c>
      <c r="I7" s="9"/>
      <c r="J7" s="81" t="s">
        <v>153</v>
      </c>
      <c r="K7" s="81" t="s">
        <v>154</v>
      </c>
      <c r="L7" s="81" t="s">
        <v>155</v>
      </c>
      <c r="M7" s="17"/>
      <c r="N7" s="81" t="s">
        <v>153</v>
      </c>
      <c r="O7" s="81" t="s">
        <v>154</v>
      </c>
      <c r="P7" s="81" t="s">
        <v>156</v>
      </c>
      <c r="Q7" s="17"/>
      <c r="R7" s="81" t="s">
        <v>153</v>
      </c>
      <c r="S7" s="81" t="s">
        <v>154</v>
      </c>
      <c r="T7" s="81" t="s">
        <v>156</v>
      </c>
      <c r="U7" s="17"/>
      <c r="V7" s="81" t="s">
        <v>157</v>
      </c>
      <c r="W7" s="81" t="s">
        <v>158</v>
      </c>
      <c r="X7" s="81" t="s">
        <v>141</v>
      </c>
      <c r="Y7" s="9"/>
      <c r="Z7" s="81" t="s">
        <v>157</v>
      </c>
      <c r="AA7" s="81" t="s">
        <v>158</v>
      </c>
      <c r="AB7" s="81" t="s">
        <v>142</v>
      </c>
      <c r="AD7" s="53" t="s">
        <v>70</v>
      </c>
      <c r="AE7" s="53" t="s">
        <v>159</v>
      </c>
      <c r="AF7" s="58" t="s">
        <v>124</v>
      </c>
      <c r="AG7" s="53" t="s">
        <v>102</v>
      </c>
    </row>
    <row r="8" ht="15" spans="1:33">
      <c r="A8" s="64" t="s">
        <v>160</v>
      </c>
      <c r="B8" s="65" t="s">
        <v>161</v>
      </c>
      <c r="F8" s="26"/>
      <c r="G8" s="9"/>
      <c r="H8" s="9"/>
      <c r="I8" s="9"/>
      <c r="J8" s="81" t="s">
        <v>162</v>
      </c>
      <c r="K8" s="81" t="s">
        <v>163</v>
      </c>
      <c r="L8" s="81" t="s">
        <v>164</v>
      </c>
      <c r="M8" s="17"/>
      <c r="N8" s="81" t="s">
        <v>162</v>
      </c>
      <c r="O8" s="81" t="s">
        <v>163</v>
      </c>
      <c r="P8" s="81" t="s">
        <v>164</v>
      </c>
      <c r="Q8" s="17"/>
      <c r="R8" s="81" t="s">
        <v>162</v>
      </c>
      <c r="S8" s="81" t="s">
        <v>163</v>
      </c>
      <c r="T8" s="81" t="s">
        <v>164</v>
      </c>
      <c r="U8" s="17"/>
      <c r="V8" s="81" t="s">
        <v>165</v>
      </c>
      <c r="W8" s="82" t="s">
        <v>166</v>
      </c>
      <c r="X8" s="82" t="s">
        <v>164</v>
      </c>
      <c r="Y8" s="92"/>
      <c r="Z8" s="81" t="s">
        <v>165</v>
      </c>
      <c r="AA8" s="81" t="s">
        <v>163</v>
      </c>
      <c r="AB8" s="81" t="s">
        <v>164</v>
      </c>
      <c r="AD8" s="54" t="s">
        <v>29</v>
      </c>
      <c r="AE8" s="54" t="s">
        <v>167</v>
      </c>
      <c r="AF8" s="59" t="s">
        <v>126</v>
      </c>
      <c r="AG8" s="54" t="s">
        <v>168</v>
      </c>
    </row>
    <row r="9" ht="15" spans="6:33">
      <c r="F9" s="26"/>
      <c r="G9" s="9"/>
      <c r="H9" s="9"/>
      <c r="I9" s="9"/>
      <c r="J9" s="81" t="s">
        <v>165</v>
      </c>
      <c r="K9" s="82" t="s">
        <v>169</v>
      </c>
      <c r="L9" s="82" t="s">
        <v>164</v>
      </c>
      <c r="M9" s="17"/>
      <c r="N9" s="81" t="s">
        <v>165</v>
      </c>
      <c r="O9" s="82" t="s">
        <v>169</v>
      </c>
      <c r="P9" s="82" t="s">
        <v>164</v>
      </c>
      <c r="Q9" s="17"/>
      <c r="R9" s="81" t="s">
        <v>165</v>
      </c>
      <c r="S9" s="82" t="s">
        <v>169</v>
      </c>
      <c r="T9" s="82" t="s">
        <v>164</v>
      </c>
      <c r="U9" s="17"/>
      <c r="V9" s="17"/>
      <c r="W9" s="17"/>
      <c r="X9" s="17"/>
      <c r="Y9" s="17"/>
      <c r="Z9" s="81" t="s">
        <v>170</v>
      </c>
      <c r="AA9" s="81" t="s">
        <v>171</v>
      </c>
      <c r="AB9" s="81" t="s">
        <v>172</v>
      </c>
      <c r="AD9" s="55" t="s">
        <v>173</v>
      </c>
      <c r="AE9" s="55" t="s">
        <v>174</v>
      </c>
      <c r="AF9" s="55" t="s">
        <v>128</v>
      </c>
      <c r="AG9" s="55" t="s">
        <v>175</v>
      </c>
    </row>
    <row r="10" ht="15" spans="6:28">
      <c r="F10" s="26"/>
      <c r="G10" s="9"/>
      <c r="H10" s="9"/>
      <c r="I10" s="9"/>
      <c r="J10" s="81" t="s">
        <v>170</v>
      </c>
      <c r="K10" s="81" t="s">
        <v>176</v>
      </c>
      <c r="L10" s="81" t="s">
        <v>156</v>
      </c>
      <c r="M10" s="17"/>
      <c r="N10" s="81" t="s">
        <v>170</v>
      </c>
      <c r="O10" s="81" t="s">
        <v>176</v>
      </c>
      <c r="P10" s="81" t="s">
        <v>156</v>
      </c>
      <c r="Q10" s="17"/>
      <c r="R10" s="81" t="s">
        <v>170</v>
      </c>
      <c r="S10" s="81" t="s">
        <v>176</v>
      </c>
      <c r="T10" s="81" t="s">
        <v>156</v>
      </c>
      <c r="U10" s="17"/>
      <c r="V10" s="17"/>
      <c r="W10" s="17"/>
      <c r="X10" s="17"/>
      <c r="Y10" s="17"/>
      <c r="Z10" s="81" t="s">
        <v>177</v>
      </c>
      <c r="AA10" s="81" t="s">
        <v>178</v>
      </c>
      <c r="AB10" s="81" t="s">
        <v>172</v>
      </c>
    </row>
    <row r="11" ht="15" spans="1:28">
      <c r="A11" s="66" t="s">
        <v>32</v>
      </c>
      <c r="B11" s="67" t="s">
        <v>179</v>
      </c>
      <c r="F11" s="26"/>
      <c r="G11" s="9"/>
      <c r="H11" s="9"/>
      <c r="I11" s="9"/>
      <c r="J11" s="81" t="s">
        <v>180</v>
      </c>
      <c r="K11" s="82" t="s">
        <v>181</v>
      </c>
      <c r="L11" s="82" t="s">
        <v>164</v>
      </c>
      <c r="M11" s="17"/>
      <c r="N11" s="81" t="s">
        <v>180</v>
      </c>
      <c r="O11" s="82" t="s">
        <v>181</v>
      </c>
      <c r="P11" s="82" t="s">
        <v>152</v>
      </c>
      <c r="Q11" s="17"/>
      <c r="R11" s="81" t="s">
        <v>180</v>
      </c>
      <c r="S11" s="82" t="s">
        <v>181</v>
      </c>
      <c r="T11" s="82" t="s">
        <v>164</v>
      </c>
      <c r="U11" s="17"/>
      <c r="V11" s="17"/>
      <c r="W11" s="17"/>
      <c r="X11" s="17"/>
      <c r="Y11" s="17"/>
      <c r="Z11" s="81" t="s">
        <v>182</v>
      </c>
      <c r="AA11" s="82" t="s">
        <v>181</v>
      </c>
      <c r="AB11" s="82" t="s">
        <v>152</v>
      </c>
    </row>
    <row r="12" ht="15" spans="1:28">
      <c r="A12" s="68" t="s">
        <v>47</v>
      </c>
      <c r="B12" s="69" t="s">
        <v>183</v>
      </c>
      <c r="F12" s="26"/>
      <c r="G12" s="9"/>
      <c r="H12" s="9"/>
      <c r="I12" s="9"/>
      <c r="J12" s="81" t="s">
        <v>184</v>
      </c>
      <c r="K12" s="81" t="s">
        <v>185</v>
      </c>
      <c r="L12" s="81" t="s">
        <v>156</v>
      </c>
      <c r="M12" s="17"/>
      <c r="N12" s="81" t="s">
        <v>186</v>
      </c>
      <c r="O12" s="81" t="s">
        <v>187</v>
      </c>
      <c r="P12" s="81" t="s">
        <v>188</v>
      </c>
      <c r="Q12" s="17"/>
      <c r="R12" s="81" t="s">
        <v>184</v>
      </c>
      <c r="S12" s="81" t="s">
        <v>185</v>
      </c>
      <c r="T12" s="81" t="s">
        <v>156</v>
      </c>
      <c r="U12" s="17"/>
      <c r="V12" s="17"/>
      <c r="W12" s="17"/>
      <c r="X12" s="17"/>
      <c r="Y12" s="17"/>
      <c r="Z12" s="81" t="s">
        <v>189</v>
      </c>
      <c r="AA12" s="81" t="s">
        <v>185</v>
      </c>
      <c r="AB12" s="81" t="s">
        <v>156</v>
      </c>
    </row>
    <row r="13" ht="14.25" spans="1:28">
      <c r="A13" s="68" t="s">
        <v>35</v>
      </c>
      <c r="B13" s="69" t="s">
        <v>190</v>
      </c>
      <c r="F13" s="2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5"/>
    </row>
    <row r="14" ht="14.25" spans="1:30">
      <c r="A14" s="68" t="s">
        <v>36</v>
      </c>
      <c r="B14" s="70" t="s">
        <v>191</v>
      </c>
      <c r="F14" s="75" t="s">
        <v>192</v>
      </c>
      <c r="G14" s="83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5"/>
      <c r="AD14" s="97" t="s">
        <v>192</v>
      </c>
    </row>
    <row r="15" ht="14.25" spans="1:33">
      <c r="A15" s="68" t="s">
        <v>38</v>
      </c>
      <c r="B15" s="70" t="s">
        <v>38</v>
      </c>
      <c r="F15" s="84" t="s">
        <v>108</v>
      </c>
      <c r="G15" s="84"/>
      <c r="H15" s="84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8"/>
      <c r="AD15" s="49" t="s">
        <v>109</v>
      </c>
      <c r="AE15" s="50"/>
      <c r="AF15" s="50"/>
      <c r="AG15" s="56"/>
    </row>
    <row r="16" ht="15" spans="1:33">
      <c r="A16" s="68" t="s">
        <v>193</v>
      </c>
      <c r="B16" s="70" t="s">
        <v>194</v>
      </c>
      <c r="F16" s="80" t="s">
        <v>110</v>
      </c>
      <c r="G16" s="80"/>
      <c r="H16" s="80"/>
      <c r="I16" s="9"/>
      <c r="J16" s="80" t="s">
        <v>111</v>
      </c>
      <c r="K16" s="80"/>
      <c r="L16" s="80"/>
      <c r="M16" s="17"/>
      <c r="N16" s="80" t="s">
        <v>112</v>
      </c>
      <c r="O16" s="80"/>
      <c r="P16" s="80"/>
      <c r="Q16" s="17"/>
      <c r="R16" s="80" t="s">
        <v>112</v>
      </c>
      <c r="S16" s="80"/>
      <c r="T16" s="80"/>
      <c r="U16" s="17"/>
      <c r="V16" s="80" t="s">
        <v>113</v>
      </c>
      <c r="W16" s="80"/>
      <c r="X16" s="80"/>
      <c r="Y16" s="17"/>
      <c r="Z16" s="80" t="s">
        <v>114</v>
      </c>
      <c r="AA16" s="80"/>
      <c r="AB16" s="80"/>
      <c r="AD16" s="51" t="s">
        <v>14</v>
      </c>
      <c r="AE16" s="52" t="s">
        <v>115</v>
      </c>
      <c r="AF16" s="52" t="s">
        <v>116</v>
      </c>
      <c r="AG16" s="52" t="s">
        <v>117</v>
      </c>
    </row>
    <row r="17" ht="15" spans="1:33">
      <c r="A17" s="71" t="s">
        <v>195</v>
      </c>
      <c r="B17" s="72" t="s">
        <v>196</v>
      </c>
      <c r="F17" s="75" t="s">
        <v>118</v>
      </c>
      <c r="G17" s="75" t="s">
        <v>119</v>
      </c>
      <c r="H17" s="85"/>
      <c r="I17" s="9"/>
      <c r="J17" s="81" t="s">
        <v>120</v>
      </c>
      <c r="K17" s="88" t="s">
        <v>121</v>
      </c>
      <c r="L17" s="89"/>
      <c r="M17" s="17"/>
      <c r="N17" s="81" t="s">
        <v>122</v>
      </c>
      <c r="O17" s="88" t="s">
        <v>123</v>
      </c>
      <c r="P17" s="89"/>
      <c r="Q17" s="17"/>
      <c r="R17" s="81" t="s">
        <v>124</v>
      </c>
      <c r="S17" s="88" t="s">
        <v>125</v>
      </c>
      <c r="T17" s="89"/>
      <c r="U17" s="17"/>
      <c r="V17" s="81" t="s">
        <v>126</v>
      </c>
      <c r="W17" s="88" t="s">
        <v>127</v>
      </c>
      <c r="X17" s="89"/>
      <c r="Y17" s="9"/>
      <c r="Z17" s="81" t="s">
        <v>128</v>
      </c>
      <c r="AA17" s="94" t="s">
        <v>129</v>
      </c>
      <c r="AB17" s="95"/>
      <c r="AC17" s="10"/>
      <c r="AD17" s="53" t="s">
        <v>130</v>
      </c>
      <c r="AE17" s="53" t="s">
        <v>131</v>
      </c>
      <c r="AF17" s="53" t="s">
        <v>118</v>
      </c>
      <c r="AG17" s="53" t="s">
        <v>94</v>
      </c>
    </row>
    <row r="18" ht="15" spans="6:33">
      <c r="F18" s="75" t="s">
        <v>133</v>
      </c>
      <c r="G18" s="81" t="s">
        <v>134</v>
      </c>
      <c r="H18" s="81" t="s">
        <v>135</v>
      </c>
      <c r="I18" s="9"/>
      <c r="J18" s="81" t="s">
        <v>133</v>
      </c>
      <c r="K18" s="81" t="s">
        <v>134</v>
      </c>
      <c r="L18" s="81" t="s">
        <v>135</v>
      </c>
      <c r="M18" s="17"/>
      <c r="N18" s="81" t="s">
        <v>133</v>
      </c>
      <c r="O18" s="81" t="s">
        <v>134</v>
      </c>
      <c r="P18" s="81" t="s">
        <v>135</v>
      </c>
      <c r="Q18" s="17"/>
      <c r="R18" s="81" t="s">
        <v>133</v>
      </c>
      <c r="S18" s="81" t="s">
        <v>134</v>
      </c>
      <c r="T18" s="81" t="s">
        <v>135</v>
      </c>
      <c r="U18" s="17"/>
      <c r="V18" s="81" t="s">
        <v>133</v>
      </c>
      <c r="W18" s="81" t="s">
        <v>134</v>
      </c>
      <c r="X18" s="81" t="s">
        <v>135</v>
      </c>
      <c r="Y18" s="9"/>
      <c r="Z18" s="81" t="s">
        <v>133</v>
      </c>
      <c r="AA18" s="81" t="s">
        <v>134</v>
      </c>
      <c r="AB18" s="81" t="s">
        <v>135</v>
      </c>
      <c r="AC18" s="10"/>
      <c r="AD18" s="53" t="s">
        <v>51</v>
      </c>
      <c r="AE18" s="53" t="s">
        <v>136</v>
      </c>
      <c r="AF18" s="58" t="s">
        <v>120</v>
      </c>
      <c r="AG18" s="53" t="s">
        <v>197</v>
      </c>
    </row>
    <row r="19" ht="15" spans="6:33">
      <c r="F19" s="75" t="s">
        <v>139</v>
      </c>
      <c r="G19" s="82" t="s">
        <v>140</v>
      </c>
      <c r="H19" s="82" t="s">
        <v>142</v>
      </c>
      <c r="I19" s="9"/>
      <c r="J19" s="81" t="s">
        <v>139</v>
      </c>
      <c r="K19" s="82" t="s">
        <v>140</v>
      </c>
      <c r="L19" s="82" t="s">
        <v>198</v>
      </c>
      <c r="M19" s="17"/>
      <c r="N19" s="81" t="s">
        <v>139</v>
      </c>
      <c r="O19" s="82" t="s">
        <v>140</v>
      </c>
      <c r="P19" s="82" t="s">
        <v>198</v>
      </c>
      <c r="Q19" s="17"/>
      <c r="R19" s="81" t="s">
        <v>139</v>
      </c>
      <c r="S19" s="82" t="s">
        <v>140</v>
      </c>
      <c r="T19" s="82" t="s">
        <v>198</v>
      </c>
      <c r="U19" s="17"/>
      <c r="V19" s="81" t="s">
        <v>139</v>
      </c>
      <c r="W19" s="82" t="s">
        <v>143</v>
      </c>
      <c r="X19" s="82" t="s">
        <v>142</v>
      </c>
      <c r="Y19" s="92"/>
      <c r="Z19" s="81" t="s">
        <v>139</v>
      </c>
      <c r="AA19" s="82" t="s">
        <v>143</v>
      </c>
      <c r="AB19" s="82" t="s">
        <v>198</v>
      </c>
      <c r="AC19" s="41"/>
      <c r="AD19" s="53" t="s">
        <v>145</v>
      </c>
      <c r="AE19" s="53" t="s">
        <v>146</v>
      </c>
      <c r="AF19" s="58" t="s">
        <v>122</v>
      </c>
      <c r="AG19" s="53" t="s">
        <v>199</v>
      </c>
    </row>
    <row r="20" ht="15" spans="6:33">
      <c r="F20" s="75" t="s">
        <v>150</v>
      </c>
      <c r="G20" s="82" t="s">
        <v>151</v>
      </c>
      <c r="H20" s="82" t="s">
        <v>152</v>
      </c>
      <c r="I20" s="9"/>
      <c r="J20" s="81" t="s">
        <v>153</v>
      </c>
      <c r="K20" s="81" t="s">
        <v>154</v>
      </c>
      <c r="L20" s="81" t="s">
        <v>155</v>
      </c>
      <c r="M20" s="17"/>
      <c r="N20" s="81" t="s">
        <v>153</v>
      </c>
      <c r="O20" s="81" t="s">
        <v>154</v>
      </c>
      <c r="P20" s="81" t="s">
        <v>156</v>
      </c>
      <c r="Q20" s="17"/>
      <c r="R20" s="81" t="s">
        <v>153</v>
      </c>
      <c r="S20" s="81" t="s">
        <v>154</v>
      </c>
      <c r="T20" s="81" t="s">
        <v>155</v>
      </c>
      <c r="U20" s="17"/>
      <c r="V20" s="81" t="s">
        <v>157</v>
      </c>
      <c r="W20" s="81" t="s">
        <v>158</v>
      </c>
      <c r="X20" s="81" t="s">
        <v>198</v>
      </c>
      <c r="Y20" s="9"/>
      <c r="Z20" s="81" t="s">
        <v>157</v>
      </c>
      <c r="AA20" s="81" t="s">
        <v>158</v>
      </c>
      <c r="AB20" s="81" t="s">
        <v>198</v>
      </c>
      <c r="AC20" s="10"/>
      <c r="AD20" s="53" t="s">
        <v>70</v>
      </c>
      <c r="AE20" s="53" t="s">
        <v>159</v>
      </c>
      <c r="AF20" s="58" t="s">
        <v>124</v>
      </c>
      <c r="AG20" s="53" t="s">
        <v>200</v>
      </c>
    </row>
    <row r="21" ht="15" spans="6:33">
      <c r="F21" s="26"/>
      <c r="G21" s="9"/>
      <c r="H21" s="9"/>
      <c r="I21" s="9"/>
      <c r="J21" s="81" t="s">
        <v>162</v>
      </c>
      <c r="K21" s="81" t="s">
        <v>163</v>
      </c>
      <c r="L21" s="81" t="s">
        <v>164</v>
      </c>
      <c r="M21" s="17"/>
      <c r="N21" s="81" t="s">
        <v>162</v>
      </c>
      <c r="O21" s="81" t="s">
        <v>163</v>
      </c>
      <c r="P21" s="81" t="s">
        <v>164</v>
      </c>
      <c r="Q21" s="17"/>
      <c r="R21" s="81" t="s">
        <v>162</v>
      </c>
      <c r="S21" s="81" t="s">
        <v>163</v>
      </c>
      <c r="T21" s="81" t="s">
        <v>164</v>
      </c>
      <c r="U21" s="17"/>
      <c r="V21" s="81" t="s">
        <v>165</v>
      </c>
      <c r="W21" s="82" t="s">
        <v>166</v>
      </c>
      <c r="X21" s="82" t="s">
        <v>164</v>
      </c>
      <c r="Y21" s="92"/>
      <c r="Z21" s="81" t="s">
        <v>165</v>
      </c>
      <c r="AA21" s="81" t="s">
        <v>163</v>
      </c>
      <c r="AB21" s="81" t="s">
        <v>164</v>
      </c>
      <c r="AC21" s="41"/>
      <c r="AD21" s="54" t="s">
        <v>29</v>
      </c>
      <c r="AE21" s="54" t="s">
        <v>167</v>
      </c>
      <c r="AF21" s="59" t="s">
        <v>126</v>
      </c>
      <c r="AG21" s="54" t="s">
        <v>201</v>
      </c>
    </row>
    <row r="22" ht="15" spans="6:33">
      <c r="F22" s="26"/>
      <c r="G22" s="9"/>
      <c r="H22" s="9"/>
      <c r="I22" s="9"/>
      <c r="J22" s="81" t="s">
        <v>165</v>
      </c>
      <c r="K22" s="82" t="s">
        <v>169</v>
      </c>
      <c r="L22" s="82" t="s">
        <v>164</v>
      </c>
      <c r="M22" s="17"/>
      <c r="N22" s="81" t="s">
        <v>165</v>
      </c>
      <c r="O22" s="82" t="s">
        <v>169</v>
      </c>
      <c r="P22" s="82" t="s">
        <v>164</v>
      </c>
      <c r="Q22" s="17"/>
      <c r="R22" s="81" t="s">
        <v>165</v>
      </c>
      <c r="S22" s="82" t="s">
        <v>169</v>
      </c>
      <c r="T22" s="82" t="s">
        <v>164</v>
      </c>
      <c r="U22" s="17"/>
      <c r="V22" s="17"/>
      <c r="W22" s="17"/>
      <c r="X22" s="17"/>
      <c r="Y22" s="17"/>
      <c r="Z22" s="81" t="s">
        <v>170</v>
      </c>
      <c r="AA22" s="81" t="s">
        <v>171</v>
      </c>
      <c r="AB22" s="81" t="s">
        <v>172</v>
      </c>
      <c r="AD22" s="55" t="s">
        <v>173</v>
      </c>
      <c r="AE22" s="55" t="s">
        <v>174</v>
      </c>
      <c r="AF22" s="55" t="s">
        <v>128</v>
      </c>
      <c r="AG22" s="55" t="s">
        <v>202</v>
      </c>
    </row>
    <row r="23" ht="15" spans="6:28">
      <c r="F23" s="26"/>
      <c r="G23" s="9"/>
      <c r="H23" s="9"/>
      <c r="I23" s="9"/>
      <c r="J23" s="81" t="s">
        <v>170</v>
      </c>
      <c r="K23" s="81" t="s">
        <v>176</v>
      </c>
      <c r="L23" s="81" t="s">
        <v>156</v>
      </c>
      <c r="M23" s="17"/>
      <c r="N23" s="81" t="s">
        <v>170</v>
      </c>
      <c r="O23" s="81" t="s">
        <v>176</v>
      </c>
      <c r="P23" s="81" t="s">
        <v>156</v>
      </c>
      <c r="Q23" s="17"/>
      <c r="R23" s="81" t="s">
        <v>170</v>
      </c>
      <c r="S23" s="81" t="s">
        <v>176</v>
      </c>
      <c r="T23" s="81" t="s">
        <v>156</v>
      </c>
      <c r="U23" s="17"/>
      <c r="V23" s="17"/>
      <c r="W23" s="17"/>
      <c r="X23" s="17"/>
      <c r="Y23" s="17"/>
      <c r="Z23" s="81" t="s">
        <v>177</v>
      </c>
      <c r="AA23" s="81" t="s">
        <v>178</v>
      </c>
      <c r="AB23" s="81" t="s">
        <v>172</v>
      </c>
    </row>
    <row r="24" ht="15" spans="6:28">
      <c r="F24" s="26"/>
      <c r="G24" s="9"/>
      <c r="H24" s="9"/>
      <c r="I24" s="9"/>
      <c r="J24" s="81" t="s">
        <v>180</v>
      </c>
      <c r="K24" s="82" t="s">
        <v>181</v>
      </c>
      <c r="L24" s="82" t="s">
        <v>152</v>
      </c>
      <c r="M24" s="17"/>
      <c r="N24" s="81" t="s">
        <v>180</v>
      </c>
      <c r="O24" s="82" t="s">
        <v>181</v>
      </c>
      <c r="P24" s="82" t="s">
        <v>152</v>
      </c>
      <c r="Q24" s="17"/>
      <c r="R24" s="81" t="s">
        <v>180</v>
      </c>
      <c r="S24" s="82" t="s">
        <v>181</v>
      </c>
      <c r="T24" s="82" t="s">
        <v>152</v>
      </c>
      <c r="U24" s="17"/>
      <c r="V24" s="17"/>
      <c r="W24" s="17"/>
      <c r="X24" s="17"/>
      <c r="Y24" s="17"/>
      <c r="Z24" s="81" t="s">
        <v>182</v>
      </c>
      <c r="AA24" s="82" t="s">
        <v>181</v>
      </c>
      <c r="AB24" s="82" t="s">
        <v>152</v>
      </c>
    </row>
    <row r="25" ht="15" spans="6:28">
      <c r="F25" s="27"/>
      <c r="G25" s="86"/>
      <c r="H25" s="86"/>
      <c r="I25" s="86"/>
      <c r="J25" s="81" t="s">
        <v>184</v>
      </c>
      <c r="K25" s="81" t="s">
        <v>185</v>
      </c>
      <c r="L25" s="81" t="s">
        <v>155</v>
      </c>
      <c r="M25" s="18"/>
      <c r="N25" s="81" t="s">
        <v>186</v>
      </c>
      <c r="O25" s="81" t="s">
        <v>187</v>
      </c>
      <c r="P25" s="81" t="s">
        <v>144</v>
      </c>
      <c r="Q25" s="18"/>
      <c r="R25" s="81" t="s">
        <v>184</v>
      </c>
      <c r="S25" s="81" t="s">
        <v>185</v>
      </c>
      <c r="T25" s="81" t="s">
        <v>156</v>
      </c>
      <c r="U25" s="18"/>
      <c r="V25" s="18"/>
      <c r="W25" s="18"/>
      <c r="X25" s="18"/>
      <c r="Y25" s="18"/>
      <c r="Z25" s="81" t="s">
        <v>189</v>
      </c>
      <c r="AA25" s="81" t="s">
        <v>185</v>
      </c>
      <c r="AB25" s="81" t="s">
        <v>203</v>
      </c>
    </row>
    <row r="27" spans="6:6">
      <c r="F27" s="60" t="s">
        <v>204</v>
      </c>
    </row>
    <row r="28" ht="14.25" spans="21:27">
      <c r="U28" s="17"/>
      <c r="V28" s="91"/>
      <c r="W28" s="91"/>
      <c r="X28" s="91"/>
      <c r="Y28" s="17"/>
      <c r="Z28" s="17"/>
      <c r="AA28" s="17"/>
    </row>
    <row r="29" ht="14.25" spans="21:27">
      <c r="U29" s="17"/>
      <c r="V29" s="9"/>
      <c r="W29" s="91"/>
      <c r="X29" s="91"/>
      <c r="Y29" s="17"/>
      <c r="Z29" s="17"/>
      <c r="AA29" s="17"/>
    </row>
    <row r="30" ht="15" spans="21:27">
      <c r="U30" s="17"/>
      <c r="V30" s="9"/>
      <c r="W30" s="9"/>
      <c r="X30" s="9"/>
      <c r="Y30" s="17"/>
      <c r="Z30" s="17"/>
      <c r="AA30" s="17"/>
    </row>
    <row r="31" ht="15" spans="1:27">
      <c r="A31" s="73" t="s">
        <v>205</v>
      </c>
      <c r="D31" t="s">
        <v>206</v>
      </c>
      <c r="U31" s="17"/>
      <c r="V31" s="9"/>
      <c r="W31" s="92"/>
      <c r="X31" s="92"/>
      <c r="Y31" s="17"/>
      <c r="Z31" s="17"/>
      <c r="AA31" s="96"/>
    </row>
    <row r="32" ht="149.25" spans="1:33">
      <c r="A32" s="74" t="s">
        <v>207</v>
      </c>
      <c r="D32" t="s">
        <v>208</v>
      </c>
      <c r="E32" t="str">
        <f>_xlfn.DISPIMG("ID_E92AC89B43D840F0B0126773CFBC18C1",1)</f>
        <v>=DISPIMG("ID_E92AC89B43D840F0B0126773CFBC18C1",1)</v>
      </c>
      <c r="F32" s="87" t="s">
        <v>209</v>
      </c>
      <c r="U32" s="17"/>
      <c r="V32" s="9"/>
      <c r="W32" s="9"/>
      <c r="X32" s="9"/>
      <c r="Y32" s="17"/>
      <c r="Z32" s="96"/>
      <c r="AA32" s="96"/>
      <c r="AG32" t="s">
        <v>206</v>
      </c>
    </row>
    <row r="33" ht="78.3" spans="4:35">
      <c r="D33" t="s">
        <v>210</v>
      </c>
      <c r="E33" t="str">
        <f>_xlfn.DISPIMG("ID_7F9E8A494E88474E996D0973172DD20F",1)</f>
        <v>=DISPIMG("ID_7F9E8A494E88474E996D0973172DD20F",1)</v>
      </c>
      <c r="F33" s="87" t="s">
        <v>209</v>
      </c>
      <c r="U33" s="17"/>
      <c r="V33" s="9"/>
      <c r="W33" s="92"/>
      <c r="X33" s="92"/>
      <c r="Y33" s="17"/>
      <c r="Z33" s="17"/>
      <c r="AA33" s="96"/>
      <c r="AG33" t="s">
        <v>211</v>
      </c>
      <c r="AH33" t="e">
        <f>_xlfn.DISPIMG("ID_37B4757FDCB848CEA79C400FDDDF4E94",1)</f>
        <v>#REF!</v>
      </c>
      <c r="AI33" s="87" t="s">
        <v>209</v>
      </c>
    </row>
    <row r="34" ht="178.5" customHeight="1" spans="4:35">
      <c r="D34" t="s">
        <v>212</v>
      </c>
      <c r="E34" t="str">
        <f>_xlfn.DISPIMG("ID_A8F392CD09EC4F88A6D128F3AF2DDDA6",1)</f>
        <v>=DISPIMG("ID_A8F392CD09EC4F88A6D128F3AF2DDDA6",1)</v>
      </c>
      <c r="AG34" t="s">
        <v>213</v>
      </c>
      <c r="AH34" t="e">
        <f>_xlfn.DISPIMG("ID_3DFF929522B84E0680147FCA029CCC90",1)</f>
        <v>#REF!</v>
      </c>
      <c r="AI34" s="87" t="s">
        <v>209</v>
      </c>
    </row>
    <row r="35" ht="183.9" spans="4:34">
      <c r="D35" t="s">
        <v>214</v>
      </c>
      <c r="E35" t="str">
        <f>_xlfn.DISPIMG("ID_7D34671AEE224821A955ABEC014A58E8",1)</f>
        <v>=DISPIMG("ID_7D34671AEE224821A955ABEC014A58E8",1)</v>
      </c>
      <c r="AG35" t="s">
        <v>215</v>
      </c>
      <c r="AH35" t="e">
        <f>_xlfn.DISPIMG("ID_24D25A30649E46669606BA1EEA377BD3",1)</f>
        <v>#REF!</v>
      </c>
    </row>
    <row r="36" spans="33:34">
      <c r="AG36" t="s">
        <v>216</v>
      </c>
      <c r="AH36" t="e">
        <f>_xlfn.DISPIMG("ID_BBB85063CC1D4F85A940039FE20BE70D",1)</f>
        <v>#REF!</v>
      </c>
    </row>
    <row r="38" ht="14.25" spans="1:1">
      <c r="A38" s="99" t="s">
        <v>217</v>
      </c>
    </row>
    <row r="39" ht="14.25" spans="1:1">
      <c r="A39" s="99" t="s">
        <v>218</v>
      </c>
    </row>
    <row r="40" ht="14.25" spans="1:1">
      <c r="A40" s="99" t="s">
        <v>219</v>
      </c>
    </row>
    <row r="41" ht="14.25" spans="1:1">
      <c r="A41" s="99" t="s">
        <v>220</v>
      </c>
    </row>
    <row r="42" ht="14.25" spans="1:1">
      <c r="A42" s="99" t="s">
        <v>221</v>
      </c>
    </row>
  </sheetData>
  <sheetProtection formatCells="0" insertHyperlinks="0" autoFilter="0"/>
  <mergeCells count="29">
    <mergeCell ref="F2:AB2"/>
    <mergeCell ref="AD2:AG2"/>
    <mergeCell ref="F3:H3"/>
    <mergeCell ref="J3:L3"/>
    <mergeCell ref="N3:P3"/>
    <mergeCell ref="R3:T3"/>
    <mergeCell ref="V3:X3"/>
    <mergeCell ref="Z3:AB3"/>
    <mergeCell ref="G4:H4"/>
    <mergeCell ref="K4:L4"/>
    <mergeCell ref="O4:P4"/>
    <mergeCell ref="S4:T4"/>
    <mergeCell ref="W4:X4"/>
    <mergeCell ref="AA4:AB4"/>
    <mergeCell ref="F15:AB15"/>
    <mergeCell ref="AD15:AG15"/>
    <mergeCell ref="F16:H16"/>
    <mergeCell ref="J16:L16"/>
    <mergeCell ref="N16:P16"/>
    <mergeCell ref="R16:T16"/>
    <mergeCell ref="V16:X16"/>
    <mergeCell ref="Z16:AB16"/>
    <mergeCell ref="K17:L17"/>
    <mergeCell ref="O17:P17"/>
    <mergeCell ref="S17:T17"/>
    <mergeCell ref="W17:X17"/>
    <mergeCell ref="AA17:AB17"/>
    <mergeCell ref="V28:X28"/>
    <mergeCell ref="W29:X2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topLeftCell="B19" workbookViewId="0">
      <selection activeCell="V18" sqref="V18:AC25"/>
    </sheetView>
  </sheetViews>
  <sheetFormatPr defaultColWidth="9" defaultRowHeight="13.5"/>
  <cols>
    <col min="2" max="2" width="12.875" customWidth="1"/>
    <col min="3" max="3" width="9.1" customWidth="1"/>
    <col min="4" max="4" width="6.875" customWidth="1"/>
    <col min="6" max="6" width="14.75" customWidth="1"/>
    <col min="7" max="7" width="17.25" customWidth="1"/>
    <col min="8" max="8" width="6.875" customWidth="1"/>
    <col min="10" max="10" width="14.75" customWidth="1"/>
    <col min="11" max="11" width="20.25" customWidth="1"/>
    <col min="12" max="12" width="6.875" customWidth="1"/>
    <col min="14" max="14" width="12.875" customWidth="1"/>
    <col min="15" max="15" width="9.60833333333333" customWidth="1"/>
    <col min="16" max="16" width="6.875" customWidth="1"/>
    <col min="18" max="18" width="14.75" customWidth="1"/>
    <col min="19" max="19" width="20.25" customWidth="1"/>
    <col min="20" max="20" width="7" customWidth="1"/>
    <col min="23" max="23" width="18.25" customWidth="1"/>
    <col min="24" max="24" width="37.125" customWidth="1"/>
    <col min="25" max="25" width="10.375" customWidth="1"/>
    <col min="26" max="26" width="15.625" customWidth="1"/>
  </cols>
  <sheetData>
    <row r="1" ht="14.25" spans="2:23">
      <c r="B1" s="4" t="s">
        <v>107</v>
      </c>
      <c r="C1" s="4"/>
      <c r="W1" s="4" t="s">
        <v>107</v>
      </c>
    </row>
    <row r="2" ht="14.25" spans="1:26">
      <c r="A2" s="5"/>
      <c r="B2" s="6" t="s">
        <v>108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39"/>
      <c r="U2" s="48"/>
      <c r="W2" s="49" t="s">
        <v>109</v>
      </c>
      <c r="X2" s="50"/>
      <c r="Y2" s="50"/>
      <c r="Z2" s="56"/>
    </row>
    <row r="3" ht="14.25" spans="1:26">
      <c r="A3" s="5"/>
      <c r="B3" s="8" t="s">
        <v>110</v>
      </c>
      <c r="C3" s="8"/>
      <c r="D3" s="9"/>
      <c r="E3" s="9"/>
      <c r="F3" s="9"/>
      <c r="G3" s="8" t="s">
        <v>111</v>
      </c>
      <c r="H3" s="17"/>
      <c r="I3" s="17"/>
      <c r="J3" s="17"/>
      <c r="K3" s="8" t="s">
        <v>112</v>
      </c>
      <c r="L3" s="17"/>
      <c r="M3" s="17"/>
      <c r="N3" s="17"/>
      <c r="O3" s="8" t="s">
        <v>113</v>
      </c>
      <c r="P3" s="17"/>
      <c r="S3" s="8" t="s">
        <v>114</v>
      </c>
      <c r="T3" s="5"/>
      <c r="W3" s="51" t="s">
        <v>14</v>
      </c>
      <c r="X3" s="52" t="s">
        <v>115</v>
      </c>
      <c r="Y3" s="52" t="s">
        <v>116</v>
      </c>
      <c r="Z3" s="52" t="s">
        <v>117</v>
      </c>
    </row>
    <row r="4" ht="15" spans="1:26">
      <c r="A4" s="5"/>
      <c r="B4" s="8" t="s">
        <v>119</v>
      </c>
      <c r="C4" s="8"/>
      <c r="D4" s="10"/>
      <c r="E4" s="10"/>
      <c r="F4" s="10" t="s">
        <v>120</v>
      </c>
      <c r="G4" s="28" t="s">
        <v>121</v>
      </c>
      <c r="H4" s="10"/>
      <c r="J4" s="10" t="s">
        <v>124</v>
      </c>
      <c r="K4" s="28" t="s">
        <v>125</v>
      </c>
      <c r="L4" s="10"/>
      <c r="N4" s="10" t="s">
        <v>126</v>
      </c>
      <c r="O4" s="28" t="s">
        <v>127</v>
      </c>
      <c r="P4" s="9"/>
      <c r="Q4" s="10"/>
      <c r="R4" s="10" t="s">
        <v>222</v>
      </c>
      <c r="S4" s="10" t="s">
        <v>223</v>
      </c>
      <c r="T4" s="40"/>
      <c r="U4" s="10"/>
      <c r="W4" s="53" t="s">
        <v>130</v>
      </c>
      <c r="X4" s="53" t="s">
        <v>131</v>
      </c>
      <c r="Y4" s="53" t="s">
        <v>118</v>
      </c>
      <c r="Z4" s="57" t="s">
        <v>132</v>
      </c>
    </row>
    <row r="5" ht="15" spans="1:26">
      <c r="A5" s="5"/>
      <c r="B5" s="11" t="s">
        <v>133</v>
      </c>
      <c r="C5" s="12" t="s">
        <v>134</v>
      </c>
      <c r="D5" s="12" t="s">
        <v>135</v>
      </c>
      <c r="E5" s="10"/>
      <c r="F5" s="11" t="s">
        <v>133</v>
      </c>
      <c r="G5" s="12" t="s">
        <v>134</v>
      </c>
      <c r="H5" s="12" t="s">
        <v>135</v>
      </c>
      <c r="J5" s="11" t="s">
        <v>133</v>
      </c>
      <c r="K5" s="12" t="s">
        <v>134</v>
      </c>
      <c r="L5" s="12" t="s">
        <v>135</v>
      </c>
      <c r="N5" s="11" t="s">
        <v>133</v>
      </c>
      <c r="O5" s="12" t="s">
        <v>134</v>
      </c>
      <c r="P5" s="12" t="s">
        <v>135</v>
      </c>
      <c r="Q5" s="10"/>
      <c r="R5" s="11" t="s">
        <v>133</v>
      </c>
      <c r="S5" s="12" t="s">
        <v>134</v>
      </c>
      <c r="T5" s="12" t="s">
        <v>135</v>
      </c>
      <c r="U5" s="10"/>
      <c r="W5" s="53" t="s">
        <v>51</v>
      </c>
      <c r="X5" s="53" t="s">
        <v>136</v>
      </c>
      <c r="Y5" s="58" t="s">
        <v>120</v>
      </c>
      <c r="Z5" s="53" t="s">
        <v>94</v>
      </c>
    </row>
    <row r="6" ht="14.25" spans="1:26">
      <c r="A6" s="5"/>
      <c r="B6" s="13" t="s">
        <v>139</v>
      </c>
      <c r="C6" s="14" t="s">
        <v>140</v>
      </c>
      <c r="D6" s="14" t="s">
        <v>141</v>
      </c>
      <c r="E6" s="10"/>
      <c r="F6" s="13" t="s">
        <v>139</v>
      </c>
      <c r="G6" s="14" t="s">
        <v>140</v>
      </c>
      <c r="H6" s="14" t="s">
        <v>142</v>
      </c>
      <c r="J6" s="13" t="s">
        <v>139</v>
      </c>
      <c r="K6" s="14" t="s">
        <v>140</v>
      </c>
      <c r="L6" s="14" t="s">
        <v>142</v>
      </c>
      <c r="N6" s="13" t="s">
        <v>139</v>
      </c>
      <c r="O6" s="14" t="s">
        <v>143</v>
      </c>
      <c r="P6" s="14" t="s">
        <v>144</v>
      </c>
      <c r="Q6" s="41"/>
      <c r="R6" s="13" t="s">
        <v>139</v>
      </c>
      <c r="S6" s="14" t="s">
        <v>143</v>
      </c>
      <c r="T6" s="14" t="s">
        <v>142</v>
      </c>
      <c r="U6" s="41"/>
      <c r="W6" s="53" t="s">
        <v>70</v>
      </c>
      <c r="X6" s="53" t="s">
        <v>159</v>
      </c>
      <c r="Y6" s="58" t="s">
        <v>124</v>
      </c>
      <c r="Z6" s="53" t="s">
        <v>102</v>
      </c>
    </row>
    <row r="7" ht="15" spans="1:26">
      <c r="A7" s="5"/>
      <c r="B7" s="15" t="s">
        <v>224</v>
      </c>
      <c r="C7" s="16" t="s">
        <v>151</v>
      </c>
      <c r="D7" s="16" t="s">
        <v>152</v>
      </c>
      <c r="E7" s="10"/>
      <c r="F7" s="13" t="s">
        <v>153</v>
      </c>
      <c r="G7" s="29" t="s">
        <v>154</v>
      </c>
      <c r="H7" s="29" t="s">
        <v>155</v>
      </c>
      <c r="J7" s="13" t="s">
        <v>153</v>
      </c>
      <c r="K7" s="29" t="s">
        <v>154</v>
      </c>
      <c r="L7" s="29" t="s">
        <v>156</v>
      </c>
      <c r="N7" s="13" t="s">
        <v>157</v>
      </c>
      <c r="O7" s="31" t="s">
        <v>158</v>
      </c>
      <c r="P7" s="31" t="s">
        <v>141</v>
      </c>
      <c r="Q7" s="10"/>
      <c r="R7" s="13" t="s">
        <v>157</v>
      </c>
      <c r="S7" s="29" t="s">
        <v>158</v>
      </c>
      <c r="T7" s="29" t="s">
        <v>142</v>
      </c>
      <c r="U7" s="10"/>
      <c r="W7" s="54" t="s">
        <v>29</v>
      </c>
      <c r="X7" s="54" t="s">
        <v>167</v>
      </c>
      <c r="Y7" s="59" t="s">
        <v>126</v>
      </c>
      <c r="Z7" s="54" t="s">
        <v>168</v>
      </c>
    </row>
    <row r="8" ht="15" spans="1:26">
      <c r="A8" s="5"/>
      <c r="B8" s="17"/>
      <c r="C8" s="9"/>
      <c r="D8" s="10"/>
      <c r="E8" s="10"/>
      <c r="F8" s="13" t="s">
        <v>162</v>
      </c>
      <c r="G8" s="29" t="s">
        <v>163</v>
      </c>
      <c r="H8" s="29" t="s">
        <v>164</v>
      </c>
      <c r="J8" s="13" t="s">
        <v>162</v>
      </c>
      <c r="K8" s="29" t="s">
        <v>163</v>
      </c>
      <c r="L8" s="29" t="s">
        <v>164</v>
      </c>
      <c r="N8" s="36" t="s">
        <v>165</v>
      </c>
      <c r="O8" s="37" t="s">
        <v>166</v>
      </c>
      <c r="P8" s="38" t="s">
        <v>164</v>
      </c>
      <c r="Q8" s="41"/>
      <c r="R8" s="42" t="s">
        <v>165</v>
      </c>
      <c r="S8" s="29" t="s">
        <v>166</v>
      </c>
      <c r="T8" s="29" t="s">
        <v>164</v>
      </c>
      <c r="U8" s="10"/>
      <c r="W8" s="55" t="s">
        <v>225</v>
      </c>
      <c r="X8" s="55" t="s">
        <v>226</v>
      </c>
      <c r="Y8" s="55" t="s">
        <v>222</v>
      </c>
      <c r="Z8" s="55" t="s">
        <v>227</v>
      </c>
    </row>
    <row r="9" ht="14.25" spans="1:21">
      <c r="A9" s="5"/>
      <c r="B9" s="17"/>
      <c r="C9" s="9"/>
      <c r="D9" s="10"/>
      <c r="E9" s="10"/>
      <c r="F9" s="13" t="s">
        <v>165</v>
      </c>
      <c r="G9" s="14" t="s">
        <v>169</v>
      </c>
      <c r="H9" s="30" t="s">
        <v>164</v>
      </c>
      <c r="J9" s="13" t="s">
        <v>165</v>
      </c>
      <c r="K9" s="14" t="s">
        <v>169</v>
      </c>
      <c r="L9" s="14" t="s">
        <v>164</v>
      </c>
      <c r="P9" s="17"/>
      <c r="R9" s="42" t="s">
        <v>228</v>
      </c>
      <c r="S9" s="29" t="s">
        <v>229</v>
      </c>
      <c r="T9" s="29" t="s">
        <v>164</v>
      </c>
      <c r="U9" s="10"/>
    </row>
    <row r="10" ht="14.25" spans="1:21">
      <c r="A10" s="5"/>
      <c r="B10" s="17"/>
      <c r="C10" s="9"/>
      <c r="D10" s="10"/>
      <c r="E10" s="10"/>
      <c r="F10" s="13" t="s">
        <v>170</v>
      </c>
      <c r="G10" s="29" t="s">
        <v>176</v>
      </c>
      <c r="H10" s="31" t="s">
        <v>156</v>
      </c>
      <c r="J10" s="13" t="s">
        <v>170</v>
      </c>
      <c r="K10" s="29" t="s">
        <v>176</v>
      </c>
      <c r="L10" s="31" t="s">
        <v>156</v>
      </c>
      <c r="P10" s="17"/>
      <c r="R10" s="42" t="s">
        <v>230</v>
      </c>
      <c r="S10" s="29" t="s">
        <v>171</v>
      </c>
      <c r="T10" s="29" t="s">
        <v>172</v>
      </c>
      <c r="U10" s="10"/>
    </row>
    <row r="11" ht="14.25" spans="1:21">
      <c r="A11" s="5"/>
      <c r="B11" s="17"/>
      <c r="C11" s="9"/>
      <c r="D11" s="10"/>
      <c r="E11" s="10"/>
      <c r="F11" s="13" t="s">
        <v>180</v>
      </c>
      <c r="G11" s="14" t="s">
        <v>181</v>
      </c>
      <c r="H11" s="32" t="s">
        <v>164</v>
      </c>
      <c r="J11" s="13" t="s">
        <v>180</v>
      </c>
      <c r="K11" s="14" t="s">
        <v>181</v>
      </c>
      <c r="L11" s="30" t="s">
        <v>164</v>
      </c>
      <c r="P11" s="17"/>
      <c r="R11" s="42" t="s">
        <v>184</v>
      </c>
      <c r="S11" s="29" t="s">
        <v>178</v>
      </c>
      <c r="T11" s="29" t="s">
        <v>172</v>
      </c>
      <c r="U11" s="41"/>
    </row>
    <row r="12" ht="15" spans="1:21">
      <c r="A12" s="5"/>
      <c r="B12" s="17"/>
      <c r="C12" s="9"/>
      <c r="D12" s="9"/>
      <c r="E12" s="9"/>
      <c r="F12" s="33" t="s">
        <v>184</v>
      </c>
      <c r="G12" s="34" t="s">
        <v>185</v>
      </c>
      <c r="H12" s="35" t="s">
        <v>156</v>
      </c>
      <c r="I12" s="17"/>
      <c r="J12" s="33" t="s">
        <v>184</v>
      </c>
      <c r="K12" s="34" t="s">
        <v>185</v>
      </c>
      <c r="L12" s="34" t="s">
        <v>156</v>
      </c>
      <c r="M12" s="17"/>
      <c r="N12" s="17"/>
      <c r="O12" s="17"/>
      <c r="P12" s="17"/>
      <c r="Q12" s="17"/>
      <c r="R12" s="42" t="s">
        <v>231</v>
      </c>
      <c r="S12" s="14" t="s">
        <v>181</v>
      </c>
      <c r="T12" s="43" t="s">
        <v>232</v>
      </c>
      <c r="U12" s="10"/>
    </row>
    <row r="13" ht="14.25" spans="1:20">
      <c r="A13" s="5"/>
      <c r="B13" s="17"/>
      <c r="C13" s="17"/>
      <c r="R13" s="42" t="s">
        <v>233</v>
      </c>
      <c r="S13" s="44" t="s">
        <v>185</v>
      </c>
      <c r="T13" s="45" t="s">
        <v>156</v>
      </c>
    </row>
    <row r="14" ht="15" spans="1:20">
      <c r="A14" s="5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46" t="s">
        <v>234</v>
      </c>
      <c r="S14" s="47" t="s">
        <v>235</v>
      </c>
      <c r="T14" s="35" t="s">
        <v>164</v>
      </c>
    </row>
    <row r="15" spans="18:21">
      <c r="R15" s="48"/>
      <c r="S15" s="48"/>
      <c r="T15" s="48"/>
      <c r="U15" s="48"/>
    </row>
    <row r="17" ht="15" spans="2:21">
      <c r="B17" s="19" t="s">
        <v>192</v>
      </c>
      <c r="C17" s="4"/>
      <c r="U17" s="10"/>
    </row>
    <row r="18" ht="15" spans="2:23">
      <c r="B18" s="6" t="s">
        <v>108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9"/>
      <c r="U18" s="10"/>
      <c r="W18" s="4" t="s">
        <v>192</v>
      </c>
    </row>
    <row r="19" ht="15" spans="2:26">
      <c r="B19" s="20" t="s">
        <v>110</v>
      </c>
      <c r="C19" s="8"/>
      <c r="D19" s="9"/>
      <c r="E19" s="9"/>
      <c r="F19" s="9"/>
      <c r="G19" s="8" t="s">
        <v>111</v>
      </c>
      <c r="H19" s="17"/>
      <c r="I19" s="17"/>
      <c r="J19" s="17"/>
      <c r="K19" s="8" t="s">
        <v>112</v>
      </c>
      <c r="L19" s="17"/>
      <c r="M19" s="17"/>
      <c r="N19" s="17"/>
      <c r="O19" s="8" t="s">
        <v>113</v>
      </c>
      <c r="P19" s="17"/>
      <c r="S19" s="8" t="s">
        <v>114</v>
      </c>
      <c r="T19" s="5"/>
      <c r="U19" s="41"/>
      <c r="W19" s="49" t="s">
        <v>109</v>
      </c>
      <c r="X19" s="50"/>
      <c r="Y19" s="50"/>
      <c r="Z19" s="56"/>
    </row>
    <row r="20" ht="15" spans="2:26">
      <c r="B20" s="20" t="s">
        <v>119</v>
      </c>
      <c r="C20" s="8"/>
      <c r="D20" s="10"/>
      <c r="E20" s="10"/>
      <c r="F20" s="10" t="s">
        <v>120</v>
      </c>
      <c r="G20" s="28" t="s">
        <v>121</v>
      </c>
      <c r="H20" s="10"/>
      <c r="J20" s="10" t="s">
        <v>124</v>
      </c>
      <c r="K20" s="28" t="s">
        <v>125</v>
      </c>
      <c r="L20" s="10"/>
      <c r="N20" s="10" t="s">
        <v>126</v>
      </c>
      <c r="O20" s="28" t="s">
        <v>127</v>
      </c>
      <c r="P20" s="9"/>
      <c r="Q20" s="10"/>
      <c r="R20" s="10" t="s">
        <v>222</v>
      </c>
      <c r="S20" s="10" t="s">
        <v>223</v>
      </c>
      <c r="T20" s="40"/>
      <c r="U20" s="10"/>
      <c r="W20" s="51" t="s">
        <v>14</v>
      </c>
      <c r="X20" s="52" t="s">
        <v>115</v>
      </c>
      <c r="Y20" s="52" t="s">
        <v>116</v>
      </c>
      <c r="Z20" s="52" t="s">
        <v>117</v>
      </c>
    </row>
    <row r="21" ht="15" spans="2:26">
      <c r="B21" s="21" t="s">
        <v>133</v>
      </c>
      <c r="C21" s="21" t="s">
        <v>134</v>
      </c>
      <c r="D21" s="12" t="s">
        <v>135</v>
      </c>
      <c r="E21" s="10"/>
      <c r="F21" s="11" t="s">
        <v>133</v>
      </c>
      <c r="G21" s="12" t="s">
        <v>134</v>
      </c>
      <c r="H21" s="12" t="s">
        <v>135</v>
      </c>
      <c r="J21" s="11" t="s">
        <v>133</v>
      </c>
      <c r="K21" s="12" t="s">
        <v>134</v>
      </c>
      <c r="L21" s="12" t="s">
        <v>135</v>
      </c>
      <c r="N21" s="11" t="s">
        <v>133</v>
      </c>
      <c r="O21" s="12" t="s">
        <v>134</v>
      </c>
      <c r="P21" s="12" t="s">
        <v>135</v>
      </c>
      <c r="Q21" s="10"/>
      <c r="R21" s="11" t="s">
        <v>133</v>
      </c>
      <c r="S21" s="12" t="s">
        <v>134</v>
      </c>
      <c r="T21" s="12" t="s">
        <v>135</v>
      </c>
      <c r="U21" s="10"/>
      <c r="W21" s="53" t="s">
        <v>130</v>
      </c>
      <c r="X21" s="53" t="s">
        <v>131</v>
      </c>
      <c r="Y21" s="53" t="s">
        <v>118</v>
      </c>
      <c r="Z21" s="53" t="s">
        <v>94</v>
      </c>
    </row>
    <row r="22" ht="14.25" spans="2:26">
      <c r="B22" s="22" t="s">
        <v>139</v>
      </c>
      <c r="C22" s="23" t="s">
        <v>140</v>
      </c>
      <c r="D22" s="14" t="s">
        <v>142</v>
      </c>
      <c r="E22" s="10"/>
      <c r="F22" s="13" t="s">
        <v>139</v>
      </c>
      <c r="G22" s="14" t="s">
        <v>140</v>
      </c>
      <c r="H22" s="14" t="s">
        <v>198</v>
      </c>
      <c r="J22" s="13" t="s">
        <v>139</v>
      </c>
      <c r="K22" s="14" t="s">
        <v>140</v>
      </c>
      <c r="L22" s="14" t="s">
        <v>198</v>
      </c>
      <c r="N22" s="13" t="s">
        <v>139</v>
      </c>
      <c r="O22" s="14" t="s">
        <v>143</v>
      </c>
      <c r="P22" s="14" t="s">
        <v>142</v>
      </c>
      <c r="Q22" s="41"/>
      <c r="R22" s="13" t="s">
        <v>139</v>
      </c>
      <c r="S22" s="14" t="s">
        <v>143</v>
      </c>
      <c r="T22" s="14" t="s">
        <v>198</v>
      </c>
      <c r="U22" s="10"/>
      <c r="W22" s="53" t="s">
        <v>51</v>
      </c>
      <c r="X22" s="53" t="s">
        <v>136</v>
      </c>
      <c r="Y22" s="58" t="s">
        <v>120</v>
      </c>
      <c r="Z22" s="53" t="s">
        <v>197</v>
      </c>
    </row>
    <row r="23" ht="15" spans="2:26">
      <c r="B23" s="24" t="s">
        <v>224</v>
      </c>
      <c r="C23" s="25" t="s">
        <v>151</v>
      </c>
      <c r="D23" s="16" t="s">
        <v>152</v>
      </c>
      <c r="E23" s="10"/>
      <c r="F23" s="13" t="s">
        <v>153</v>
      </c>
      <c r="G23" s="29" t="s">
        <v>154</v>
      </c>
      <c r="H23" s="29" t="s">
        <v>155</v>
      </c>
      <c r="J23" s="13" t="s">
        <v>153</v>
      </c>
      <c r="K23" s="29" t="s">
        <v>154</v>
      </c>
      <c r="L23" s="29" t="s">
        <v>155</v>
      </c>
      <c r="N23" s="13" t="s">
        <v>157</v>
      </c>
      <c r="O23" s="31" t="s">
        <v>158</v>
      </c>
      <c r="P23" s="31" t="s">
        <v>198</v>
      </c>
      <c r="Q23" s="10"/>
      <c r="R23" s="13" t="s">
        <v>157</v>
      </c>
      <c r="S23" s="29" t="s">
        <v>158</v>
      </c>
      <c r="T23" s="29" t="s">
        <v>198</v>
      </c>
      <c r="U23" s="10"/>
      <c r="W23" s="53" t="s">
        <v>70</v>
      </c>
      <c r="X23" s="53" t="s">
        <v>159</v>
      </c>
      <c r="Y23" s="58" t="s">
        <v>124</v>
      </c>
      <c r="Z23" s="53" t="s">
        <v>200</v>
      </c>
    </row>
    <row r="24" ht="15" spans="2:26">
      <c r="B24" s="26"/>
      <c r="C24" s="9"/>
      <c r="D24" s="10"/>
      <c r="E24" s="10"/>
      <c r="F24" s="13" t="s">
        <v>162</v>
      </c>
      <c r="G24" s="29" t="s">
        <v>163</v>
      </c>
      <c r="H24" s="29" t="s">
        <v>164</v>
      </c>
      <c r="J24" s="13" t="s">
        <v>162</v>
      </c>
      <c r="K24" s="29" t="s">
        <v>163</v>
      </c>
      <c r="L24" s="29" t="s">
        <v>164</v>
      </c>
      <c r="N24" s="36" t="s">
        <v>165</v>
      </c>
      <c r="O24" s="37" t="s">
        <v>166</v>
      </c>
      <c r="P24" s="38" t="s">
        <v>164</v>
      </c>
      <c r="Q24" s="41"/>
      <c r="R24" s="42" t="s">
        <v>165</v>
      </c>
      <c r="S24" s="29" t="s">
        <v>166</v>
      </c>
      <c r="T24" s="29" t="s">
        <v>164</v>
      </c>
      <c r="U24" s="41"/>
      <c r="W24" s="54" t="s">
        <v>29</v>
      </c>
      <c r="X24" s="54" t="s">
        <v>167</v>
      </c>
      <c r="Y24" s="59" t="s">
        <v>126</v>
      </c>
      <c r="Z24" s="54" t="s">
        <v>201</v>
      </c>
    </row>
    <row r="25" ht="15" spans="2:26">
      <c r="B25" s="26"/>
      <c r="C25" s="9"/>
      <c r="D25" s="10"/>
      <c r="E25" s="10"/>
      <c r="F25" s="13" t="s">
        <v>165</v>
      </c>
      <c r="G25" s="14" t="s">
        <v>169</v>
      </c>
      <c r="H25" s="30" t="s">
        <v>164</v>
      </c>
      <c r="J25" s="13" t="s">
        <v>165</v>
      </c>
      <c r="K25" s="14" t="s">
        <v>169</v>
      </c>
      <c r="L25" s="14" t="s">
        <v>164</v>
      </c>
      <c r="P25" s="17"/>
      <c r="R25" s="42" t="s">
        <v>228</v>
      </c>
      <c r="S25" s="29" t="s">
        <v>229</v>
      </c>
      <c r="T25" s="29" t="s">
        <v>164</v>
      </c>
      <c r="U25" s="10"/>
      <c r="W25" s="55" t="s">
        <v>225</v>
      </c>
      <c r="X25" s="55" t="s">
        <v>226</v>
      </c>
      <c r="Y25" s="55" t="s">
        <v>222</v>
      </c>
      <c r="Z25" s="55" t="s">
        <v>236</v>
      </c>
    </row>
    <row r="26" ht="14.25" spans="2:20">
      <c r="B26" s="26"/>
      <c r="C26" s="9"/>
      <c r="D26" s="10"/>
      <c r="E26" s="10"/>
      <c r="F26" s="13" t="s">
        <v>170</v>
      </c>
      <c r="G26" s="29" t="s">
        <v>176</v>
      </c>
      <c r="H26" s="31" t="s">
        <v>156</v>
      </c>
      <c r="J26" s="13" t="s">
        <v>170</v>
      </c>
      <c r="K26" s="29" t="s">
        <v>176</v>
      </c>
      <c r="L26" s="31" t="s">
        <v>156</v>
      </c>
      <c r="P26" s="17"/>
      <c r="R26" s="42" t="s">
        <v>230</v>
      </c>
      <c r="S26" s="29" t="s">
        <v>171</v>
      </c>
      <c r="T26" s="29" t="s">
        <v>172</v>
      </c>
    </row>
    <row r="27" ht="14.25" spans="2:20">
      <c r="B27" s="26"/>
      <c r="C27" s="9"/>
      <c r="D27" s="10"/>
      <c r="E27" s="10"/>
      <c r="F27" s="13" t="s">
        <v>180</v>
      </c>
      <c r="G27" s="14" t="s">
        <v>181</v>
      </c>
      <c r="H27" s="32" t="s">
        <v>152</v>
      </c>
      <c r="J27" s="13" t="s">
        <v>180</v>
      </c>
      <c r="K27" s="14" t="s">
        <v>181</v>
      </c>
      <c r="L27" s="30" t="s">
        <v>152</v>
      </c>
      <c r="P27" s="17"/>
      <c r="R27" s="42" t="s">
        <v>184</v>
      </c>
      <c r="S27" s="29" t="s">
        <v>178</v>
      </c>
      <c r="T27" s="29" t="s">
        <v>172</v>
      </c>
    </row>
    <row r="28" ht="15" spans="2:20">
      <c r="B28" s="26"/>
      <c r="C28" s="9"/>
      <c r="D28" s="9"/>
      <c r="E28" s="9"/>
      <c r="F28" s="33" t="s">
        <v>184</v>
      </c>
      <c r="G28" s="34" t="s">
        <v>185</v>
      </c>
      <c r="H28" s="35" t="s">
        <v>155</v>
      </c>
      <c r="I28" s="17"/>
      <c r="J28" s="33" t="s">
        <v>184</v>
      </c>
      <c r="K28" s="34" t="s">
        <v>185</v>
      </c>
      <c r="L28" s="34" t="s">
        <v>156</v>
      </c>
      <c r="M28" s="17"/>
      <c r="N28" s="17"/>
      <c r="O28" s="17"/>
      <c r="P28" s="17"/>
      <c r="Q28" s="17"/>
      <c r="R28" s="42" t="s">
        <v>231</v>
      </c>
      <c r="S28" s="14" t="s">
        <v>181</v>
      </c>
      <c r="T28" s="43" t="s">
        <v>152</v>
      </c>
    </row>
    <row r="29" ht="14.25" spans="2:20">
      <c r="B29" s="26"/>
      <c r="C29" s="17"/>
      <c r="R29" s="42" t="s">
        <v>233</v>
      </c>
      <c r="S29" s="44" t="s">
        <v>185</v>
      </c>
      <c r="T29" s="45" t="s">
        <v>237</v>
      </c>
    </row>
    <row r="30" ht="15" spans="2:20">
      <c r="B30" s="2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46" t="s">
        <v>234</v>
      </c>
      <c r="S30" s="47" t="s">
        <v>235</v>
      </c>
      <c r="T30" s="35" t="s">
        <v>164</v>
      </c>
    </row>
    <row r="33" spans="3:3">
      <c r="C33" s="60" t="s">
        <v>204</v>
      </c>
    </row>
  </sheetData>
  <sheetProtection formatCells="0" insertHyperlinks="0" autoFilter="0"/>
  <mergeCells count="4">
    <mergeCell ref="B2:T2"/>
    <mergeCell ref="W2:Z2"/>
    <mergeCell ref="B18:T18"/>
    <mergeCell ref="W19:Z1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2"/>
  <sheetViews>
    <sheetView topLeftCell="B4" workbookViewId="0">
      <selection activeCell="B6" sqref="B4:B12"/>
    </sheetView>
  </sheetViews>
  <sheetFormatPr defaultColWidth="9" defaultRowHeight="13.5" outlineLevelCol="3"/>
  <cols>
    <col min="2" max="2" width="30.5" customWidth="1"/>
    <col min="3" max="3" width="19.75" customWidth="1"/>
    <col min="4" max="4" width="29.5" customWidth="1"/>
  </cols>
  <sheetData>
    <row r="2" spans="2:4">
      <c r="B2" s="1" t="s">
        <v>238</v>
      </c>
      <c r="C2" s="1" t="s">
        <v>239</v>
      </c>
      <c r="D2" s="1" t="s">
        <v>240</v>
      </c>
    </row>
    <row r="3" spans="2:4">
      <c r="B3" s="1" t="s">
        <v>241</v>
      </c>
      <c r="C3" s="1" t="s">
        <v>242</v>
      </c>
      <c r="D3" s="1" t="s">
        <v>243</v>
      </c>
    </row>
    <row r="4" spans="2:4">
      <c r="B4" s="2" t="s">
        <v>39</v>
      </c>
      <c r="C4" s="1" t="s">
        <v>244</v>
      </c>
      <c r="D4" s="1"/>
    </row>
    <row r="5" spans="2:4">
      <c r="B5" s="2" t="s">
        <v>45</v>
      </c>
      <c r="C5" s="1" t="s">
        <v>245</v>
      </c>
      <c r="D5" s="1" t="s">
        <v>243</v>
      </c>
    </row>
    <row r="6" spans="2:4">
      <c r="B6" s="3" t="s">
        <v>246</v>
      </c>
      <c r="C6" s="1" t="s">
        <v>247</v>
      </c>
      <c r="D6" s="1" t="s">
        <v>248</v>
      </c>
    </row>
    <row r="7" spans="2:4">
      <c r="B7" s="3" t="s">
        <v>249</v>
      </c>
      <c r="C7" s="1" t="s">
        <v>250</v>
      </c>
      <c r="D7" s="2" t="s">
        <v>248</v>
      </c>
    </row>
    <row r="8" spans="2:4">
      <c r="B8" s="3" t="s">
        <v>251</v>
      </c>
      <c r="C8" s="2" t="s">
        <v>250</v>
      </c>
      <c r="D8" s="2" t="s">
        <v>248</v>
      </c>
    </row>
    <row r="9" spans="2:4">
      <c r="B9" s="3" t="s">
        <v>252</v>
      </c>
      <c r="C9" s="2" t="s">
        <v>250</v>
      </c>
      <c r="D9" s="2" t="s">
        <v>248</v>
      </c>
    </row>
    <row r="10" spans="2:4">
      <c r="B10" s="3" t="s">
        <v>253</v>
      </c>
      <c r="C10" s="2" t="s">
        <v>250</v>
      </c>
      <c r="D10" s="2" t="s">
        <v>248</v>
      </c>
    </row>
    <row r="11" spans="2:4">
      <c r="B11" s="3" t="s">
        <v>254</v>
      </c>
      <c r="C11" s="2" t="s">
        <v>250</v>
      </c>
      <c r="D11" s="2" t="s">
        <v>248</v>
      </c>
    </row>
    <row r="12" spans="2:4">
      <c r="B12" s="3" t="s">
        <v>255</v>
      </c>
      <c r="C12" s="2" t="s">
        <v>250</v>
      </c>
      <c r="D12" s="2" t="s">
        <v>248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10" interlineOnOff="0" interlineColor="0" isDbSheet="0" isDashBoardSheet="0" isDbDashBoardSheet="0" isFlexPaperSheet="0">
      <cellprotection/>
      <appEtDbRelations/>
    </woSheetProps>
    <woSheetProps sheetStid="1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4"/>
  <pixelatorList sheetStid="3"/>
  <pixelatorList sheetStid="6"/>
  <pixelatorList sheetStid="8"/>
  <pixelatorList sheetStid="9"/>
  <pixelatorList sheetStid="7"/>
  <pixelatorList sheetStid="10"/>
  <pixelatorList sheetStid="1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WWO_wpscloud_20241121174544-e990c85573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Template</vt:lpstr>
      <vt:lpstr>SOC_TOP</vt:lpstr>
      <vt:lpstr>CPU</vt:lpstr>
      <vt:lpstr>DDR</vt:lpstr>
      <vt:lpstr>AOSS</vt:lpstr>
      <vt:lpstr>DSP</vt:lpstr>
      <vt:lpstr>UserGuide</vt:lpstr>
      <vt:lpstr>Sheet8</vt:lpstr>
      <vt:lpstr>rom_bin_file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2018-06-22T00:28:00Z</dcterms:created>
  <dcterms:modified xsi:type="dcterms:W3CDTF">2019-06-09T23:34:00Z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2052-12.9.0.19207</vt:lpwstr>
  </property>
</Properties>
</file>