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0" windowHeight="20800"/>
  </bookViews>
  <sheets>
    <sheet name="第二关 " sheetId="8" r:id="rId1"/>
    <sheet name="第一关" sheetId="1" r:id="rId2"/>
    <sheet name="怪物参数表" sheetId="4" r:id="rId3"/>
    <sheet name="怪物表" sheetId="5" r:id="rId4"/>
    <sheet name="防御塔" sheetId="7" r:id="rId5"/>
  </sheets>
  <calcPr calcId="144525"/>
</workbook>
</file>

<file path=xl/sharedStrings.xml><?xml version="1.0" encoding="utf-8"?>
<sst xmlns="http://schemas.openxmlformats.org/spreadsheetml/2006/main" count="69">
  <si>
    <t>第一关波次</t>
  </si>
  <si>
    <t>怪物ID</t>
  </si>
  <si>
    <t>数量</t>
  </si>
  <si>
    <t>生成时间</t>
  </si>
  <si>
    <t>怪物血量</t>
  </si>
  <si>
    <t>总血量</t>
  </si>
  <si>
    <t>速度</t>
  </si>
  <si>
    <t>速度*血量*5=880标准值,则需要每秒伤害18的塔一个</t>
  </si>
  <si>
    <t>标准18的塔几个</t>
  </si>
  <si>
    <t>受到减速影响</t>
  </si>
  <si>
    <t>产生的金币</t>
  </si>
  <si>
    <t>当前关卡开始前有多少钱</t>
  </si>
  <si>
    <t>假设炮塔数</t>
  </si>
  <si>
    <t>剩余多少钱</t>
  </si>
  <si>
    <t>Element1</t>
  </si>
  <si>
    <t>初始钱140</t>
  </si>
  <si>
    <t>Element2</t>
  </si>
  <si>
    <t>Element3</t>
  </si>
  <si>
    <t>Element4</t>
  </si>
  <si>
    <t>Element5</t>
  </si>
  <si>
    <t>Element6</t>
  </si>
  <si>
    <t>Element7</t>
  </si>
  <si>
    <t>Element8</t>
  </si>
  <si>
    <t>Element9</t>
  </si>
  <si>
    <t>进攻单位生命值-[(防御单位攻击范围有效可移动路径长度/进攻单位移动速度)*防御单位dps]</t>
  </si>
  <si>
    <t>enemy1等级</t>
  </si>
  <si>
    <t>怪物基础HP</t>
  </si>
  <si>
    <t>怪物基础速度</t>
  </si>
  <si>
    <t>怪物基础价钱</t>
  </si>
  <si>
    <t>怪物成长率</t>
  </si>
  <si>
    <t>enemy2等级</t>
  </si>
  <si>
    <t>enemy3等级</t>
  </si>
  <si>
    <t>enemy4等级</t>
  </si>
  <si>
    <t>enemy5等级</t>
  </si>
  <si>
    <t>enemy6等级</t>
  </si>
  <si>
    <t>enemy7等级</t>
  </si>
  <si>
    <t>enemy8等级</t>
  </si>
  <si>
    <t>enemy9等级</t>
  </si>
  <si>
    <t>名称</t>
  </si>
  <si>
    <t>HP比率</t>
  </si>
  <si>
    <t>初始HP</t>
  </si>
  <si>
    <t>速度比率</t>
  </si>
  <si>
    <t>初始速度</t>
  </si>
  <si>
    <t>单个标准值=速度*初始HP</t>
  </si>
  <si>
    <t>初始价钱</t>
  </si>
  <si>
    <t>价钱比率</t>
  </si>
  <si>
    <t>enemy01</t>
  </si>
  <si>
    <t>enemy02</t>
  </si>
  <si>
    <t>enemy03</t>
  </si>
  <si>
    <t>enemy04</t>
  </si>
  <si>
    <t>enemy05</t>
  </si>
  <si>
    <t>enemy06</t>
  </si>
  <si>
    <t>enemy07</t>
  </si>
  <si>
    <t>enemy08</t>
  </si>
  <si>
    <t>enemy09</t>
  </si>
  <si>
    <t>每秒12点的伤害，可以正好击杀5个50点血，速度为4的怪物/1个炮塔=1.8个枪塔=5.5个减速</t>
  </si>
  <si>
    <t>炮塔</t>
  </si>
  <si>
    <t>级别</t>
  </si>
  <si>
    <t>可击杀的标准hp</t>
  </si>
  <si>
    <t>攻击速度</t>
  </si>
  <si>
    <t>攻击速度比率</t>
  </si>
  <si>
    <t>伤害</t>
  </si>
  <si>
    <t>伤害比率</t>
  </si>
  <si>
    <t>攻击半径</t>
  </si>
  <si>
    <t>攻击半径比率</t>
  </si>
  <si>
    <t>价钱</t>
  </si>
  <si>
    <t>出售价格</t>
  </si>
  <si>
    <t>枪塔</t>
  </si>
  <si>
    <t>减速塔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</si>
</sst>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6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0">
    <xf numFmtId="0" fontId="0" fillId="0" borderId="0" xfId="0"/>
    <xf numFmtId="176" fontId="0" fillId="2" borderId="1" xfId="0" applyNumberFormat="1" applyFill="1" applyBorder="1"/>
    <xf numFmtId="176" fontId="1" fillId="3" borderId="1" xfId="0" applyNumberFormat="1" applyFont="1" applyFill="1" applyBorder="1"/>
    <xf numFmtId="176" fontId="0" fillId="0" borderId="1" xfId="0" applyNumberFormat="1" applyBorder="1"/>
    <xf numFmtId="176" fontId="0" fillId="2" borderId="1" xfId="0" applyNumberFormat="1" applyFill="1" applyBorder="1" applyAlignment="1">
      <alignment horizontal="center"/>
    </xf>
    <xf numFmtId="176" fontId="2" fillId="0" borderId="1" xfId="0" applyNumberFormat="1" applyFont="1" applyBorder="1"/>
    <xf numFmtId="176" fontId="3" fillId="0" borderId="1" xfId="0" applyNumberFormat="1" applyFont="1" applyBorder="1"/>
    <xf numFmtId="176" fontId="2" fillId="4" borderId="1" xfId="0" applyNumberFormat="1" applyFont="1" applyFill="1" applyBorder="1"/>
    <xf numFmtId="176" fontId="3" fillId="4" borderId="1" xfId="0" applyNumberFormat="1" applyFont="1" applyFill="1" applyBorder="1"/>
    <xf numFmtId="176" fontId="0" fillId="4" borderId="1" xfId="0" applyNumberFormat="1" applyFill="1" applyBorder="1"/>
    <xf numFmtId="176" fontId="1" fillId="3" borderId="0" xfId="0" applyNumberFormat="1" applyFont="1" applyFill="1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2" fillId="0" borderId="0" xfId="0" applyNumberFormat="1" applyFont="1"/>
    <xf numFmtId="176" fontId="0" fillId="2" borderId="0" xfId="0" applyNumberFormat="1" applyFill="1" applyAlignment="1"/>
    <xf numFmtId="176" fontId="2" fillId="2" borderId="0" xfId="0" applyNumberFormat="1" applyFont="1" applyFill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31750</xdr:colOff>
      <xdr:row>4</xdr:row>
      <xdr:rowOff>0</xdr:rowOff>
    </xdr:from>
    <xdr:to>
      <xdr:col>36</xdr:col>
      <xdr:colOff>264795</xdr:colOff>
      <xdr:row>9</xdr:row>
      <xdr:rowOff>79375</xdr:rowOff>
    </xdr:to>
    <xdr:pic>
      <xdr:nvPicPr>
        <xdr:cNvPr id="4" name="图片 3" descr="屏幕快照 2021-01-22 下午5.51.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67025" y="853440"/>
          <a:ext cx="9986645" cy="1146175"/>
        </a:xfrm>
        <a:prstGeom prst="rect">
          <a:avLst/>
        </a:prstGeom>
      </xdr:spPr>
    </xdr:pic>
    <xdr:clientData/>
  </xdr:twoCellAnchor>
  <xdr:twoCellAnchor editAs="oneCell">
    <xdr:from>
      <xdr:col>19</xdr:col>
      <xdr:colOff>577850</xdr:colOff>
      <xdr:row>10</xdr:row>
      <xdr:rowOff>97155</xdr:rowOff>
    </xdr:from>
    <xdr:to>
      <xdr:col>29</xdr:col>
      <xdr:colOff>599440</xdr:colOff>
      <xdr:row>31</xdr:row>
      <xdr:rowOff>162560</xdr:rowOff>
    </xdr:to>
    <xdr:pic>
      <xdr:nvPicPr>
        <xdr:cNvPr id="5" name="图片 4" descr="屏幕快照 2021-01-22 下午5.52.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03525" y="2230755"/>
          <a:ext cx="6117590" cy="4545965"/>
        </a:xfrm>
        <a:prstGeom prst="rect">
          <a:avLst/>
        </a:prstGeom>
      </xdr:spPr>
    </xdr:pic>
    <xdr:clientData/>
  </xdr:twoCellAnchor>
  <xdr:twoCellAnchor editAs="oneCell">
    <xdr:from>
      <xdr:col>30</xdr:col>
      <xdr:colOff>151765</xdr:colOff>
      <xdr:row>10</xdr:row>
      <xdr:rowOff>35560</xdr:rowOff>
    </xdr:from>
    <xdr:to>
      <xdr:col>41</xdr:col>
      <xdr:colOff>473075</xdr:colOff>
      <xdr:row>24</xdr:row>
      <xdr:rowOff>6350</xdr:rowOff>
    </xdr:to>
    <xdr:pic>
      <xdr:nvPicPr>
        <xdr:cNvPr id="6" name="图片 5" descr="屏幕快照 2021-01-22 下午6.37.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783040" y="2169160"/>
          <a:ext cx="7026910" cy="295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tabSelected="1" workbookViewId="0">
      <selection activeCell="C11" sqref="C11"/>
    </sheetView>
  </sheetViews>
  <sheetFormatPr defaultColWidth="9" defaultRowHeight="16.8"/>
  <cols>
    <col min="1" max="1" width="12.7692307692308" customWidth="1"/>
    <col min="2" max="3" width="9" style="17"/>
    <col min="5" max="5" width="15.1538461538462" customWidth="1"/>
    <col min="8" max="8" width="56.3846153846154" customWidth="1"/>
    <col min="9" max="10" width="17.3846153846154" style="11" customWidth="1"/>
    <col min="11" max="11" width="12.7692307692308" customWidth="1"/>
    <col min="12" max="12" width="27.3076923076923" customWidth="1"/>
    <col min="13" max="13" width="12.7692307692308" customWidth="1"/>
    <col min="14" max="14" width="19.5480769230769" customWidth="1"/>
  </cols>
  <sheetData>
    <row r="1" spans="1:14">
      <c r="A1" t="s">
        <v>0</v>
      </c>
      <c r="B1" s="18" t="s">
        <v>1</v>
      </c>
      <c r="C1" s="1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7">
        <v>3</v>
      </c>
      <c r="C2" s="17">
        <v>2</v>
      </c>
      <c r="D2">
        <v>1</v>
      </c>
      <c r="E2">
        <f>怪物参数表!B23</f>
        <v>198</v>
      </c>
      <c r="F2">
        <f t="shared" ref="F2:F10" si="0">C2*E2</f>
        <v>396</v>
      </c>
      <c r="G2">
        <f>怪物参数表!C3</f>
        <v>4</v>
      </c>
      <c r="H2">
        <f t="shared" ref="H2:H10" si="1">F2*G2</f>
        <v>1584</v>
      </c>
      <c r="I2" s="11">
        <f t="shared" ref="I2:I10" si="2">H2/440</f>
        <v>3.6</v>
      </c>
      <c r="J2" s="11">
        <f>I2/2</f>
        <v>1.8</v>
      </c>
      <c r="K2">
        <f t="shared" ref="K2:K10" si="3">B2*10*C2</f>
        <v>60</v>
      </c>
      <c r="L2" s="19" t="s">
        <v>15</v>
      </c>
      <c r="M2">
        <v>2</v>
      </c>
      <c r="N2" s="19">
        <v>0</v>
      </c>
    </row>
    <row r="3" spans="1:14">
      <c r="A3" t="s">
        <v>16</v>
      </c>
      <c r="B3" s="17">
        <v>6</v>
      </c>
      <c r="C3" s="17">
        <v>2</v>
      </c>
      <c r="D3">
        <v>1</v>
      </c>
      <c r="E3">
        <f>怪物参数表!B53</f>
        <v>440</v>
      </c>
      <c r="F3">
        <f t="shared" si="0"/>
        <v>880</v>
      </c>
      <c r="G3">
        <f>怪物参数表!C13</f>
        <v>4</v>
      </c>
      <c r="H3">
        <f t="shared" si="1"/>
        <v>3520</v>
      </c>
      <c r="I3" s="11">
        <f t="shared" si="2"/>
        <v>8</v>
      </c>
      <c r="J3" s="11">
        <f>I3/2</f>
        <v>4</v>
      </c>
      <c r="K3">
        <f t="shared" si="3"/>
        <v>120</v>
      </c>
      <c r="L3">
        <f>SUM(K2)</f>
        <v>60</v>
      </c>
      <c r="M3">
        <v>2</v>
      </c>
      <c r="N3">
        <v>20</v>
      </c>
    </row>
    <row r="4" spans="1:14">
      <c r="A4" t="s">
        <v>17</v>
      </c>
      <c r="B4" s="17">
        <v>7</v>
      </c>
      <c r="C4" s="17">
        <v>5</v>
      </c>
      <c r="D4">
        <v>1</v>
      </c>
      <c r="E4">
        <f>怪物参数表!B63</f>
        <v>187</v>
      </c>
      <c r="F4">
        <f t="shared" si="0"/>
        <v>935</v>
      </c>
      <c r="G4">
        <f>怪物参数表!C23</f>
        <v>4.8</v>
      </c>
      <c r="H4">
        <f t="shared" si="1"/>
        <v>4488</v>
      </c>
      <c r="I4" s="11">
        <f t="shared" si="2"/>
        <v>10.2</v>
      </c>
      <c r="J4" s="11">
        <f t="shared" ref="J4:J10" si="4">I4/2</f>
        <v>5.1</v>
      </c>
      <c r="K4">
        <f t="shared" si="3"/>
        <v>350</v>
      </c>
      <c r="L4">
        <f>SUM(K2:K3)</f>
        <v>180</v>
      </c>
      <c r="M4">
        <v>3</v>
      </c>
      <c r="N4">
        <v>20</v>
      </c>
    </row>
    <row r="5" spans="1:14">
      <c r="A5" t="s">
        <v>18</v>
      </c>
      <c r="B5" s="17">
        <v>2</v>
      </c>
      <c r="C5" s="17">
        <v>6</v>
      </c>
      <c r="D5">
        <v>1</v>
      </c>
      <c r="E5">
        <f>怪物参数表!B33</f>
        <v>330</v>
      </c>
      <c r="F5">
        <f t="shared" si="0"/>
        <v>1980</v>
      </c>
      <c r="G5">
        <f>怪物参数表!C33</f>
        <v>4</v>
      </c>
      <c r="H5">
        <f t="shared" si="1"/>
        <v>7920</v>
      </c>
      <c r="I5" s="11">
        <f t="shared" si="2"/>
        <v>18</v>
      </c>
      <c r="J5" s="11">
        <f t="shared" si="4"/>
        <v>9</v>
      </c>
      <c r="K5">
        <f t="shared" si="3"/>
        <v>120</v>
      </c>
      <c r="L5">
        <f>SUM(K2:K4)</f>
        <v>530</v>
      </c>
      <c r="M5">
        <v>4</v>
      </c>
      <c r="N5">
        <v>20</v>
      </c>
    </row>
    <row r="6" spans="1:13">
      <c r="A6" t="s">
        <v>19</v>
      </c>
      <c r="B6" s="17">
        <v>8</v>
      </c>
      <c r="C6" s="17">
        <v>6</v>
      </c>
      <c r="D6">
        <v>1</v>
      </c>
      <c r="E6">
        <f>怪物参数表!B73</f>
        <v>440</v>
      </c>
      <c r="F6">
        <f t="shared" si="0"/>
        <v>2640</v>
      </c>
      <c r="G6">
        <f>怪物参数表!C3</f>
        <v>4</v>
      </c>
      <c r="H6">
        <f t="shared" si="1"/>
        <v>10560</v>
      </c>
      <c r="I6" s="11">
        <f t="shared" si="2"/>
        <v>24</v>
      </c>
      <c r="J6" s="11">
        <f t="shared" si="4"/>
        <v>12</v>
      </c>
      <c r="K6">
        <f t="shared" si="3"/>
        <v>480</v>
      </c>
      <c r="L6">
        <f>SUM(K2:K5)</f>
        <v>650</v>
      </c>
      <c r="M6">
        <v>4</v>
      </c>
    </row>
    <row r="7" spans="1:12">
      <c r="A7" t="s">
        <v>20</v>
      </c>
      <c r="B7" s="17">
        <v>4</v>
      </c>
      <c r="C7" s="17">
        <v>8</v>
      </c>
      <c r="D7">
        <v>1</v>
      </c>
      <c r="E7">
        <f>怪物参数表!B53</f>
        <v>440</v>
      </c>
      <c r="F7">
        <f t="shared" si="0"/>
        <v>3520</v>
      </c>
      <c r="G7">
        <f>怪物参数表!C43</f>
        <v>4.4</v>
      </c>
      <c r="H7">
        <f t="shared" si="1"/>
        <v>15488</v>
      </c>
      <c r="I7" s="11">
        <f t="shared" si="2"/>
        <v>35.2</v>
      </c>
      <c r="J7" s="11">
        <f t="shared" si="4"/>
        <v>17.6</v>
      </c>
      <c r="K7">
        <f t="shared" si="3"/>
        <v>320</v>
      </c>
      <c r="L7">
        <f>SUM(K2:K6)</f>
        <v>1130</v>
      </c>
    </row>
    <row r="8" spans="1:12">
      <c r="A8" t="s">
        <v>21</v>
      </c>
      <c r="B8" s="17">
        <v>7</v>
      </c>
      <c r="C8" s="17">
        <v>14</v>
      </c>
      <c r="D8">
        <v>1</v>
      </c>
      <c r="E8">
        <f>怪物参数表!B63</f>
        <v>187</v>
      </c>
      <c r="F8">
        <f t="shared" si="0"/>
        <v>2618</v>
      </c>
      <c r="G8">
        <f>怪物参数表!C23</f>
        <v>4.8</v>
      </c>
      <c r="H8">
        <f t="shared" si="1"/>
        <v>12566.4</v>
      </c>
      <c r="I8" s="11">
        <f t="shared" si="2"/>
        <v>28.56</v>
      </c>
      <c r="J8" s="11">
        <f t="shared" si="4"/>
        <v>14.28</v>
      </c>
      <c r="K8">
        <f t="shared" si="3"/>
        <v>980</v>
      </c>
      <c r="L8">
        <f>SUM(K2:K7)</f>
        <v>1450</v>
      </c>
    </row>
    <row r="9" spans="1:12">
      <c r="A9" t="s">
        <v>22</v>
      </c>
      <c r="B9" s="17">
        <v>5</v>
      </c>
      <c r="C9" s="17">
        <v>8</v>
      </c>
      <c r="D9">
        <v>2</v>
      </c>
      <c r="E9">
        <f>怪物参数表!B43</f>
        <v>440</v>
      </c>
      <c r="F9">
        <f t="shared" si="0"/>
        <v>3520</v>
      </c>
      <c r="G9">
        <f>怪物参数表!C13</f>
        <v>4</v>
      </c>
      <c r="H9">
        <f t="shared" si="1"/>
        <v>14080</v>
      </c>
      <c r="I9" s="11">
        <f t="shared" si="2"/>
        <v>32</v>
      </c>
      <c r="J9" s="11">
        <f t="shared" si="4"/>
        <v>16</v>
      </c>
      <c r="K9">
        <f t="shared" si="3"/>
        <v>400</v>
      </c>
      <c r="L9">
        <f>SUM(K2:K8)</f>
        <v>2430</v>
      </c>
    </row>
    <row r="10" spans="1:12">
      <c r="A10" t="s">
        <v>23</v>
      </c>
      <c r="B10" s="17">
        <v>9</v>
      </c>
      <c r="C10" s="17">
        <v>2</v>
      </c>
      <c r="D10">
        <v>1</v>
      </c>
      <c r="E10">
        <f>怪物参数表!B83</f>
        <v>3520</v>
      </c>
      <c r="F10">
        <f t="shared" si="0"/>
        <v>7040</v>
      </c>
      <c r="G10">
        <f>怪物参数表!C53</f>
        <v>5.2</v>
      </c>
      <c r="H10">
        <f t="shared" si="1"/>
        <v>36608</v>
      </c>
      <c r="I10" s="11">
        <f t="shared" si="2"/>
        <v>83.2</v>
      </c>
      <c r="J10" s="11">
        <f t="shared" si="4"/>
        <v>41.6</v>
      </c>
      <c r="K10">
        <f t="shared" si="3"/>
        <v>180</v>
      </c>
      <c r="L10">
        <f>SUM(K2:K9)</f>
        <v>2830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B10" sqref="B10"/>
    </sheetView>
  </sheetViews>
  <sheetFormatPr defaultColWidth="9" defaultRowHeight="16.8"/>
  <cols>
    <col min="1" max="1" width="12.7692307692308" customWidth="1"/>
    <col min="2" max="3" width="9" style="17"/>
    <col min="5" max="5" width="15.1538461538462" customWidth="1"/>
    <col min="8" max="8" width="56.3846153846154" customWidth="1"/>
    <col min="9" max="10" width="17.3846153846154" style="11" customWidth="1"/>
    <col min="11" max="11" width="12.7692307692308" customWidth="1"/>
    <col min="12" max="12" width="27.3076923076923" customWidth="1"/>
    <col min="13" max="13" width="12.7692307692308" customWidth="1"/>
    <col min="14" max="14" width="19.5480769230769" customWidth="1"/>
  </cols>
  <sheetData>
    <row r="1" spans="1:14">
      <c r="A1" t="s">
        <v>0</v>
      </c>
      <c r="B1" s="18" t="s">
        <v>1</v>
      </c>
      <c r="C1" s="1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7">
        <v>0</v>
      </c>
      <c r="C2" s="17">
        <v>1</v>
      </c>
      <c r="D2">
        <v>1</v>
      </c>
      <c r="E2">
        <f>怪物参数表!B3</f>
        <v>110</v>
      </c>
      <c r="F2">
        <f>C2*E2</f>
        <v>110</v>
      </c>
      <c r="G2">
        <f>怪物参数表!C3</f>
        <v>4</v>
      </c>
      <c r="H2">
        <f>F2*G2</f>
        <v>440</v>
      </c>
      <c r="I2" s="11">
        <f>H2/440</f>
        <v>1</v>
      </c>
      <c r="K2">
        <f>B2*10*C2</f>
        <v>0</v>
      </c>
      <c r="L2" s="19" t="s">
        <v>15</v>
      </c>
      <c r="M2">
        <v>2</v>
      </c>
      <c r="N2" s="19">
        <v>0</v>
      </c>
    </row>
    <row r="3" spans="1:14">
      <c r="A3" t="s">
        <v>16</v>
      </c>
      <c r="B3" s="17">
        <v>1</v>
      </c>
      <c r="C3" s="17">
        <v>2</v>
      </c>
      <c r="D3">
        <v>1</v>
      </c>
      <c r="E3">
        <f>怪物参数表!B13</f>
        <v>154</v>
      </c>
      <c r="F3">
        <f t="shared" ref="F3:F10" si="0">C3*E3</f>
        <v>308</v>
      </c>
      <c r="G3">
        <f>怪物参数表!C13</f>
        <v>4</v>
      </c>
      <c r="H3">
        <f t="shared" ref="H3:H10" si="1">F3*G3</f>
        <v>1232</v>
      </c>
      <c r="I3" s="11">
        <f t="shared" ref="I3:I10" si="2">H3/440</f>
        <v>2.8</v>
      </c>
      <c r="K3">
        <f t="shared" ref="K3:K10" si="3">B3*10*C3</f>
        <v>20</v>
      </c>
      <c r="L3">
        <f>SUM(K2)</f>
        <v>0</v>
      </c>
      <c r="M3">
        <v>2</v>
      </c>
      <c r="N3">
        <v>20</v>
      </c>
    </row>
    <row r="4" spans="1:14">
      <c r="A4" t="s">
        <v>17</v>
      </c>
      <c r="B4" s="17">
        <v>2</v>
      </c>
      <c r="C4" s="17">
        <v>3</v>
      </c>
      <c r="D4">
        <v>1</v>
      </c>
      <c r="E4">
        <f>怪物参数表!B23</f>
        <v>198</v>
      </c>
      <c r="F4">
        <f t="shared" si="0"/>
        <v>594</v>
      </c>
      <c r="G4">
        <f>怪物参数表!C23</f>
        <v>4.8</v>
      </c>
      <c r="H4">
        <f t="shared" si="1"/>
        <v>2851.2</v>
      </c>
      <c r="I4" s="11">
        <f t="shared" si="2"/>
        <v>6.48</v>
      </c>
      <c r="J4" s="11">
        <f>I4/2</f>
        <v>3.24</v>
      </c>
      <c r="K4">
        <f t="shared" si="3"/>
        <v>60</v>
      </c>
      <c r="L4">
        <f>SUM(K2:K3)</f>
        <v>20</v>
      </c>
      <c r="M4">
        <v>3</v>
      </c>
      <c r="N4">
        <v>20</v>
      </c>
    </row>
    <row r="5" spans="1:14">
      <c r="A5" t="s">
        <v>18</v>
      </c>
      <c r="B5" s="17">
        <v>3</v>
      </c>
      <c r="C5" s="17">
        <v>3</v>
      </c>
      <c r="D5">
        <v>1</v>
      </c>
      <c r="E5">
        <f>怪物参数表!B33</f>
        <v>330</v>
      </c>
      <c r="F5">
        <f t="shared" si="0"/>
        <v>990</v>
      </c>
      <c r="G5">
        <f>怪物参数表!C33</f>
        <v>4</v>
      </c>
      <c r="H5">
        <f t="shared" si="1"/>
        <v>3960</v>
      </c>
      <c r="I5" s="11">
        <f t="shared" si="2"/>
        <v>9</v>
      </c>
      <c r="J5" s="11">
        <f>I5/2</f>
        <v>4.5</v>
      </c>
      <c r="K5">
        <f t="shared" si="3"/>
        <v>90</v>
      </c>
      <c r="L5">
        <f>SUM(K2:K4)</f>
        <v>80</v>
      </c>
      <c r="M5">
        <v>4</v>
      </c>
      <c r="N5">
        <v>20</v>
      </c>
    </row>
    <row r="6" spans="1:13">
      <c r="A6" t="s">
        <v>19</v>
      </c>
      <c r="B6" s="17">
        <v>0</v>
      </c>
      <c r="C6" s="17">
        <v>10</v>
      </c>
      <c r="D6">
        <v>1</v>
      </c>
      <c r="E6">
        <f>怪物参数表!B3</f>
        <v>110</v>
      </c>
      <c r="F6">
        <f t="shared" si="0"/>
        <v>1100</v>
      </c>
      <c r="G6">
        <f>怪物参数表!C3</f>
        <v>4</v>
      </c>
      <c r="H6">
        <f t="shared" si="1"/>
        <v>4400</v>
      </c>
      <c r="I6" s="11">
        <f t="shared" si="2"/>
        <v>10</v>
      </c>
      <c r="J6" s="11">
        <f>I6/2</f>
        <v>5</v>
      </c>
      <c r="K6">
        <f t="shared" si="3"/>
        <v>0</v>
      </c>
      <c r="L6">
        <f>SUM(K2:K5)</f>
        <v>170</v>
      </c>
      <c r="M6">
        <v>4</v>
      </c>
    </row>
    <row r="7" spans="1:12">
      <c r="A7" t="s">
        <v>20</v>
      </c>
      <c r="B7" s="17">
        <v>4</v>
      </c>
      <c r="C7" s="17">
        <v>3</v>
      </c>
      <c r="D7">
        <v>1</v>
      </c>
      <c r="E7">
        <f>怪物参数表!B43</f>
        <v>440</v>
      </c>
      <c r="F7">
        <f t="shared" si="0"/>
        <v>1320</v>
      </c>
      <c r="G7">
        <f>怪物参数表!C43</f>
        <v>4.4</v>
      </c>
      <c r="H7">
        <f t="shared" si="1"/>
        <v>5808</v>
      </c>
      <c r="I7" s="11">
        <f t="shared" si="2"/>
        <v>13.2</v>
      </c>
      <c r="J7" s="11">
        <f>I7/2</f>
        <v>6.6</v>
      </c>
      <c r="K7">
        <f t="shared" si="3"/>
        <v>120</v>
      </c>
      <c r="L7">
        <f>SUM(K2:K6)</f>
        <v>170</v>
      </c>
    </row>
    <row r="8" spans="1:12">
      <c r="A8" t="s">
        <v>21</v>
      </c>
      <c r="B8" s="17">
        <v>2</v>
      </c>
      <c r="C8" s="17">
        <v>7</v>
      </c>
      <c r="D8">
        <v>1</v>
      </c>
      <c r="E8">
        <f>怪物参数表!B23</f>
        <v>198</v>
      </c>
      <c r="F8">
        <f t="shared" si="0"/>
        <v>1386</v>
      </c>
      <c r="G8">
        <f>怪物参数表!C23</f>
        <v>4.8</v>
      </c>
      <c r="H8">
        <f t="shared" si="1"/>
        <v>6652.8</v>
      </c>
      <c r="I8" s="11">
        <f t="shared" si="2"/>
        <v>15.12</v>
      </c>
      <c r="J8" s="11">
        <f>I8/2</f>
        <v>7.56</v>
      </c>
      <c r="K8">
        <f t="shared" si="3"/>
        <v>140</v>
      </c>
      <c r="L8">
        <f>SUM(K2:K7)</f>
        <v>290</v>
      </c>
    </row>
    <row r="9" spans="1:12">
      <c r="A9" t="s">
        <v>22</v>
      </c>
      <c r="B9" s="17">
        <v>1</v>
      </c>
      <c r="C9" s="17">
        <v>12</v>
      </c>
      <c r="D9">
        <v>2</v>
      </c>
      <c r="E9">
        <f>怪物参数表!B13</f>
        <v>154</v>
      </c>
      <c r="F9">
        <f t="shared" si="0"/>
        <v>1848</v>
      </c>
      <c r="G9">
        <f>怪物参数表!C13</f>
        <v>4</v>
      </c>
      <c r="H9">
        <f t="shared" si="1"/>
        <v>7392</v>
      </c>
      <c r="I9" s="11">
        <f t="shared" si="2"/>
        <v>16.8</v>
      </c>
      <c r="J9" s="11">
        <f>I9/2</f>
        <v>8.4</v>
      </c>
      <c r="K9">
        <f t="shared" si="3"/>
        <v>120</v>
      </c>
      <c r="L9">
        <f>SUM(K2:K8)</f>
        <v>430</v>
      </c>
    </row>
    <row r="10" spans="1:12">
      <c r="A10" t="s">
        <v>23</v>
      </c>
      <c r="B10" s="17">
        <v>5</v>
      </c>
      <c r="C10" s="17">
        <v>4</v>
      </c>
      <c r="D10">
        <v>1</v>
      </c>
      <c r="E10">
        <f>怪物参数表!B53</f>
        <v>440</v>
      </c>
      <c r="F10">
        <f t="shared" si="0"/>
        <v>1760</v>
      </c>
      <c r="G10">
        <f>怪物参数表!C53</f>
        <v>5.2</v>
      </c>
      <c r="H10">
        <f t="shared" si="1"/>
        <v>9152</v>
      </c>
      <c r="I10" s="11">
        <f t="shared" si="2"/>
        <v>20.8</v>
      </c>
      <c r="J10" s="11">
        <f>I10/2</f>
        <v>10.4</v>
      </c>
      <c r="K10">
        <f t="shared" si="3"/>
        <v>200</v>
      </c>
      <c r="L10">
        <f>SUM(K2:K9)</f>
        <v>550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7"/>
  <sheetViews>
    <sheetView workbookViewId="0">
      <pane ySplit="2" topLeftCell="A19" activePane="bottomLeft" state="frozen"/>
      <selection/>
      <selection pane="bottomLeft" activeCell="H48" sqref="H48"/>
    </sheetView>
  </sheetViews>
  <sheetFormatPr defaultColWidth="9.23076923076923" defaultRowHeight="16.8" outlineLevelCol="4"/>
  <cols>
    <col min="1" max="1" width="12.0096153846154" style="11" customWidth="1"/>
    <col min="2" max="2" width="19.3846153846154" style="11" customWidth="1"/>
    <col min="3" max="4" width="22.6153846153846" style="11" customWidth="1"/>
    <col min="5" max="5" width="20.1538461538462" style="14" customWidth="1"/>
    <col min="6" max="16384" width="9.23076923076923" style="11"/>
  </cols>
  <sheetData>
    <row r="1" s="15" customFormat="1" spans="2:5">
      <c r="B1" s="15" t="s">
        <v>24</v>
      </c>
      <c r="C1" s="15"/>
      <c r="E1" s="16"/>
    </row>
    <row r="2" s="10" customFormat="1" spans="1:5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</row>
    <row r="3" spans="1:5">
      <c r="A3" s="11">
        <v>1</v>
      </c>
      <c r="B3" s="11">
        <f>怪物表!C2</f>
        <v>110</v>
      </c>
      <c r="C3" s="11">
        <f>怪物表!E2</f>
        <v>4</v>
      </c>
      <c r="D3" s="11">
        <f>怪物表!G2</f>
        <v>10</v>
      </c>
      <c r="E3" s="14">
        <v>2</v>
      </c>
    </row>
    <row r="4" spans="1:5">
      <c r="A4" s="11">
        <v>2</v>
      </c>
      <c r="B4" s="11">
        <f>B3*E3</f>
        <v>220</v>
      </c>
      <c r="C4" s="11">
        <f>C3</f>
        <v>4</v>
      </c>
      <c r="D4" s="11">
        <f>D3*E3</f>
        <v>20</v>
      </c>
      <c r="E4" s="14">
        <f>E3</f>
        <v>2</v>
      </c>
    </row>
    <row r="5" spans="1:5">
      <c r="A5" s="11">
        <v>3</v>
      </c>
      <c r="B5" s="11">
        <f>B4*E4</f>
        <v>440</v>
      </c>
      <c r="C5" s="11">
        <f>C4</f>
        <v>4</v>
      </c>
      <c r="D5" s="11">
        <f>D4*E4</f>
        <v>40</v>
      </c>
      <c r="E5" s="14">
        <f>E4</f>
        <v>2</v>
      </c>
    </row>
    <row r="6" spans="1:5">
      <c r="A6" s="11">
        <v>4</v>
      </c>
      <c r="B6" s="11">
        <f>B5*E5</f>
        <v>880</v>
      </c>
      <c r="C6" s="11">
        <f>C5</f>
        <v>4</v>
      </c>
      <c r="D6" s="11">
        <f>D5*E5</f>
        <v>80</v>
      </c>
      <c r="E6" s="14">
        <f>E5</f>
        <v>2</v>
      </c>
    </row>
    <row r="7" spans="1:5">
      <c r="A7" s="11">
        <v>5</v>
      </c>
      <c r="B7" s="11">
        <f>B6*E6</f>
        <v>1760</v>
      </c>
      <c r="C7" s="11">
        <f>C6</f>
        <v>4</v>
      </c>
      <c r="D7" s="11">
        <f>D6*E6</f>
        <v>160</v>
      </c>
      <c r="E7" s="14">
        <f>E6</f>
        <v>2</v>
      </c>
    </row>
    <row r="12" s="10" customFormat="1" spans="1:5">
      <c r="A12" s="10" t="s">
        <v>30</v>
      </c>
      <c r="B12" s="10" t="s">
        <v>26</v>
      </c>
      <c r="C12" s="10" t="s">
        <v>27</v>
      </c>
      <c r="D12" s="10" t="s">
        <v>28</v>
      </c>
      <c r="E12" s="10" t="s">
        <v>29</v>
      </c>
    </row>
    <row r="13" spans="1:5">
      <c r="A13" s="11">
        <v>1</v>
      </c>
      <c r="B13" s="11">
        <f>怪物表!C3</f>
        <v>154</v>
      </c>
      <c r="C13" s="11">
        <f>怪物表!E3</f>
        <v>4</v>
      </c>
      <c r="D13" s="11">
        <f>怪物表!G3</f>
        <v>20</v>
      </c>
      <c r="E13" s="14">
        <v>2</v>
      </c>
    </row>
    <row r="14" spans="1:5">
      <c r="A14" s="11">
        <v>2</v>
      </c>
      <c r="B14" s="11">
        <f>B13*E13</f>
        <v>308</v>
      </c>
      <c r="C14" s="11">
        <f>C13</f>
        <v>4</v>
      </c>
      <c r="D14" s="11">
        <f>D13*E13</f>
        <v>40</v>
      </c>
      <c r="E14" s="14">
        <v>2</v>
      </c>
    </row>
    <row r="15" spans="1:5">
      <c r="A15" s="11">
        <v>3</v>
      </c>
      <c r="B15" s="11">
        <f>B14*E14</f>
        <v>616</v>
      </c>
      <c r="C15" s="11">
        <f>C14</f>
        <v>4</v>
      </c>
      <c r="D15" s="11">
        <f>D14*E14</f>
        <v>80</v>
      </c>
      <c r="E15" s="14">
        <v>2</v>
      </c>
    </row>
    <row r="16" spans="1:5">
      <c r="A16" s="11">
        <v>4</v>
      </c>
      <c r="B16" s="11">
        <f>B15*E15</f>
        <v>1232</v>
      </c>
      <c r="C16" s="11">
        <f>C15</f>
        <v>4</v>
      </c>
      <c r="D16" s="11">
        <f>D15*E15</f>
        <v>160</v>
      </c>
      <c r="E16" s="14">
        <v>2</v>
      </c>
    </row>
    <row r="17" spans="1:5">
      <c r="A17" s="11">
        <v>5</v>
      </c>
      <c r="B17" s="11">
        <f>B16*E16</f>
        <v>2464</v>
      </c>
      <c r="C17" s="11">
        <f>C16</f>
        <v>4</v>
      </c>
      <c r="D17" s="11">
        <f>D16*E16</f>
        <v>320</v>
      </c>
      <c r="E17" s="14">
        <v>2</v>
      </c>
    </row>
    <row r="22" s="10" customFormat="1" spans="1:5">
      <c r="A22" s="10" t="s">
        <v>31</v>
      </c>
      <c r="B22" s="10" t="s">
        <v>26</v>
      </c>
      <c r="C22" s="10" t="s">
        <v>27</v>
      </c>
      <c r="D22" s="10" t="s">
        <v>28</v>
      </c>
      <c r="E22" s="10" t="s">
        <v>29</v>
      </c>
    </row>
    <row r="23" spans="1:5">
      <c r="A23" s="11">
        <v>1</v>
      </c>
      <c r="B23" s="11">
        <f>怪物表!C4</f>
        <v>198</v>
      </c>
      <c r="C23" s="11">
        <f>怪物表!E4</f>
        <v>4.8</v>
      </c>
      <c r="D23" s="11">
        <f>怪物表!G4</f>
        <v>30</v>
      </c>
      <c r="E23" s="14">
        <v>2</v>
      </c>
    </row>
    <row r="24" spans="1:5">
      <c r="A24" s="11">
        <v>2</v>
      </c>
      <c r="B24" s="11">
        <f t="shared" ref="B24:B27" si="0">B23*E23</f>
        <v>396</v>
      </c>
      <c r="C24" s="11">
        <f t="shared" ref="C24:C27" si="1">C23</f>
        <v>4.8</v>
      </c>
      <c r="D24" s="11">
        <f t="shared" ref="D24:D27" si="2">D23*E23</f>
        <v>60</v>
      </c>
      <c r="E24" s="14">
        <v>2</v>
      </c>
    </row>
    <row r="25" spans="1:5">
      <c r="A25" s="11">
        <v>3</v>
      </c>
      <c r="B25" s="11">
        <f t="shared" si="0"/>
        <v>792</v>
      </c>
      <c r="C25" s="11">
        <f t="shared" si="1"/>
        <v>4.8</v>
      </c>
      <c r="D25" s="11">
        <f t="shared" si="2"/>
        <v>120</v>
      </c>
      <c r="E25" s="14">
        <v>2</v>
      </c>
    </row>
    <row r="26" spans="1:5">
      <c r="A26" s="11">
        <v>4</v>
      </c>
      <c r="B26" s="11">
        <f t="shared" si="0"/>
        <v>1584</v>
      </c>
      <c r="C26" s="11">
        <f t="shared" si="1"/>
        <v>4.8</v>
      </c>
      <c r="D26" s="11">
        <f t="shared" si="2"/>
        <v>240</v>
      </c>
      <c r="E26" s="14">
        <v>2</v>
      </c>
    </row>
    <row r="27" spans="1:5">
      <c r="A27" s="11">
        <v>5</v>
      </c>
      <c r="B27" s="11">
        <f t="shared" si="0"/>
        <v>3168</v>
      </c>
      <c r="C27" s="11">
        <f t="shared" si="1"/>
        <v>4.8</v>
      </c>
      <c r="D27" s="11">
        <f t="shared" si="2"/>
        <v>480</v>
      </c>
      <c r="E27" s="14">
        <v>2</v>
      </c>
    </row>
    <row r="32" s="10" customFormat="1" spans="1:5">
      <c r="A32" s="10" t="s">
        <v>32</v>
      </c>
      <c r="B32" s="10" t="s">
        <v>26</v>
      </c>
      <c r="C32" s="10" t="s">
        <v>27</v>
      </c>
      <c r="D32" s="10" t="s">
        <v>28</v>
      </c>
      <c r="E32" s="10" t="s">
        <v>29</v>
      </c>
    </row>
    <row r="33" spans="1:5">
      <c r="A33" s="11">
        <v>1</v>
      </c>
      <c r="B33" s="11">
        <f>怪物表!C5</f>
        <v>330</v>
      </c>
      <c r="C33" s="11">
        <f>怪物表!E5</f>
        <v>4</v>
      </c>
      <c r="D33" s="11">
        <f>怪物表!G5</f>
        <v>40</v>
      </c>
      <c r="E33" s="14">
        <v>2</v>
      </c>
    </row>
    <row r="34" spans="1:5">
      <c r="A34" s="11">
        <v>2</v>
      </c>
      <c r="B34" s="11">
        <f t="shared" ref="B34:B37" si="3">B33*E33</f>
        <v>660</v>
      </c>
      <c r="C34" s="11">
        <f t="shared" ref="C34:C37" si="4">C33</f>
        <v>4</v>
      </c>
      <c r="D34" s="11">
        <f t="shared" ref="D34:D37" si="5">D33*E33</f>
        <v>80</v>
      </c>
      <c r="E34" s="14">
        <v>2</v>
      </c>
    </row>
    <row r="35" spans="1:5">
      <c r="A35" s="11">
        <v>3</v>
      </c>
      <c r="B35" s="11">
        <f t="shared" si="3"/>
        <v>1320</v>
      </c>
      <c r="C35" s="11">
        <f t="shared" si="4"/>
        <v>4</v>
      </c>
      <c r="D35" s="11">
        <f t="shared" si="5"/>
        <v>160</v>
      </c>
      <c r="E35" s="14">
        <v>2</v>
      </c>
    </row>
    <row r="36" spans="1:5">
      <c r="A36" s="11">
        <v>4</v>
      </c>
      <c r="B36" s="11">
        <f t="shared" si="3"/>
        <v>2640</v>
      </c>
      <c r="C36" s="11">
        <f t="shared" si="4"/>
        <v>4</v>
      </c>
      <c r="D36" s="11">
        <f t="shared" si="5"/>
        <v>320</v>
      </c>
      <c r="E36" s="14">
        <v>2</v>
      </c>
    </row>
    <row r="37" spans="1:5">
      <c r="A37" s="11">
        <v>5</v>
      </c>
      <c r="B37" s="11">
        <f t="shared" si="3"/>
        <v>5280</v>
      </c>
      <c r="C37" s="11">
        <f t="shared" si="4"/>
        <v>4</v>
      </c>
      <c r="D37" s="11">
        <f t="shared" si="5"/>
        <v>640</v>
      </c>
      <c r="E37" s="14">
        <v>2</v>
      </c>
    </row>
    <row r="42" s="10" customFormat="1" spans="1:5">
      <c r="A42" s="10" t="s">
        <v>33</v>
      </c>
      <c r="B42" s="10" t="s">
        <v>26</v>
      </c>
      <c r="C42" s="10" t="s">
        <v>27</v>
      </c>
      <c r="D42" s="10" t="s">
        <v>28</v>
      </c>
      <c r="E42" s="10" t="s">
        <v>29</v>
      </c>
    </row>
    <row r="43" spans="1:5">
      <c r="A43" s="11">
        <v>1</v>
      </c>
      <c r="B43" s="11">
        <f>怪物表!C6</f>
        <v>440</v>
      </c>
      <c r="C43" s="11">
        <f>怪物表!E6</f>
        <v>4.4</v>
      </c>
      <c r="D43" s="11">
        <f>怪物表!G6</f>
        <v>50</v>
      </c>
      <c r="E43" s="14">
        <v>2</v>
      </c>
    </row>
    <row r="44" spans="1:5">
      <c r="A44" s="11">
        <v>2</v>
      </c>
      <c r="B44" s="11">
        <f t="shared" ref="B44:B47" si="6">B43*E43</f>
        <v>880</v>
      </c>
      <c r="C44" s="11">
        <f t="shared" ref="C44:C47" si="7">C43</f>
        <v>4.4</v>
      </c>
      <c r="D44" s="11">
        <f t="shared" ref="D44:D47" si="8">D43*E43</f>
        <v>100</v>
      </c>
      <c r="E44" s="14">
        <v>2</v>
      </c>
    </row>
    <row r="45" spans="1:5">
      <c r="A45" s="11">
        <v>3</v>
      </c>
      <c r="B45" s="11">
        <f t="shared" si="6"/>
        <v>1760</v>
      </c>
      <c r="C45" s="11">
        <f t="shared" si="7"/>
        <v>4.4</v>
      </c>
      <c r="D45" s="11">
        <f t="shared" si="8"/>
        <v>200</v>
      </c>
      <c r="E45" s="14">
        <v>2</v>
      </c>
    </row>
    <row r="46" spans="1:5">
      <c r="A46" s="11">
        <v>4</v>
      </c>
      <c r="B46" s="11">
        <f t="shared" si="6"/>
        <v>3520</v>
      </c>
      <c r="C46" s="11">
        <f t="shared" si="7"/>
        <v>4.4</v>
      </c>
      <c r="D46" s="11">
        <f t="shared" si="8"/>
        <v>400</v>
      </c>
      <c r="E46" s="14">
        <v>2</v>
      </c>
    </row>
    <row r="47" spans="1:5">
      <c r="A47" s="11">
        <v>5</v>
      </c>
      <c r="B47" s="11">
        <f t="shared" si="6"/>
        <v>7040</v>
      </c>
      <c r="C47" s="11">
        <f t="shared" si="7"/>
        <v>4.4</v>
      </c>
      <c r="D47" s="11">
        <f t="shared" si="8"/>
        <v>800</v>
      </c>
      <c r="E47" s="14">
        <v>2</v>
      </c>
    </row>
    <row r="52" s="10" customFormat="1" spans="1:5">
      <c r="A52" s="10" t="s">
        <v>34</v>
      </c>
      <c r="B52" s="10" t="s">
        <v>26</v>
      </c>
      <c r="C52" s="10" t="s">
        <v>27</v>
      </c>
      <c r="D52" s="10" t="s">
        <v>28</v>
      </c>
      <c r="E52" s="10" t="s">
        <v>29</v>
      </c>
    </row>
    <row r="53" spans="1:5">
      <c r="A53" s="11">
        <v>1</v>
      </c>
      <c r="B53" s="11">
        <f>怪物表!C7</f>
        <v>440</v>
      </c>
      <c r="C53" s="11">
        <f>怪物表!E7</f>
        <v>5.2</v>
      </c>
      <c r="D53" s="11">
        <f>怪物表!G7</f>
        <v>60</v>
      </c>
      <c r="E53" s="14">
        <v>2</v>
      </c>
    </row>
    <row r="54" spans="1:5">
      <c r="A54" s="11">
        <v>2</v>
      </c>
      <c r="B54" s="11">
        <f t="shared" ref="B54:B57" si="9">B53*E53</f>
        <v>880</v>
      </c>
      <c r="C54" s="11">
        <f t="shared" ref="C54:C57" si="10">C53</f>
        <v>5.2</v>
      </c>
      <c r="D54" s="11">
        <f t="shared" ref="D54:D57" si="11">D53*E53</f>
        <v>120</v>
      </c>
      <c r="E54" s="14">
        <v>2</v>
      </c>
    </row>
    <row r="55" spans="1:5">
      <c r="A55" s="11">
        <v>3</v>
      </c>
      <c r="B55" s="11">
        <f t="shared" si="9"/>
        <v>1760</v>
      </c>
      <c r="C55" s="11">
        <f t="shared" si="10"/>
        <v>5.2</v>
      </c>
      <c r="D55" s="11">
        <f t="shared" si="11"/>
        <v>240</v>
      </c>
      <c r="E55" s="14">
        <v>2</v>
      </c>
    </row>
    <row r="56" spans="1:5">
      <c r="A56" s="11">
        <v>4</v>
      </c>
      <c r="B56" s="11">
        <f t="shared" si="9"/>
        <v>3520</v>
      </c>
      <c r="C56" s="11">
        <f t="shared" si="10"/>
        <v>5.2</v>
      </c>
      <c r="D56" s="11">
        <f t="shared" si="11"/>
        <v>480</v>
      </c>
      <c r="E56" s="14">
        <v>2</v>
      </c>
    </row>
    <row r="57" spans="1:5">
      <c r="A57" s="11">
        <v>5</v>
      </c>
      <c r="B57" s="11">
        <f t="shared" si="9"/>
        <v>7040</v>
      </c>
      <c r="C57" s="11">
        <f t="shared" si="10"/>
        <v>5.2</v>
      </c>
      <c r="D57" s="11">
        <f t="shared" si="11"/>
        <v>960</v>
      </c>
      <c r="E57" s="14">
        <v>2</v>
      </c>
    </row>
    <row r="62" s="10" customFormat="1" spans="1:5">
      <c r="A62" s="10" t="s">
        <v>35</v>
      </c>
      <c r="B62" s="10" t="s">
        <v>26</v>
      </c>
      <c r="C62" s="10" t="s">
        <v>27</v>
      </c>
      <c r="D62" s="10" t="s">
        <v>28</v>
      </c>
      <c r="E62" s="10" t="s">
        <v>29</v>
      </c>
    </row>
    <row r="63" spans="1:5">
      <c r="A63" s="11">
        <v>1</v>
      </c>
      <c r="B63" s="11">
        <f>怪物表!C8</f>
        <v>187</v>
      </c>
      <c r="C63" s="11">
        <f>怪物表!E8</f>
        <v>16</v>
      </c>
      <c r="D63" s="11">
        <f>怪物表!G8</f>
        <v>70</v>
      </c>
      <c r="E63" s="14">
        <v>2</v>
      </c>
    </row>
    <row r="64" spans="1:5">
      <c r="A64" s="11">
        <v>2</v>
      </c>
      <c r="B64" s="11">
        <f t="shared" ref="B64:B67" si="12">B63*E63</f>
        <v>374</v>
      </c>
      <c r="C64" s="11">
        <f t="shared" ref="C64:C67" si="13">C63</f>
        <v>16</v>
      </c>
      <c r="D64" s="11">
        <f t="shared" ref="D64:D67" si="14">D63*E63</f>
        <v>140</v>
      </c>
      <c r="E64" s="14">
        <v>2</v>
      </c>
    </row>
    <row r="65" spans="1:5">
      <c r="A65" s="11">
        <v>3</v>
      </c>
      <c r="B65" s="11">
        <f t="shared" si="12"/>
        <v>748</v>
      </c>
      <c r="C65" s="11">
        <f t="shared" si="13"/>
        <v>16</v>
      </c>
      <c r="D65" s="11">
        <f t="shared" si="14"/>
        <v>280</v>
      </c>
      <c r="E65" s="14">
        <v>2</v>
      </c>
    </row>
    <row r="66" spans="1:5">
      <c r="A66" s="11">
        <v>4</v>
      </c>
      <c r="B66" s="11">
        <f t="shared" si="12"/>
        <v>1496</v>
      </c>
      <c r="C66" s="11">
        <f t="shared" si="13"/>
        <v>16</v>
      </c>
      <c r="D66" s="11">
        <f t="shared" si="14"/>
        <v>560</v>
      </c>
      <c r="E66" s="14">
        <v>2</v>
      </c>
    </row>
    <row r="67" spans="1:5">
      <c r="A67" s="11">
        <v>5</v>
      </c>
      <c r="B67" s="11">
        <f t="shared" si="12"/>
        <v>2992</v>
      </c>
      <c r="C67" s="11">
        <f t="shared" si="13"/>
        <v>16</v>
      </c>
      <c r="D67" s="11">
        <f t="shared" si="14"/>
        <v>1120</v>
      </c>
      <c r="E67" s="14">
        <v>2</v>
      </c>
    </row>
    <row r="72" s="10" customFormat="1" spans="1:5">
      <c r="A72" s="10" t="s">
        <v>36</v>
      </c>
      <c r="B72" s="10" t="s">
        <v>26</v>
      </c>
      <c r="C72" s="10" t="s">
        <v>27</v>
      </c>
      <c r="D72" s="10" t="s">
        <v>28</v>
      </c>
      <c r="E72" s="10" t="s">
        <v>29</v>
      </c>
    </row>
    <row r="73" spans="1:5">
      <c r="A73" s="11">
        <v>1</v>
      </c>
      <c r="B73" s="11">
        <f>怪物表!C9</f>
        <v>440</v>
      </c>
      <c r="C73" s="11">
        <f>怪物表!E9</f>
        <v>8</v>
      </c>
      <c r="D73" s="11">
        <f>怪物表!G9</f>
        <v>80</v>
      </c>
      <c r="E73" s="14">
        <v>2</v>
      </c>
    </row>
    <row r="74" spans="1:5">
      <c r="A74" s="11">
        <v>2</v>
      </c>
      <c r="B74" s="11">
        <f t="shared" ref="B74:B77" si="15">B73*E73</f>
        <v>880</v>
      </c>
      <c r="C74" s="11">
        <f t="shared" ref="C74:C77" si="16">C73</f>
        <v>8</v>
      </c>
      <c r="D74" s="11">
        <f t="shared" ref="D74:D77" si="17">D73*E73</f>
        <v>160</v>
      </c>
      <c r="E74" s="14">
        <v>2</v>
      </c>
    </row>
    <row r="75" spans="1:5">
      <c r="A75" s="11">
        <v>3</v>
      </c>
      <c r="B75" s="11">
        <f t="shared" si="15"/>
        <v>1760</v>
      </c>
      <c r="C75" s="11">
        <f t="shared" si="16"/>
        <v>8</v>
      </c>
      <c r="D75" s="11">
        <f t="shared" si="17"/>
        <v>320</v>
      </c>
      <c r="E75" s="14">
        <v>2</v>
      </c>
    </row>
    <row r="76" spans="1:5">
      <c r="A76" s="11">
        <v>4</v>
      </c>
      <c r="B76" s="11">
        <f t="shared" si="15"/>
        <v>3520</v>
      </c>
      <c r="C76" s="11">
        <f t="shared" si="16"/>
        <v>8</v>
      </c>
      <c r="D76" s="11">
        <f t="shared" si="17"/>
        <v>640</v>
      </c>
      <c r="E76" s="14">
        <v>2</v>
      </c>
    </row>
    <row r="77" spans="1:5">
      <c r="A77" s="11">
        <v>5</v>
      </c>
      <c r="B77" s="11">
        <f t="shared" si="15"/>
        <v>7040</v>
      </c>
      <c r="C77" s="11">
        <f t="shared" si="16"/>
        <v>8</v>
      </c>
      <c r="D77" s="11">
        <f t="shared" si="17"/>
        <v>1280</v>
      </c>
      <c r="E77" s="14">
        <v>2</v>
      </c>
    </row>
    <row r="82" s="10" customFormat="1" spans="1:5">
      <c r="A82" s="10" t="s">
        <v>37</v>
      </c>
      <c r="B82" s="10" t="s">
        <v>26</v>
      </c>
      <c r="C82" s="10" t="s">
        <v>27</v>
      </c>
      <c r="D82" s="10" t="s">
        <v>28</v>
      </c>
      <c r="E82" s="10" t="s">
        <v>29</v>
      </c>
    </row>
    <row r="83" spans="1:5">
      <c r="A83" s="11">
        <v>1</v>
      </c>
      <c r="B83" s="11">
        <f>怪物表!C10</f>
        <v>3520</v>
      </c>
      <c r="C83" s="11">
        <f>怪物表!E10</f>
        <v>1.6</v>
      </c>
      <c r="D83" s="11">
        <f>怪物表!G10</f>
        <v>90</v>
      </c>
      <c r="E83" s="14">
        <v>2</v>
      </c>
    </row>
    <row r="84" spans="1:5">
      <c r="A84" s="11">
        <v>2</v>
      </c>
      <c r="B84" s="11">
        <f t="shared" ref="B84:B87" si="18">B83*E83</f>
        <v>7040</v>
      </c>
      <c r="C84" s="11">
        <f t="shared" ref="C84:C87" si="19">C83</f>
        <v>1.6</v>
      </c>
      <c r="D84" s="11">
        <f t="shared" ref="D84:D87" si="20">D83*E83</f>
        <v>180</v>
      </c>
      <c r="E84" s="14">
        <v>2</v>
      </c>
    </row>
    <row r="85" spans="1:5">
      <c r="A85" s="11">
        <v>3</v>
      </c>
      <c r="B85" s="11">
        <f t="shared" si="18"/>
        <v>14080</v>
      </c>
      <c r="C85" s="11">
        <f t="shared" si="19"/>
        <v>1.6</v>
      </c>
      <c r="D85" s="11">
        <f t="shared" si="20"/>
        <v>360</v>
      </c>
      <c r="E85" s="14">
        <v>2</v>
      </c>
    </row>
    <row r="86" spans="1:5">
      <c r="A86" s="11">
        <v>4</v>
      </c>
      <c r="B86" s="11">
        <f t="shared" si="18"/>
        <v>28160</v>
      </c>
      <c r="C86" s="11">
        <f t="shared" si="19"/>
        <v>1.6</v>
      </c>
      <c r="D86" s="11">
        <f t="shared" si="20"/>
        <v>720</v>
      </c>
      <c r="E86" s="14">
        <v>2</v>
      </c>
    </row>
    <row r="87" spans="1:5">
      <c r="A87" s="11">
        <v>5</v>
      </c>
      <c r="B87" s="11">
        <f t="shared" si="18"/>
        <v>56320</v>
      </c>
      <c r="C87" s="11">
        <f t="shared" si="19"/>
        <v>1.6</v>
      </c>
      <c r="D87" s="11">
        <f t="shared" si="20"/>
        <v>1440</v>
      </c>
      <c r="E87" s="14">
        <v>2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F22" sqref="F22"/>
    </sheetView>
  </sheetViews>
  <sheetFormatPr defaultColWidth="9.23076923076923" defaultRowHeight="16.8" outlineLevelCol="7"/>
  <cols>
    <col min="1" max="2" width="9.23076923076923" style="11"/>
    <col min="3" max="3" width="12.9230769230769" style="11"/>
    <col min="4" max="4" width="10.3076923076923" style="11" customWidth="1"/>
    <col min="5" max="5" width="9.23076923076923" style="11"/>
    <col min="6" max="6" width="29.0769230769231" style="11" customWidth="1"/>
    <col min="7" max="7" width="12.9230769230769" style="11"/>
    <col min="8" max="16384" width="9.23076923076923" style="11"/>
  </cols>
  <sheetData>
    <row r="1" s="10" customFormat="1" spans="1:8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</row>
    <row r="2" spans="1:8">
      <c r="A2" s="11" t="s">
        <v>46</v>
      </c>
      <c r="B2" s="12">
        <v>1</v>
      </c>
      <c r="C2" s="13">
        <v>110</v>
      </c>
      <c r="D2" s="12">
        <v>1</v>
      </c>
      <c r="E2" s="12">
        <v>4</v>
      </c>
      <c r="F2" s="13">
        <f>C2*E2</f>
        <v>440</v>
      </c>
      <c r="G2" s="14">
        <v>10</v>
      </c>
      <c r="H2" s="14">
        <v>10</v>
      </c>
    </row>
    <row r="3" spans="1:7">
      <c r="A3" s="11" t="s">
        <v>47</v>
      </c>
      <c r="B3" s="12">
        <v>1.4</v>
      </c>
      <c r="C3" s="11">
        <f>B3*$C$2</f>
        <v>154</v>
      </c>
      <c r="D3" s="12">
        <v>1</v>
      </c>
      <c r="E3" s="11">
        <f>E2*D3</f>
        <v>4</v>
      </c>
      <c r="F3" s="13">
        <f t="shared" ref="F3:F10" si="0">C3*E3</f>
        <v>616</v>
      </c>
      <c r="G3" s="11">
        <f>G2+$H$2</f>
        <v>20</v>
      </c>
    </row>
    <row r="4" spans="1:7">
      <c r="A4" s="11" t="s">
        <v>48</v>
      </c>
      <c r="B4" s="12">
        <v>1.8</v>
      </c>
      <c r="C4" s="11">
        <f t="shared" ref="C4:C10" si="1">B4*$C$2</f>
        <v>198</v>
      </c>
      <c r="D4" s="12">
        <v>1.2</v>
      </c>
      <c r="E4" s="11">
        <f>E2*D4</f>
        <v>4.8</v>
      </c>
      <c r="F4" s="13">
        <f t="shared" si="0"/>
        <v>950.4</v>
      </c>
      <c r="G4" s="11">
        <f t="shared" ref="G4:G10" si="2">G3+$H$2</f>
        <v>30</v>
      </c>
    </row>
    <row r="5" spans="1:7">
      <c r="A5" s="11" t="s">
        <v>49</v>
      </c>
      <c r="B5" s="12">
        <v>3</v>
      </c>
      <c r="C5" s="11">
        <f t="shared" si="1"/>
        <v>330</v>
      </c>
      <c r="D5" s="12">
        <v>1</v>
      </c>
      <c r="E5" s="11">
        <f>D5*E2</f>
        <v>4</v>
      </c>
      <c r="F5" s="13">
        <f t="shared" si="0"/>
        <v>1320</v>
      </c>
      <c r="G5" s="11">
        <f t="shared" si="2"/>
        <v>40</v>
      </c>
    </row>
    <row r="6" spans="1:7">
      <c r="A6" s="11" t="s">
        <v>50</v>
      </c>
      <c r="B6" s="12">
        <v>4</v>
      </c>
      <c r="C6" s="11">
        <f t="shared" si="1"/>
        <v>440</v>
      </c>
      <c r="D6" s="12">
        <v>1.1</v>
      </c>
      <c r="E6" s="11">
        <f>D6*E2</f>
        <v>4.4</v>
      </c>
      <c r="F6" s="13">
        <f t="shared" si="0"/>
        <v>1936</v>
      </c>
      <c r="G6" s="11">
        <f t="shared" si="2"/>
        <v>50</v>
      </c>
    </row>
    <row r="7" spans="1:7">
      <c r="A7" s="11" t="s">
        <v>51</v>
      </c>
      <c r="B7" s="12">
        <v>4</v>
      </c>
      <c r="C7" s="11">
        <f t="shared" si="1"/>
        <v>440</v>
      </c>
      <c r="D7" s="12">
        <v>1.3</v>
      </c>
      <c r="E7" s="11">
        <f>D7*E2</f>
        <v>5.2</v>
      </c>
      <c r="F7" s="13">
        <f t="shared" si="0"/>
        <v>2288</v>
      </c>
      <c r="G7" s="11">
        <f t="shared" si="2"/>
        <v>60</v>
      </c>
    </row>
    <row r="8" spans="1:7">
      <c r="A8" s="11" t="s">
        <v>52</v>
      </c>
      <c r="B8" s="12">
        <v>1.7</v>
      </c>
      <c r="C8" s="11">
        <f t="shared" si="1"/>
        <v>187</v>
      </c>
      <c r="D8" s="12">
        <v>4</v>
      </c>
      <c r="E8" s="11">
        <f>D8*E2</f>
        <v>16</v>
      </c>
      <c r="F8" s="13">
        <f t="shared" si="0"/>
        <v>2992</v>
      </c>
      <c r="G8" s="11">
        <f t="shared" si="2"/>
        <v>70</v>
      </c>
    </row>
    <row r="9" spans="1:7">
      <c r="A9" s="11" t="s">
        <v>53</v>
      </c>
      <c r="B9" s="12">
        <v>4</v>
      </c>
      <c r="C9" s="11">
        <f t="shared" si="1"/>
        <v>440</v>
      </c>
      <c r="D9" s="12">
        <v>2</v>
      </c>
      <c r="E9" s="11">
        <f>D9*E2</f>
        <v>8</v>
      </c>
      <c r="F9" s="13">
        <f t="shared" si="0"/>
        <v>3520</v>
      </c>
      <c r="G9" s="11">
        <f t="shared" si="2"/>
        <v>80</v>
      </c>
    </row>
    <row r="10" spans="1:7">
      <c r="A10" s="11" t="s">
        <v>54</v>
      </c>
      <c r="B10" s="12">
        <v>32</v>
      </c>
      <c r="C10" s="11">
        <f t="shared" si="1"/>
        <v>3520</v>
      </c>
      <c r="D10" s="12">
        <v>0.4</v>
      </c>
      <c r="E10" s="11">
        <f>D10*E2</f>
        <v>1.6</v>
      </c>
      <c r="F10" s="13">
        <f t="shared" si="0"/>
        <v>5632</v>
      </c>
      <c r="G10" s="11">
        <f t="shared" si="2"/>
        <v>90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workbookViewId="0">
      <selection activeCell="C26" sqref="C26"/>
    </sheetView>
  </sheetViews>
  <sheetFormatPr defaultColWidth="9.23076923076923" defaultRowHeight="16.8"/>
  <cols>
    <col min="1" max="2" width="9.23076923076923" style="3"/>
    <col min="3" max="3" width="17.7692307692308" style="3" customWidth="1"/>
    <col min="4" max="4" width="10.3076923076923" style="3" customWidth="1"/>
    <col min="5" max="5" width="15.1538461538462" style="3" customWidth="1"/>
    <col min="6" max="8" width="9.23076923076923" style="3"/>
    <col min="9" max="9" width="15.1538461538462" style="3" customWidth="1"/>
    <col min="10" max="10" width="9.23076923076923" style="3"/>
    <col min="11" max="12" width="10.3076923076923" style="3" customWidth="1"/>
    <col min="13" max="16384" width="9.23076923076923" style="3"/>
  </cols>
  <sheetData>
    <row r="1" s="1" customFormat="1" spans="1:11">
      <c r="A1" s="4" t="s">
        <v>55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2" customFormat="1" spans="1:12">
      <c r="A2" s="2" t="s">
        <v>56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H2" s="2" t="s">
        <v>63</v>
      </c>
      <c r="I2" s="2" t="s">
        <v>64</v>
      </c>
      <c r="J2" s="2" t="s">
        <v>65</v>
      </c>
      <c r="K2" s="2" t="s">
        <v>45</v>
      </c>
      <c r="L2" s="2" t="s">
        <v>66</v>
      </c>
    </row>
    <row r="3" spans="1:12">
      <c r="A3" s="3" t="s">
        <v>67</v>
      </c>
      <c r="B3" s="3">
        <v>1</v>
      </c>
      <c r="C3" s="5">
        <f>((2*POWER(H3*H3-16,1/2)+4)/4)*(F3/D3)</f>
        <v>100.442286340599</v>
      </c>
      <c r="D3" s="5">
        <v>0.8</v>
      </c>
      <c r="E3" s="7">
        <v>0.7</v>
      </c>
      <c r="F3" s="5">
        <v>18</v>
      </c>
      <c r="G3" s="7">
        <v>1.6</v>
      </c>
      <c r="H3" s="5">
        <v>8</v>
      </c>
      <c r="I3" s="7">
        <v>1.2</v>
      </c>
      <c r="J3" s="5">
        <v>80</v>
      </c>
      <c r="K3" s="7">
        <v>1.757</v>
      </c>
      <c r="L3" s="3">
        <f>J3/2</f>
        <v>40</v>
      </c>
    </row>
    <row r="4" spans="2:12">
      <c r="B4" s="3">
        <v>2</v>
      </c>
      <c r="C4" s="6">
        <f>((2*POWER(H4*H4-16,1/2)+4)/4)*(F4/D4)</f>
        <v>275.836363501078</v>
      </c>
      <c r="D4" s="3">
        <f>D3*E3</f>
        <v>0.56</v>
      </c>
      <c r="E4" s="8">
        <f>E3</f>
        <v>0.7</v>
      </c>
      <c r="F4" s="3">
        <f>F3*G3</f>
        <v>28.8</v>
      </c>
      <c r="G4" s="9">
        <f>G3</f>
        <v>1.6</v>
      </c>
      <c r="H4" s="3">
        <f>H3*I3</f>
        <v>9.6</v>
      </c>
      <c r="I4" s="9">
        <f>I3</f>
        <v>1.2</v>
      </c>
      <c r="J4" s="3">
        <f>J3*K3</f>
        <v>140.56</v>
      </c>
      <c r="K4" s="9">
        <f>K3</f>
        <v>1.757</v>
      </c>
      <c r="L4" s="3">
        <f t="shared" ref="L4:L17" si="0">J4/2</f>
        <v>70.28</v>
      </c>
    </row>
    <row r="5" spans="2:12">
      <c r="B5" s="3">
        <v>3</v>
      </c>
      <c r="C5" s="6">
        <f>((2*POWER(H5*H5-16,1/2)+4)/4)*(F5/D5)</f>
        <v>752.518066341316</v>
      </c>
      <c r="D5" s="3">
        <f>D4*E4</f>
        <v>0.392</v>
      </c>
      <c r="E5" s="8">
        <f>E4</f>
        <v>0.7</v>
      </c>
      <c r="F5" s="3">
        <f>F4*G4</f>
        <v>46.08</v>
      </c>
      <c r="G5" s="9">
        <f>G4</f>
        <v>1.6</v>
      </c>
      <c r="H5" s="3">
        <f>H4*I4</f>
        <v>11.52</v>
      </c>
      <c r="I5" s="9">
        <f>I4</f>
        <v>1.2</v>
      </c>
      <c r="J5" s="3">
        <f>J4*K4</f>
        <v>246.96392</v>
      </c>
      <c r="K5" s="9">
        <f t="shared" ref="K5:K17" si="1">K4</f>
        <v>1.757</v>
      </c>
      <c r="L5" s="3">
        <f t="shared" si="0"/>
        <v>123.48196</v>
      </c>
    </row>
    <row r="6" spans="2:12">
      <c r="B6" s="3">
        <v>4</v>
      </c>
      <c r="C6" s="6">
        <f>((2*POWER(H6*H6-16,1/2)+4)/4)*(F6/D6)</f>
        <v>2046.41523295459</v>
      </c>
      <c r="D6" s="3">
        <f>D5*E5</f>
        <v>0.2744</v>
      </c>
      <c r="E6" s="8">
        <f>E5</f>
        <v>0.7</v>
      </c>
      <c r="F6" s="3">
        <f>F5*G5</f>
        <v>73.728</v>
      </c>
      <c r="G6" s="9">
        <f>G5</f>
        <v>1.6</v>
      </c>
      <c r="H6" s="3">
        <f>H5*I5</f>
        <v>13.824</v>
      </c>
      <c r="I6" s="9">
        <f>I5</f>
        <v>1.2</v>
      </c>
      <c r="J6" s="3">
        <f>J5*K5</f>
        <v>433.91560744</v>
      </c>
      <c r="K6" s="9">
        <f t="shared" si="1"/>
        <v>1.757</v>
      </c>
      <c r="L6" s="3">
        <f t="shared" si="0"/>
        <v>216.95780372</v>
      </c>
    </row>
    <row r="7" spans="2:12">
      <c r="B7" s="3">
        <v>5</v>
      </c>
      <c r="C7" s="6">
        <f>((2*POWER(H7*H7-16,1/2)+4)/4)*(F7/D7)</f>
        <v>5557.79708188226</v>
      </c>
      <c r="D7" s="3">
        <f>D6*E6</f>
        <v>0.19208</v>
      </c>
      <c r="E7" s="8">
        <f>E6</f>
        <v>0.7</v>
      </c>
      <c r="F7" s="3">
        <f>F6*G6</f>
        <v>117.9648</v>
      </c>
      <c r="G7" s="9">
        <f>G6</f>
        <v>1.6</v>
      </c>
      <c r="H7" s="3">
        <f>H6*I6</f>
        <v>16.5888</v>
      </c>
      <c r="I7" s="9">
        <f>I6</f>
        <v>1.2</v>
      </c>
      <c r="J7" s="3">
        <f>J6*K6</f>
        <v>762.38972227208</v>
      </c>
      <c r="K7" s="9">
        <f>K6</f>
        <v>1.757</v>
      </c>
      <c r="L7" s="3">
        <f t="shared" si="0"/>
        <v>381.19486113604</v>
      </c>
    </row>
    <row r="8" spans="1:12">
      <c r="A8" s="3" t="s">
        <v>56</v>
      </c>
      <c r="B8" s="3">
        <v>1</v>
      </c>
      <c r="C8" s="5">
        <f>((2*POWER(H8*H8-16,1/2)+8)/4)*(F8/D8)</f>
        <v>158.852549156242</v>
      </c>
      <c r="D8" s="5">
        <v>1.6</v>
      </c>
      <c r="E8" s="7">
        <v>0.9</v>
      </c>
      <c r="F8" s="5">
        <v>60</v>
      </c>
      <c r="G8" s="7">
        <v>1.7</v>
      </c>
      <c r="H8" s="5">
        <v>6</v>
      </c>
      <c r="I8" s="7">
        <v>1.2</v>
      </c>
      <c r="J8" s="5">
        <v>120</v>
      </c>
      <c r="K8" s="9">
        <f t="shared" si="1"/>
        <v>1.757</v>
      </c>
      <c r="L8" s="3">
        <f t="shared" si="0"/>
        <v>60</v>
      </c>
    </row>
    <row r="9" spans="2:12">
      <c r="B9" s="3">
        <v>2</v>
      </c>
      <c r="C9" s="6">
        <f>((2*POWER(H9*H9-16,1/2)+8)/4)*(F9/D9)</f>
        <v>353.693918583857</v>
      </c>
      <c r="D9" s="3">
        <f>D8*E8</f>
        <v>1.44</v>
      </c>
      <c r="E9" s="9">
        <f>E8</f>
        <v>0.9</v>
      </c>
      <c r="F9" s="3">
        <f>F8*G8</f>
        <v>102</v>
      </c>
      <c r="G9" s="9">
        <f>G8</f>
        <v>1.7</v>
      </c>
      <c r="H9" s="3">
        <f>H8*I8</f>
        <v>7.2</v>
      </c>
      <c r="I9" s="9">
        <f>I8</f>
        <v>1.2</v>
      </c>
      <c r="J9" s="3">
        <f>J8*K8</f>
        <v>210.84</v>
      </c>
      <c r="K9" s="9">
        <f t="shared" si="1"/>
        <v>1.757</v>
      </c>
      <c r="L9" s="3">
        <f t="shared" si="0"/>
        <v>105.42</v>
      </c>
    </row>
    <row r="10" spans="2:12">
      <c r="B10" s="3">
        <v>3</v>
      </c>
      <c r="C10" s="6">
        <f>((2*POWER(H10*H10-16,1/2)+8)/4)*(F10/D10)</f>
        <v>779.918860111226</v>
      </c>
      <c r="D10" s="3">
        <f>D9*E9</f>
        <v>1.296</v>
      </c>
      <c r="E10" s="9">
        <f>E9</f>
        <v>0.9</v>
      </c>
      <c r="F10" s="3">
        <f>F9*G9</f>
        <v>173.4</v>
      </c>
      <c r="G10" s="9">
        <f>G9</f>
        <v>1.7</v>
      </c>
      <c r="H10" s="3">
        <f>H9*I9</f>
        <v>8.64</v>
      </c>
      <c r="I10" s="9">
        <f>I9</f>
        <v>1.2</v>
      </c>
      <c r="J10" s="3">
        <f>J9*K9</f>
        <v>370.44588</v>
      </c>
      <c r="K10" s="9">
        <f t="shared" si="1"/>
        <v>1.757</v>
      </c>
      <c r="L10" s="3">
        <f t="shared" si="0"/>
        <v>185.22294</v>
      </c>
    </row>
    <row r="11" spans="2:12">
      <c r="B11" s="3">
        <v>4</v>
      </c>
      <c r="C11" s="6">
        <f>((2*POWER(H11*H11-16,1/2)+8)/4)*(F11/D11)</f>
        <v>1714.15733053077</v>
      </c>
      <c r="D11" s="3">
        <f>D10*E10</f>
        <v>1.1664</v>
      </c>
      <c r="E11" s="9">
        <f>E10</f>
        <v>0.9</v>
      </c>
      <c r="F11" s="3">
        <f>F10*G10</f>
        <v>294.78</v>
      </c>
      <c r="G11" s="9">
        <f>G10</f>
        <v>1.7</v>
      </c>
      <c r="H11" s="3">
        <f>H10*I10</f>
        <v>10.368</v>
      </c>
      <c r="I11" s="9">
        <f>I10</f>
        <v>1.2</v>
      </c>
      <c r="J11" s="3">
        <f>J10*K10</f>
        <v>650.87341116</v>
      </c>
      <c r="K11" s="9">
        <f t="shared" si="1"/>
        <v>1.757</v>
      </c>
      <c r="L11" s="3">
        <f t="shared" si="0"/>
        <v>325.43670558</v>
      </c>
    </row>
    <row r="12" spans="2:12">
      <c r="B12" s="3">
        <v>5</v>
      </c>
      <c r="C12" s="6">
        <f>((2*POWER(H12*H12-16,1/2)+8)/4)*(F12/D12)</f>
        <v>3766.71821927817</v>
      </c>
      <c r="D12" s="3">
        <f>D11*E11</f>
        <v>1.04976</v>
      </c>
      <c r="E12" s="9">
        <f>E11</f>
        <v>0.9</v>
      </c>
      <c r="F12" s="3">
        <f>F11*G11</f>
        <v>501.126</v>
      </c>
      <c r="G12" s="9">
        <f>G11</f>
        <v>1.7</v>
      </c>
      <c r="H12" s="3">
        <f>H11*I11</f>
        <v>12.4416</v>
      </c>
      <c r="I12" s="9">
        <f>I11</f>
        <v>1.2</v>
      </c>
      <c r="J12" s="3">
        <f>J11*K11</f>
        <v>1143.58458340812</v>
      </c>
      <c r="K12" s="9">
        <f t="shared" si="1"/>
        <v>1.757</v>
      </c>
      <c r="L12" s="3">
        <f t="shared" si="0"/>
        <v>571.79229170406</v>
      </c>
    </row>
    <row r="13" spans="1:12">
      <c r="A13" s="3" t="s">
        <v>68</v>
      </c>
      <c r="B13" s="3">
        <v>1</v>
      </c>
      <c r="C13" s="6">
        <f>((2*POWER(H13*H13-16,1/2)+4)/4)*(F13/D13)*2</f>
        <v>44.6606055596467</v>
      </c>
      <c r="D13" s="5">
        <v>1</v>
      </c>
      <c r="E13" s="7">
        <v>1</v>
      </c>
      <c r="F13" s="5">
        <v>4</v>
      </c>
      <c r="G13" s="7">
        <v>1.6</v>
      </c>
      <c r="H13" s="5">
        <v>10</v>
      </c>
      <c r="I13" s="7">
        <v>1.2</v>
      </c>
      <c r="J13" s="5">
        <v>80</v>
      </c>
      <c r="K13" s="9">
        <f t="shared" si="1"/>
        <v>1.757</v>
      </c>
      <c r="L13" s="3">
        <f t="shared" si="0"/>
        <v>40</v>
      </c>
    </row>
    <row r="14" spans="2:12">
      <c r="B14" s="3">
        <v>2</v>
      </c>
      <c r="C14" s="6">
        <f>((2*POWER(H14*H14-16,1/2)+4)/4)*(F14/D14)*2</f>
        <v>85.2077343935025</v>
      </c>
      <c r="D14" s="3">
        <f>D13*E13</f>
        <v>1</v>
      </c>
      <c r="E14" s="9">
        <f>E13</f>
        <v>1</v>
      </c>
      <c r="F14" s="3">
        <f>F13*G13</f>
        <v>6.4</v>
      </c>
      <c r="G14" s="9">
        <f>G13</f>
        <v>1.6</v>
      </c>
      <c r="H14" s="3">
        <f>H13*I13</f>
        <v>12</v>
      </c>
      <c r="I14" s="9">
        <f>I13</f>
        <v>1.2</v>
      </c>
      <c r="J14" s="3">
        <f>J13*K13</f>
        <v>140.56</v>
      </c>
      <c r="K14" s="9">
        <f t="shared" si="1"/>
        <v>1.757</v>
      </c>
      <c r="L14" s="3">
        <f t="shared" si="0"/>
        <v>70.28</v>
      </c>
    </row>
    <row r="15" spans="2:12">
      <c r="B15" s="3">
        <v>3</v>
      </c>
      <c r="C15" s="6">
        <f>((2*POWER(H15*H15-16,1/2)+4)/4)*(F15/D15)*2</f>
        <v>162.132922087756</v>
      </c>
      <c r="D15" s="3">
        <f>D14*E14</f>
        <v>1</v>
      </c>
      <c r="E15" s="9">
        <f>E14</f>
        <v>1</v>
      </c>
      <c r="F15" s="3">
        <f>F14*G14</f>
        <v>10.24</v>
      </c>
      <c r="G15" s="9">
        <f>G14</f>
        <v>1.6</v>
      </c>
      <c r="H15" s="3">
        <f>H14*I14</f>
        <v>14.4</v>
      </c>
      <c r="I15" s="9">
        <f>I14</f>
        <v>1.2</v>
      </c>
      <c r="J15" s="3">
        <f>J14*K14</f>
        <v>246.96392</v>
      </c>
      <c r="K15" s="9">
        <f t="shared" si="1"/>
        <v>1.757</v>
      </c>
      <c r="L15" s="3">
        <f t="shared" si="0"/>
        <v>123.48196</v>
      </c>
    </row>
    <row r="16" spans="2:12">
      <c r="B16" s="3">
        <v>4</v>
      </c>
      <c r="C16" s="6">
        <f>((2*POWER(H16*H16-16,1/2)+4)/4)*(F16/D16)*2</f>
        <v>308.193907221653</v>
      </c>
      <c r="D16" s="3">
        <f>D15*E15</f>
        <v>1</v>
      </c>
      <c r="E16" s="9">
        <f>E15</f>
        <v>1</v>
      </c>
      <c r="F16" s="3">
        <f>F15*G15</f>
        <v>16.384</v>
      </c>
      <c r="G16" s="9">
        <f>G15</f>
        <v>1.6</v>
      </c>
      <c r="H16" s="3">
        <f>H15*I15</f>
        <v>17.28</v>
      </c>
      <c r="I16" s="9">
        <f>I15</f>
        <v>1.2</v>
      </c>
      <c r="J16" s="3">
        <f>J15*K15</f>
        <v>433.91560744</v>
      </c>
      <c r="K16" s="9">
        <f t="shared" si="1"/>
        <v>1.757</v>
      </c>
      <c r="L16" s="3">
        <f t="shared" si="0"/>
        <v>216.95780372</v>
      </c>
    </row>
    <row r="17" spans="2:12">
      <c r="B17" s="3">
        <v>5</v>
      </c>
      <c r="C17" s="6">
        <f>((2*POWER(H17*H17-16,1/2)+4)/4)*(F17/D17)*2</f>
        <v>585.801142059483</v>
      </c>
      <c r="D17" s="3">
        <f>D16*E16</f>
        <v>1</v>
      </c>
      <c r="E17" s="9">
        <f>E16</f>
        <v>1</v>
      </c>
      <c r="F17" s="3">
        <f>F16*G16</f>
        <v>26.2144</v>
      </c>
      <c r="G17" s="9">
        <f>G16</f>
        <v>1.6</v>
      </c>
      <c r="H17" s="3">
        <f>H16*I16</f>
        <v>20.736</v>
      </c>
      <c r="I17" s="9">
        <f>I16</f>
        <v>1.2</v>
      </c>
      <c r="J17" s="3">
        <f>J16*K16</f>
        <v>762.38972227208</v>
      </c>
      <c r="K17" s="9">
        <f t="shared" si="1"/>
        <v>1.757</v>
      </c>
      <c r="L17" s="3">
        <f t="shared" si="0"/>
        <v>381.19486113604</v>
      </c>
    </row>
  </sheetData>
  <mergeCells count="1">
    <mergeCell ref="A1:K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第二关 </vt:lpstr>
      <vt:lpstr>第一关</vt:lpstr>
      <vt:lpstr>怪物参数表</vt:lpstr>
      <vt:lpstr>怪物表</vt:lpstr>
      <vt:lpstr>防御塔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2006-09-18T00:00:00Z</dcterms:created>
  <dcterms:modified xsi:type="dcterms:W3CDTF">2021-01-24T15:38:51Z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