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nuelsantana/Downloads/"/>
    </mc:Choice>
  </mc:AlternateContent>
  <xr:revisionPtr revIDLastSave="0" documentId="13_ncr:1_{42ADDCBB-E08F-A44A-BDCD-C9C41E0B1A80}" xr6:coauthVersionLast="45" xr6:coauthVersionMax="45" xr10:uidLastSave="{00000000-0000-0000-0000-000000000000}"/>
  <bookViews>
    <workbookView xWindow="1000" yWindow="-20520" windowWidth="28800" windowHeight="18320" tabRatio="500" activeTab="3" xr2:uid="{00000000-000D-0000-FFFF-FFFF00000000}"/>
  </bookViews>
  <sheets>
    <sheet name="Ages" sheetId="1" r:id="rId1"/>
    <sheet name="Ages - by group" sheetId="3" state="hidden" r:id="rId2"/>
    <sheet name="+ count error bars" sheetId="5" state="hidden" r:id="rId3"/>
    <sheet name="+ percent error bars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6" l="1"/>
  <c r="D11" i="6"/>
  <c r="D10" i="6"/>
  <c r="D9" i="6"/>
  <c r="G9" i="6"/>
  <c r="G10" i="6"/>
  <c r="G11" i="6"/>
  <c r="C11" i="6"/>
  <c r="C9" i="6"/>
  <c r="C10" i="6"/>
  <c r="C12" i="6"/>
  <c r="H11" i="6"/>
  <c r="H9" i="6"/>
  <c r="H10" i="6"/>
  <c r="F9" i="1"/>
  <c r="F3" i="1"/>
  <c r="G9" i="1"/>
  <c r="F7" i="1"/>
  <c r="G7" i="1"/>
  <c r="F5" i="1"/>
  <c r="G5" i="1"/>
  <c r="H6" i="1"/>
  <c r="H7" i="1"/>
  <c r="H8" i="1"/>
  <c r="H9" i="1"/>
  <c r="H10" i="1"/>
  <c r="H5" i="1"/>
  <c r="I9" i="1"/>
  <c r="J9" i="1"/>
  <c r="I7" i="1"/>
  <c r="J7" i="1"/>
  <c r="I5" i="1"/>
  <c r="J5" i="1"/>
</calcChain>
</file>

<file path=xl/sharedStrings.xml><?xml version="1.0" encoding="utf-8"?>
<sst xmlns="http://schemas.openxmlformats.org/spreadsheetml/2006/main" count="73" uniqueCount="33">
  <si>
    <t>Estimate</t>
  </si>
  <si>
    <t>AGE</t>
  </si>
  <si>
    <t>Age</t>
  </si>
  <si>
    <t>Child</t>
  </si>
  <si>
    <t>Working Age Adult</t>
  </si>
  <si>
    <t>Senior Adult</t>
  </si>
  <si>
    <t>Source: 2017 ACS 5-Year Estimates, Table S1810.</t>
  </si>
  <si>
    <t>Note: Age summarized from Census table into three categories: "Child" (aged 17 and under), "Working Age Adult" (aged 18-64), and "Senior Adult" (aged 75 years and over).</t>
  </si>
  <si>
    <t>MoE</t>
  </si>
  <si>
    <t xml:space="preserve">Table 1 - Population Demographics: Age
Census Tract 4004 </t>
  </si>
  <si>
    <t>Percentage</t>
  </si>
  <si>
    <t>Under 5 years</t>
  </si>
  <si>
    <t>Children</t>
  </si>
  <si>
    <t>5 to 17 years</t>
  </si>
  <si>
    <t>18 to 34 years</t>
  </si>
  <si>
    <t>35 to 64 years</t>
  </si>
  <si>
    <t>65 to 74 years</t>
  </si>
  <si>
    <t>Seniors</t>
  </si>
  <si>
    <t>75 years and over</t>
  </si>
  <si>
    <t>AGE GROUP</t>
  </si>
  <si>
    <t>Total population</t>
  </si>
  <si>
    <t>Working age adult</t>
  </si>
  <si>
    <t>Figure 1 - Population Demographics: Age (Census Tract 4004)</t>
  </si>
  <si>
    <t>Total</t>
  </si>
  <si>
    <t>Table 1 - Population by Age Group (Tract 4004)</t>
  </si>
  <si>
    <t>Table 2 - Population Distribution by Age Group (Tract 4004)</t>
  </si>
  <si>
    <t>Figure 2 - Population Distribution by Age Group (Tract 4004)</t>
  </si>
  <si>
    <t>Figure 1 - Population by Age Group (Tract 4004)</t>
  </si>
  <si>
    <r>
      <t xml:space="preserve">Notes: [a] </t>
    </r>
    <r>
      <rPr>
        <b/>
        <sz val="10"/>
        <color theme="1"/>
        <rFont val="Arial"/>
        <family val="2"/>
      </rPr>
      <t>Base = 3,986</t>
    </r>
    <r>
      <rPr>
        <sz val="10"/>
        <color theme="1"/>
        <rFont val="Arial"/>
        <family val="2"/>
      </rPr>
      <t>; [b] Age summarized from Census table into three categories: "Child" (aged 17 and under), "Working Age Adult" (aged 18-64), and "Senior Adult" (aged 75 years and over).</t>
    </r>
  </si>
  <si>
    <t>MoE^2</t>
  </si>
  <si>
    <r>
      <t>(MoE</t>
    </r>
    <r>
      <rPr>
        <b/>
        <vertAlign val="subscript"/>
        <sz val="12"/>
        <color theme="0"/>
        <rFont val="Arial"/>
        <family val="2"/>
      </rPr>
      <t>i)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 xml:space="preserve">  + (MoE</t>
    </r>
    <r>
      <rPr>
        <b/>
        <vertAlign val="subscript"/>
        <sz val="12"/>
        <color theme="0"/>
        <rFont val="Arial"/>
        <family val="2"/>
      </rPr>
      <t>j</t>
    </r>
    <r>
      <rPr>
        <b/>
        <sz val="12"/>
        <color theme="0"/>
        <rFont val="Arial"/>
        <family val="2"/>
      </rPr>
      <t>)</t>
    </r>
    <r>
      <rPr>
        <b/>
        <vertAlign val="superscript"/>
        <sz val="12"/>
        <color theme="0"/>
        <rFont val="Arial"/>
        <family val="2"/>
      </rPr>
      <t>2</t>
    </r>
  </si>
  <si>
    <r>
      <t>[(MoE</t>
    </r>
    <r>
      <rPr>
        <b/>
        <vertAlign val="subscript"/>
        <sz val="12"/>
        <color theme="0"/>
        <rFont val="Arial"/>
        <family val="2"/>
      </rPr>
      <t>i</t>
    </r>
    <r>
      <rPr>
        <b/>
        <sz val="12"/>
        <color theme="0"/>
        <rFont val="Arial"/>
        <family val="2"/>
      </rPr>
      <t>)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 xml:space="preserve"> + (MoE</t>
    </r>
    <r>
      <rPr>
        <b/>
        <vertAlign val="subscript"/>
        <sz val="12"/>
        <color theme="0"/>
        <rFont val="Arial"/>
        <family val="2"/>
      </rPr>
      <t>j</t>
    </r>
    <r>
      <rPr>
        <b/>
        <sz val="12"/>
        <color theme="0"/>
        <rFont val="Arial"/>
        <family val="2"/>
      </rPr>
      <t>)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>]</t>
    </r>
    <r>
      <rPr>
        <b/>
        <vertAlign val="superscript"/>
        <sz val="12"/>
        <color theme="0"/>
        <rFont val="Arial"/>
        <family val="2"/>
      </rPr>
      <t>1/2</t>
    </r>
  </si>
  <si>
    <t>https://www.census.gov/content/dam/Census/library/publications/2018/acs/acs_general_handbook_2018_ch08.pdf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</si>
</sst>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_(* #,##0.0_);_(* \(#,##0.0\);_(* &quot;-&quot;??_);_(@_)"/>
    <numFmt numFmtId="168" formatCode="0.0%"/>
    <numFmt numFmtId="169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12"/>
      <color rgb="FF000000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2"/>
      <color theme="0"/>
      <name val="Arial"/>
      <family val="2"/>
    </font>
    <font>
      <b/>
      <vertAlign val="superscript"/>
      <sz val="12"/>
      <color theme="0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5" fontId="5" fillId="0" borderId="0" xfId="34" applyNumberFormat="1" applyFont="1" applyAlignment="1">
      <alignment horizontal="right" indent="2"/>
    </xf>
    <xf numFmtId="1" fontId="5" fillId="0" borderId="0" xfId="0" applyNumberFormat="1" applyFont="1"/>
    <xf numFmtId="0" fontId="5" fillId="0" borderId="0" xfId="0" applyFont="1"/>
    <xf numFmtId="0" fontId="5" fillId="0" borderId="1" xfId="0" applyFont="1" applyBorder="1" applyAlignment="1">
      <alignment wrapText="1"/>
    </xf>
    <xf numFmtId="165" fontId="5" fillId="0" borderId="1" xfId="34" applyNumberFormat="1" applyFont="1" applyBorder="1" applyAlignment="1">
      <alignment horizontal="right" indent="2"/>
    </xf>
    <xf numFmtId="1" fontId="5" fillId="0" borderId="1" xfId="0" applyNumberFormat="1" applyFont="1" applyBorder="1"/>
    <xf numFmtId="0" fontId="6" fillId="0" borderId="1" xfId="0" applyFont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165" fontId="5" fillId="0" borderId="0" xfId="0" applyNumberFormat="1" applyFont="1"/>
    <xf numFmtId="0" fontId="5" fillId="0" borderId="0" xfId="0" applyFont="1" applyAlignment="1">
      <alignment horizontal="center"/>
    </xf>
    <xf numFmtId="0" fontId="8" fillId="2" borderId="0" xfId="0" applyFont="1" applyFill="1" applyBorder="1"/>
    <xf numFmtId="0" fontId="5" fillId="0" borderId="0" xfId="0" applyFont="1" applyBorder="1"/>
    <xf numFmtId="166" fontId="5" fillId="0" borderId="0" xfId="34" applyNumberFormat="1" applyFont="1" applyBorder="1"/>
    <xf numFmtId="0" fontId="5" fillId="0" borderId="0" xfId="0" quotePrefix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quotePrefix="1" applyFont="1" applyBorder="1" applyAlignment="1">
      <alignment horizontal="left" vertical="center"/>
    </xf>
    <xf numFmtId="166" fontId="5" fillId="0" borderId="0" xfId="0" quotePrefix="1" applyNumberFormat="1" applyFont="1" applyBorder="1" applyAlignment="1">
      <alignment horizontal="left" vertical="center"/>
    </xf>
    <xf numFmtId="166" fontId="5" fillId="0" borderId="0" xfId="34" applyNumberFormat="1" applyFont="1" applyBorder="1" applyAlignment="1">
      <alignment vertical="center"/>
    </xf>
    <xf numFmtId="167" fontId="5" fillId="0" borderId="0" xfId="34" applyNumberFormat="1" applyFont="1" applyBorder="1" applyAlignment="1">
      <alignment vertical="center"/>
    </xf>
    <xf numFmtId="0" fontId="5" fillId="0" borderId="0" xfId="0" applyFont="1" applyBorder="1" applyAlignment="1">
      <alignment horizontal="left" indent="1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indent="1"/>
    </xf>
    <xf numFmtId="166" fontId="5" fillId="0" borderId="1" xfId="34" applyNumberFormat="1" applyFont="1" applyBorder="1"/>
    <xf numFmtId="0" fontId="5" fillId="0" borderId="1" xfId="0" quotePrefix="1" applyFont="1" applyBorder="1" applyAlignment="1">
      <alignment horizontal="right"/>
    </xf>
    <xf numFmtId="0" fontId="0" fillId="0" borderId="1" xfId="0" applyBorder="1"/>
    <xf numFmtId="166" fontId="5" fillId="0" borderId="1" xfId="34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9" fontId="5" fillId="0" borderId="0" xfId="0" applyNumberFormat="1" applyFont="1"/>
    <xf numFmtId="169" fontId="5" fillId="0" borderId="1" xfId="0" applyNumberFormat="1" applyFont="1" applyBorder="1"/>
    <xf numFmtId="0" fontId="9" fillId="0" borderId="0" xfId="0" applyFont="1" applyFill="1" applyBorder="1" applyAlignment="1">
      <alignment vertical="top" wrapText="1"/>
    </xf>
    <xf numFmtId="0" fontId="10" fillId="0" borderId="0" xfId="0" applyFont="1" applyAlignment="1"/>
    <xf numFmtId="0" fontId="5" fillId="0" borderId="0" xfId="0" applyFont="1" applyAlignment="1"/>
    <xf numFmtId="0" fontId="12" fillId="0" borderId="0" xfId="0" applyFont="1"/>
    <xf numFmtId="0" fontId="9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 wrapText="1"/>
    </xf>
    <xf numFmtId="0" fontId="6" fillId="0" borderId="0" xfId="0" applyFont="1"/>
    <xf numFmtId="165" fontId="6" fillId="0" borderId="0" xfId="0" applyNumberFormat="1" applyFont="1"/>
    <xf numFmtId="0" fontId="8" fillId="3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165" fontId="7" fillId="0" borderId="0" xfId="0" applyNumberFormat="1" applyFont="1"/>
    <xf numFmtId="0" fontId="14" fillId="0" borderId="0" xfId="0" applyFont="1"/>
    <xf numFmtId="0" fontId="8" fillId="4" borderId="0" xfId="0" applyFont="1" applyFill="1" applyBorder="1" applyAlignment="1">
      <alignment vertical="center" wrapText="1"/>
    </xf>
    <xf numFmtId="0" fontId="6" fillId="0" borderId="0" xfId="0" applyFont="1" applyAlignment="1"/>
    <xf numFmtId="0" fontId="17" fillId="0" borderId="0" xfId="0" applyFont="1"/>
    <xf numFmtId="0" fontId="5" fillId="0" borderId="0" xfId="0" quotePrefix="1" applyFont="1" applyBorder="1" applyAlignment="1">
      <alignment horizontal="left" vertical="center" indent="1"/>
    </xf>
    <xf numFmtId="166" fontId="5" fillId="0" borderId="0" xfId="34" applyNumberFormat="1" applyFont="1" applyBorder="1" applyAlignment="1">
      <alignment horizontal="center" vertical="center"/>
    </xf>
    <xf numFmtId="168" fontId="5" fillId="0" borderId="0" xfId="35" applyNumberFormat="1" applyFont="1" applyBorder="1" applyAlignment="1">
      <alignment horizontal="right" vertical="center"/>
    </xf>
    <xf numFmtId="167" fontId="5" fillId="0" borderId="0" xfId="34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center" indent="1"/>
    </xf>
    <xf numFmtId="166" fontId="5" fillId="0" borderId="1" xfId="34" applyNumberFormat="1" applyFont="1" applyBorder="1" applyAlignment="1">
      <alignment horizontal="center" vertical="center"/>
    </xf>
    <xf numFmtId="168" fontId="5" fillId="0" borderId="1" xfId="35" applyNumberFormat="1" applyFont="1" applyBorder="1" applyAlignment="1">
      <alignment horizontal="right" vertical="center"/>
    </xf>
    <xf numFmtId="167" fontId="5" fillId="0" borderId="1" xfId="34" applyNumberFormat="1" applyFont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168" fontId="5" fillId="5" borderId="0" xfId="35" applyNumberFormat="1" applyFont="1" applyFill="1" applyAlignment="1"/>
    <xf numFmtId="168" fontId="5" fillId="5" borderId="1" xfId="35" applyNumberFormat="1" applyFont="1" applyFill="1" applyBorder="1" applyAlignment="1"/>
    <xf numFmtId="1" fontId="6" fillId="5" borderId="0" xfId="0" applyNumberFormat="1" applyFont="1" applyFill="1"/>
    <xf numFmtId="0" fontId="18" fillId="0" borderId="0" xfId="36" applyFont="1" applyAlignment="1">
      <alignment vertical="center"/>
    </xf>
  </cellXfs>
  <cellStyles count="37">
    <cellStyle name="Comma" xfId="34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6" builtinId="8"/>
    <cellStyle name="Normal" xfId="0" builtinId="0"/>
    <cellStyle name="Normal 2" xfId="7" xr:uid="{00000000-0005-0000-0000-000022000000}"/>
    <cellStyle name="Percent" xfId="35" builtinId="5"/>
  </cellStyles>
  <dxfs count="0"/>
  <tableStyles count="0" defaultTableStyle="TableStyleMedium9" defaultPivotStyle="PivotStyleMedium4"/>
  <colors>
    <mruColors>
      <color rgb="FFFF9300"/>
      <color rgb="FFFFFD78"/>
      <color rgb="FF9437FF"/>
      <color rgb="FFFF7E79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'Ages - by group'!$C$4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'Ages - by group'!$B$5:$B$7</c:f>
              <c:strCache>
                <c:ptCount val="3"/>
                <c:pt idx="0">
                  <c:v>Child</c:v>
                </c:pt>
                <c:pt idx="1">
                  <c:v>Working Age Adult</c:v>
                </c:pt>
                <c:pt idx="2">
                  <c:v>Senior Adult</c:v>
                </c:pt>
              </c:strCache>
            </c:strRef>
          </c:cat>
          <c:val>
            <c:numRef>
              <c:f>'Ages - by group'!$C$5:$C$7</c:f>
              <c:numCache>
                <c:formatCode>_-* #,##0_-;\-* #,##0_-;_-* "-"??_-;_-@_-</c:formatCode>
                <c:ptCount val="3"/>
                <c:pt idx="0">
                  <c:v>678</c:v>
                </c:pt>
                <c:pt idx="1">
                  <c:v>2810</c:v>
                </c:pt>
                <c:pt idx="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B843-8E08-F17AAFF1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830512"/>
        <c:axId val="917812288"/>
      </c:barChart>
      <c:catAx>
        <c:axId val="917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12288"/>
        <c:crosses val="autoZero"/>
        <c:auto val="1"/>
        <c:lblAlgn val="ctr"/>
        <c:lblOffset val="100"/>
        <c:noMultiLvlLbl val="0"/>
      </c:catAx>
      <c:valAx>
        <c:axId val="9178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 count error bars'!$C$4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bg1">
                <a:lumMod val="75000"/>
                <a:alpha val="6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'+ count error bars'!$D$5:$D$7</c:f>
                <c:numCache>
                  <c:formatCode>General</c:formatCode>
                  <c:ptCount val="3"/>
                  <c:pt idx="0">
                    <c:v>160.70469812671936</c:v>
                  </c:pt>
                  <c:pt idx="1">
                    <c:v>247.41867350707383</c:v>
                  </c:pt>
                  <c:pt idx="2">
                    <c:v>97.005154502222197</c:v>
                  </c:pt>
                </c:numCache>
              </c:numRef>
            </c:plus>
            <c:minus>
              <c:numRef>
                <c:f>'+ count error bars'!$D$5:$D$7</c:f>
                <c:numCache>
                  <c:formatCode>General</c:formatCode>
                  <c:ptCount val="3"/>
                  <c:pt idx="0">
                    <c:v>160.70469812671936</c:v>
                  </c:pt>
                  <c:pt idx="1">
                    <c:v>247.41867350707383</c:v>
                  </c:pt>
                  <c:pt idx="2">
                    <c:v>97.005154502222197</c:v>
                  </c:pt>
                </c:numCache>
              </c:numRef>
            </c:minus>
            <c:spPr>
              <a:noFill/>
              <a:ln w="952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'+ count error bars'!$B$5:$B$7</c:f>
              <c:strCache>
                <c:ptCount val="3"/>
                <c:pt idx="0">
                  <c:v>Child</c:v>
                </c:pt>
                <c:pt idx="1">
                  <c:v>Working Age Adult</c:v>
                </c:pt>
                <c:pt idx="2">
                  <c:v>Senior Adult</c:v>
                </c:pt>
              </c:strCache>
            </c:strRef>
          </c:cat>
          <c:val>
            <c:numRef>
              <c:f>'+ count error bars'!$C$5:$C$7</c:f>
              <c:numCache>
                <c:formatCode>_-* #,##0_-;\-* #,##0_-;_-* "-"??_-;_-@_-</c:formatCode>
                <c:ptCount val="3"/>
                <c:pt idx="0">
                  <c:v>678</c:v>
                </c:pt>
                <c:pt idx="1">
                  <c:v>2810</c:v>
                </c:pt>
                <c:pt idx="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5-A344-9ECD-46E98584B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830512"/>
        <c:axId val="917812288"/>
      </c:barChart>
      <c:catAx>
        <c:axId val="917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12288"/>
        <c:crosses val="autoZero"/>
        <c:auto val="1"/>
        <c:lblAlgn val="ctr"/>
        <c:lblOffset val="100"/>
        <c:noMultiLvlLbl val="0"/>
      </c:catAx>
      <c:valAx>
        <c:axId val="9178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 percent error bars'!$C$8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bg1">
                <a:lumMod val="75000"/>
                <a:alpha val="6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'+ percent error bars'!$D$9:$D$11</c:f>
                <c:numCache>
                  <c:formatCode>General</c:formatCode>
                  <c:ptCount val="3"/>
                  <c:pt idx="0">
                    <c:v>160.70469812671936</c:v>
                  </c:pt>
                  <c:pt idx="1">
                    <c:v>247.41867350707383</c:v>
                  </c:pt>
                  <c:pt idx="2">
                    <c:v>97.005154502222197</c:v>
                  </c:pt>
                </c:numCache>
              </c:numRef>
            </c:plus>
            <c:minus>
              <c:numRef>
                <c:f>'+ percent error bars'!$D$9:$D$11</c:f>
                <c:numCache>
                  <c:formatCode>General</c:formatCode>
                  <c:ptCount val="3"/>
                  <c:pt idx="0">
                    <c:v>160.70469812671936</c:v>
                  </c:pt>
                  <c:pt idx="1">
                    <c:v>247.41867350707383</c:v>
                  </c:pt>
                  <c:pt idx="2">
                    <c:v>97.005154502222197</c:v>
                  </c:pt>
                </c:numCache>
              </c:numRef>
            </c:minus>
            <c:spPr>
              <a:noFill/>
              <a:ln w="9525" cap="rnd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'+ percent error bars'!$B$9:$B$11</c:f>
              <c:strCache>
                <c:ptCount val="3"/>
                <c:pt idx="0">
                  <c:v>Child</c:v>
                </c:pt>
                <c:pt idx="1">
                  <c:v>Working Age Adult</c:v>
                </c:pt>
                <c:pt idx="2">
                  <c:v>Senior Adult</c:v>
                </c:pt>
              </c:strCache>
            </c:strRef>
          </c:cat>
          <c:val>
            <c:numRef>
              <c:f>'+ percent error bars'!$C$9:$C$11</c:f>
              <c:numCache>
                <c:formatCode>_-* #,##0_-;\-* #,##0_-;_-* "-"??_-;_-@_-</c:formatCode>
                <c:ptCount val="3"/>
                <c:pt idx="0">
                  <c:v>678</c:v>
                </c:pt>
                <c:pt idx="1">
                  <c:v>2810</c:v>
                </c:pt>
                <c:pt idx="2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2-134B-999E-219274FB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830512"/>
        <c:axId val="917812288"/>
      </c:barChart>
      <c:catAx>
        <c:axId val="917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12288"/>
        <c:crosses val="autoZero"/>
        <c:auto val="1"/>
        <c:lblAlgn val="ctr"/>
        <c:lblOffset val="100"/>
        <c:noMultiLvlLbl val="0"/>
      </c:catAx>
      <c:valAx>
        <c:axId val="9178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Population 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'+ percent error bars'!$G$8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'+ percent error bars'!$H$9:$H$11</c:f>
                <c:numCache>
                  <c:formatCode>General</c:formatCode>
                  <c:ptCount val="3"/>
                  <c:pt idx="0">
                    <c:v>3.8880212227064941E-2</c:v>
                  </c:pt>
                  <c:pt idx="1">
                    <c:v>4.3565330697076715E-2</c:v>
                  </c:pt>
                  <c:pt idx="2">
                    <c:v>2.3040412302399296E-2</c:v>
                  </c:pt>
                </c:numCache>
              </c:numRef>
            </c:plus>
            <c:minus>
              <c:numRef>
                <c:f>'+ percent error bars'!$H$9:$H$11</c:f>
                <c:numCache>
                  <c:formatCode>General</c:formatCode>
                  <c:ptCount val="3"/>
                  <c:pt idx="0">
                    <c:v>3.8880212227064941E-2</c:v>
                  </c:pt>
                  <c:pt idx="1">
                    <c:v>4.3565330697076715E-2</c:v>
                  </c:pt>
                  <c:pt idx="2">
                    <c:v>2.3040412302399296E-2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'+ percent error bars'!$F$9:$F$11</c:f>
              <c:strCache>
                <c:ptCount val="3"/>
                <c:pt idx="0">
                  <c:v>Child</c:v>
                </c:pt>
                <c:pt idx="1">
                  <c:v>Working Age Adult</c:v>
                </c:pt>
                <c:pt idx="2">
                  <c:v>Senior Adult</c:v>
                </c:pt>
              </c:strCache>
            </c:strRef>
          </c:cat>
          <c:val>
            <c:numRef>
              <c:f>'+ percent error bars'!$G$9:$G$11</c:f>
              <c:numCache>
                <c:formatCode>0.0%</c:formatCode>
                <c:ptCount val="3"/>
                <c:pt idx="0">
                  <c:v>0.17009533366783744</c:v>
                </c:pt>
                <c:pt idx="1">
                  <c:v>0.70496738585047669</c:v>
                </c:pt>
                <c:pt idx="2">
                  <c:v>0.1249372804816859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E-E043-84D1-CAB3A5C6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917830512"/>
        <c:axId val="917812288"/>
      </c:barChart>
      <c:valAx>
        <c:axId val="9178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Distribution</a:t>
                </a:r>
              </a:p>
            </c:rich>
          </c:tx>
          <c:layout>
            <c:manualLayout>
              <c:xMode val="edge"/>
              <c:yMode val="edge"/>
              <c:x val="0.52985378612953005"/>
              <c:y val="0.88402957029062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30512"/>
        <c:crosses val="autoZero"/>
        <c:crossBetween val="between"/>
      </c:valAx>
      <c:catAx>
        <c:axId val="91783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781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829409</xdr:colOff>
      <xdr:row>3</xdr:row>
      <xdr:rowOff>6351</xdr:rowOff>
    </xdr:from>
    <xdr:to>
      <xdr:col>11</xdr:col>
      <xdr:colOff>0</xdr:colOff>
      <xdr:row>16</xdr:row>
      <xdr:rowOff>117231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EBF7A-DD39-C94B-BF52-1706F3740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829409</xdr:colOff>
      <xdr:row>3</xdr:row>
      <xdr:rowOff>6351</xdr:rowOff>
    </xdr:from>
    <xdr:to>
      <xdr:col>11</xdr:col>
      <xdr:colOff>100623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B8774-F8F7-864C-93E6-C13F8B4D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28335</xdr:colOff>
      <xdr:row>16</xdr:row>
      <xdr:rowOff>17952</xdr:rowOff>
    </xdr:from>
    <xdr:to>
      <xdr:col>4</xdr:col>
      <xdr:colOff>29307</xdr:colOff>
      <xdr:row>27</xdr:row>
      <xdr:rowOff>175846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FAFC8-5E7F-3C4F-AA11-C7A623E45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7</xdr:col>
      <xdr:colOff>1211384</xdr:colOff>
      <xdr:row>27</xdr:row>
      <xdr:rowOff>157894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06C43-1F92-C243-AC97-671A64A4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243417</xdr:colOff>
      <xdr:row>0</xdr:row>
      <xdr:rowOff>296333</xdr:rowOff>
    </xdr:from>
    <xdr:to>
      <xdr:col>8</xdr:col>
      <xdr:colOff>334710</xdr:colOff>
      <xdr:row>5</xdr:row>
      <xdr:rowOff>16933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319E4F-530A-2349-B3B8-1C3667B4C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22334" y="296333"/>
          <a:ext cx="4832626" cy="814917"/>
        </a:xfrm>
        <a:prstGeom prst="rect">
          <a:avLst/>
        </a:prstGeom>
      </xdr:spPr>
    </xdr:pic>
    <xdr:clientData/>
  </xdr:twoCellAnchor>
  <xdr:oneCellAnchor>
    <xdr:from>
      <xdr:col>5</xdr:col>
      <xdr:colOff>1331382</xdr:colOff>
      <xdr:row>4</xdr:row>
      <xdr:rowOff>119594</xdr:rowOff>
    </xdr:from>
    <xdr:ext cx="2759024" cy="1563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FA443A-989A-444C-8CC3-46407149D7C1}"/>
                </a:ext>
              </a:extLst>
            </xdr:cNvPr>
            <xdr:cNvSpPr txBox="1"/>
          </xdr:nvSpPr>
          <xdr:spPr>
            <a:xfrm>
              <a:off x="6485465" y="923927"/>
              <a:ext cx="2759024" cy="15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The</m:t>
                    </m:r>
                    <m: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units</m:t>
                    </m:r>
                    <m: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of</m:t>
                    </m:r>
                    <m: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MOE</m:t>
                    </m:r>
                    <m:d>
                      <m:dPr>
                        <m:ctrlPr>
                          <a:rPr lang="en-US" sz="9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̇"/>
                            <m:ctrlPr>
                              <a:rPr lang="en-US" sz="9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sz="900" b="0" i="0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P</m:t>
                            </m:r>
                          </m:e>
                        </m:acc>
                      </m:e>
                    </m:d>
                    <m: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are</m:t>
                    </m:r>
                    <m: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interpred</m:t>
                    </m:r>
                    <m: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as</m:t>
                    </m:r>
                    <m: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percentage</m:t>
                    </m:r>
                    <m: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900" b="0" i="0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points</m:t>
                    </m:r>
                  </m:oMath>
                </m:oMathPara>
              </a14:m>
              <a:endParaRPr lang="en-US" sz="900" b="0" i="0">
                <a:solidFill>
                  <a:schemeClr val="accent6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FA443A-989A-444C-8CC3-46407149D7C1}"/>
                </a:ext>
              </a:extLst>
            </xdr:cNvPr>
            <xdr:cNvSpPr txBox="1"/>
          </xdr:nvSpPr>
          <xdr:spPr>
            <a:xfrm>
              <a:off x="6485465" y="923927"/>
              <a:ext cx="2759024" cy="15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The units of MOE(P ̇ )  are interpred as percentage points</a:t>
              </a:r>
              <a:endParaRPr lang="en-US" sz="900" b="0" i="0">
                <a:solidFill>
                  <a:schemeClr val="accent6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census.gov/content/dam/Census/library/publications/2018/acs/acs_general_handbook_2018_ch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"/>
  <sheetViews>
    <sheetView showGridLines="0" zoomScale="130" zoomScaleNormal="130" workbookViewId="0">
      <selection activeCell="G13" sqref="G13"/>
    </sheetView>
  </sheetViews>
  <sheetFormatPr baseColWidth="10" defaultRowHeight="16" x14ac:dyDescent="0.2"/>
  <cols>
    <col min="1" max="1" width="20.83203125" customWidth="1"/>
    <col min="4" max="4" width="2.83203125" customWidth="1"/>
    <col min="5" max="5" width="19.1640625" customWidth="1"/>
    <col min="7" max="7" width="12.1640625" bestFit="1" customWidth="1"/>
    <col min="9" max="9" width="17.83203125" bestFit="1" customWidth="1"/>
    <col min="10" max="10" width="24.5" bestFit="1" customWidth="1"/>
  </cols>
  <sheetData>
    <row r="2" spans="1:12" ht="19" x14ac:dyDescent="0.25">
      <c r="A2" s="14"/>
      <c r="B2" s="14" t="s">
        <v>0</v>
      </c>
      <c r="C2" s="14" t="s">
        <v>8</v>
      </c>
      <c r="D2" s="13"/>
      <c r="E2" s="14"/>
      <c r="F2" s="14" t="s">
        <v>0</v>
      </c>
      <c r="G2" s="14" t="s">
        <v>10</v>
      </c>
      <c r="H2" s="42" t="s">
        <v>29</v>
      </c>
      <c r="I2" s="42" t="s">
        <v>30</v>
      </c>
      <c r="J2" s="42" t="s">
        <v>31</v>
      </c>
      <c r="K2" s="1"/>
      <c r="L2" s="1"/>
    </row>
    <row r="3" spans="1:12" x14ac:dyDescent="0.2">
      <c r="A3" s="15" t="s">
        <v>20</v>
      </c>
      <c r="B3" s="16">
        <v>3986</v>
      </c>
      <c r="C3" s="17">
        <v>250</v>
      </c>
      <c r="D3" s="18"/>
      <c r="E3" s="15" t="s">
        <v>20</v>
      </c>
      <c r="F3" s="20">
        <f>B3</f>
        <v>3986</v>
      </c>
      <c r="G3" s="19"/>
      <c r="H3" s="21"/>
      <c r="I3" s="21"/>
      <c r="J3" s="22"/>
    </row>
    <row r="4" spans="1:12" ht="17" x14ac:dyDescent="0.2">
      <c r="A4" s="9" t="s">
        <v>1</v>
      </c>
      <c r="B4" s="24"/>
      <c r="C4" s="24"/>
      <c r="D4" s="18"/>
      <c r="E4" s="30" t="s">
        <v>19</v>
      </c>
      <c r="F4" s="28"/>
      <c r="G4" s="28"/>
      <c r="H4" s="28"/>
      <c r="I4" s="28"/>
      <c r="J4" s="28"/>
    </row>
    <row r="5" spans="1:12" x14ac:dyDescent="0.2">
      <c r="A5" s="23" t="s">
        <v>11</v>
      </c>
      <c r="B5" s="16">
        <v>257</v>
      </c>
      <c r="C5" s="17">
        <v>101</v>
      </c>
      <c r="D5" s="18"/>
      <c r="E5" s="49" t="s">
        <v>12</v>
      </c>
      <c r="F5" s="50">
        <f>B5+B6</f>
        <v>678</v>
      </c>
      <c r="G5" s="51">
        <f>F5/$F$3</f>
        <v>0.17009533366783744</v>
      </c>
      <c r="H5" s="21">
        <f>C5^2</f>
        <v>10201</v>
      </c>
      <c r="I5" s="50">
        <f>H5+H6</f>
        <v>25826</v>
      </c>
      <c r="J5" s="52">
        <f>SQRT(I5)</f>
        <v>160.70469812671936</v>
      </c>
    </row>
    <row r="6" spans="1:12" x14ac:dyDescent="0.2">
      <c r="A6" s="23" t="s">
        <v>13</v>
      </c>
      <c r="B6" s="16">
        <v>421</v>
      </c>
      <c r="C6" s="17">
        <v>125</v>
      </c>
      <c r="D6" s="18"/>
      <c r="E6" s="49"/>
      <c r="F6" s="50"/>
      <c r="G6" s="51"/>
      <c r="H6" s="21">
        <f t="shared" ref="H6:H10" si="0">C6^2</f>
        <v>15625</v>
      </c>
      <c r="I6" s="50"/>
      <c r="J6" s="52"/>
    </row>
    <row r="7" spans="1:12" x14ac:dyDescent="0.2">
      <c r="A7" s="23" t="s">
        <v>14</v>
      </c>
      <c r="B7" s="16">
        <v>1241</v>
      </c>
      <c r="C7" s="17">
        <v>204</v>
      </c>
      <c r="D7" s="18"/>
      <c r="E7" s="53" t="s">
        <v>21</v>
      </c>
      <c r="F7" s="50">
        <f>B7+B8</f>
        <v>2810</v>
      </c>
      <c r="G7" s="51">
        <f>F7/$F$3</f>
        <v>0.70496738585047669</v>
      </c>
      <c r="H7" s="21">
        <f t="shared" si="0"/>
        <v>41616</v>
      </c>
      <c r="I7" s="50">
        <f>H7+H8</f>
        <v>61216</v>
      </c>
      <c r="J7" s="52">
        <f>SQRT(I7)</f>
        <v>247.41867350707383</v>
      </c>
    </row>
    <row r="8" spans="1:12" x14ac:dyDescent="0.2">
      <c r="A8" s="23" t="s">
        <v>15</v>
      </c>
      <c r="B8" s="16">
        <v>1569</v>
      </c>
      <c r="C8" s="17">
        <v>140</v>
      </c>
      <c r="D8" s="18"/>
      <c r="E8" s="53"/>
      <c r="F8" s="50"/>
      <c r="G8" s="51"/>
      <c r="H8" s="21">
        <f t="shared" si="0"/>
        <v>19600</v>
      </c>
      <c r="I8" s="50"/>
      <c r="J8" s="52"/>
    </row>
    <row r="9" spans="1:12" x14ac:dyDescent="0.2">
      <c r="A9" s="23" t="s">
        <v>16</v>
      </c>
      <c r="B9" s="16">
        <v>329</v>
      </c>
      <c r="C9" s="17">
        <v>77</v>
      </c>
      <c r="D9" s="18"/>
      <c r="E9" s="49" t="s">
        <v>17</v>
      </c>
      <c r="F9" s="50">
        <f>B9+B10</f>
        <v>498</v>
      </c>
      <c r="G9" s="51">
        <f>F9/$F$3</f>
        <v>0.1249372804816859</v>
      </c>
      <c r="H9" s="21">
        <f t="shared" si="0"/>
        <v>5929</v>
      </c>
      <c r="I9" s="50">
        <f>H9+H10</f>
        <v>9410</v>
      </c>
      <c r="J9" s="52">
        <f>SQRT(I9)</f>
        <v>97.005154502222197</v>
      </c>
    </row>
    <row r="10" spans="1:12" x14ac:dyDescent="0.2">
      <c r="A10" s="25" t="s">
        <v>18</v>
      </c>
      <c r="B10" s="26">
        <v>169</v>
      </c>
      <c r="C10" s="27">
        <v>59</v>
      </c>
      <c r="D10" s="18"/>
      <c r="E10" s="55"/>
      <c r="F10" s="56"/>
      <c r="G10" s="57"/>
      <c r="H10" s="29">
        <f t="shared" si="0"/>
        <v>3481</v>
      </c>
      <c r="I10" s="56"/>
      <c r="J10" s="58"/>
    </row>
    <row r="11" spans="1:12" x14ac:dyDescent="0.2">
      <c r="A11" s="54" t="s">
        <v>6</v>
      </c>
      <c r="B11" s="54"/>
      <c r="C11" s="54"/>
      <c r="E11" s="54" t="s">
        <v>6</v>
      </c>
      <c r="F11" s="54"/>
      <c r="G11" s="54"/>
    </row>
    <row r="12" spans="1:12" ht="33" customHeight="1" x14ac:dyDescent="0.2">
      <c r="E12" s="54" t="s">
        <v>7</v>
      </c>
      <c r="F12" s="54"/>
      <c r="G12" s="54"/>
      <c r="H12" s="54"/>
      <c r="I12" s="54"/>
      <c r="J12" s="54"/>
    </row>
  </sheetData>
  <mergeCells count="18">
    <mergeCell ref="A11:C11"/>
    <mergeCell ref="E11:G11"/>
    <mergeCell ref="E12:J12"/>
    <mergeCell ref="E9:E10"/>
    <mergeCell ref="F9:F10"/>
    <mergeCell ref="G9:G10"/>
    <mergeCell ref="I9:I10"/>
    <mergeCell ref="J9:J10"/>
    <mergeCell ref="E7:E8"/>
    <mergeCell ref="F7:F8"/>
    <mergeCell ref="G7:G8"/>
    <mergeCell ref="I7:I8"/>
    <mergeCell ref="J7:J8"/>
    <mergeCell ref="E5:E6"/>
    <mergeCell ref="F5:F6"/>
    <mergeCell ref="G5:G6"/>
    <mergeCell ref="I5:I6"/>
    <mergeCell ref="J5:J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25"/>
  <sheetViews>
    <sheetView showGridLines="0" zoomScale="130" zoomScaleNormal="130" workbookViewId="0">
      <selection activeCell="D5" sqref="D5"/>
    </sheetView>
  </sheetViews>
  <sheetFormatPr baseColWidth="10" defaultRowHeight="16" x14ac:dyDescent="0.2"/>
  <cols>
    <col min="1" max="1" width="4.83203125" style="5" customWidth="1"/>
    <col min="2" max="2" width="18.83203125" style="5" customWidth="1"/>
    <col min="3" max="3" width="14.83203125" style="5" customWidth="1"/>
    <col min="4" max="4" width="8.5" style="5" customWidth="1"/>
    <col min="5" max="16384" width="10.83203125" style="5"/>
  </cols>
  <sheetData>
    <row r="3" spans="2:11" ht="48" customHeight="1" x14ac:dyDescent="0.2">
      <c r="B3" s="59" t="s">
        <v>9</v>
      </c>
      <c r="C3" s="59"/>
      <c r="D3" s="59"/>
      <c r="F3" s="34" t="s">
        <v>22</v>
      </c>
      <c r="G3" s="34"/>
      <c r="H3" s="34"/>
      <c r="I3" s="35"/>
      <c r="J3" s="35"/>
      <c r="K3" s="35"/>
    </row>
    <row r="4" spans="2:11" ht="17" x14ac:dyDescent="0.2">
      <c r="B4" s="10" t="s">
        <v>2</v>
      </c>
      <c r="C4" s="11" t="s">
        <v>0</v>
      </c>
      <c r="D4" s="11" t="s">
        <v>8</v>
      </c>
    </row>
    <row r="5" spans="2:11" ht="17" x14ac:dyDescent="0.2">
      <c r="B5" s="2" t="s">
        <v>3</v>
      </c>
      <c r="C5" s="3">
        <v>678</v>
      </c>
      <c r="D5" s="31">
        <v>160.70469812671936</v>
      </c>
    </row>
    <row r="6" spans="2:11" ht="17" x14ac:dyDescent="0.2">
      <c r="B6" s="2" t="s">
        <v>4</v>
      </c>
      <c r="C6" s="3">
        <v>2810</v>
      </c>
      <c r="D6" s="31">
        <v>247.41867350707383</v>
      </c>
    </row>
    <row r="7" spans="2:11" ht="17" x14ac:dyDescent="0.2">
      <c r="B7" s="6" t="s">
        <v>5</v>
      </c>
      <c r="C7" s="7">
        <v>498</v>
      </c>
      <c r="D7" s="32">
        <v>97.005154502222197</v>
      </c>
    </row>
    <row r="8" spans="2:11" ht="16" customHeight="1" x14ac:dyDescent="0.2">
      <c r="B8" s="60" t="s">
        <v>6</v>
      </c>
      <c r="C8" s="60"/>
      <c r="D8" s="60"/>
    </row>
    <row r="9" spans="2:11" ht="16" customHeight="1" x14ac:dyDescent="0.2">
      <c r="B9" s="61" t="s">
        <v>7</v>
      </c>
      <c r="C9" s="61"/>
      <c r="D9" s="61"/>
    </row>
    <row r="10" spans="2:11" x14ac:dyDescent="0.2">
      <c r="B10" s="61"/>
      <c r="C10" s="61"/>
      <c r="D10" s="61"/>
    </row>
    <row r="11" spans="2:11" x14ac:dyDescent="0.2">
      <c r="B11" s="61"/>
      <c r="C11" s="61"/>
      <c r="D11" s="61"/>
    </row>
    <row r="12" spans="2:11" x14ac:dyDescent="0.2">
      <c r="B12" s="61"/>
      <c r="C12" s="61"/>
      <c r="D12" s="61"/>
    </row>
    <row r="18" spans="4:11" x14ac:dyDescent="0.2">
      <c r="F18" s="60" t="s">
        <v>6</v>
      </c>
      <c r="G18" s="60"/>
      <c r="H18" s="60"/>
      <c r="I18" s="36"/>
      <c r="J18" s="36"/>
      <c r="K18" s="36"/>
    </row>
    <row r="19" spans="4:11" ht="16" customHeight="1" x14ac:dyDescent="0.2">
      <c r="F19" s="61" t="s">
        <v>7</v>
      </c>
      <c r="G19" s="61"/>
      <c r="H19" s="61"/>
      <c r="I19" s="61"/>
      <c r="J19" s="61"/>
      <c r="K19" s="61"/>
    </row>
    <row r="20" spans="4:11" x14ac:dyDescent="0.2">
      <c r="F20" s="61"/>
      <c r="G20" s="61"/>
      <c r="H20" s="61"/>
      <c r="I20" s="61"/>
      <c r="J20" s="61"/>
      <c r="K20" s="61"/>
    </row>
    <row r="21" spans="4:11" x14ac:dyDescent="0.2">
      <c r="F21" s="33"/>
      <c r="G21" s="33"/>
      <c r="H21" s="33"/>
    </row>
    <row r="22" spans="4:11" x14ac:dyDescent="0.2">
      <c r="F22" s="33"/>
      <c r="G22" s="33"/>
      <c r="H22" s="33"/>
    </row>
    <row r="24" spans="4:11" x14ac:dyDescent="0.2">
      <c r="D24" s="12"/>
    </row>
    <row r="25" spans="4:11" x14ac:dyDescent="0.2">
      <c r="D25" s="12"/>
    </row>
  </sheetData>
  <mergeCells count="5">
    <mergeCell ref="B3:D3"/>
    <mergeCell ref="B8:D8"/>
    <mergeCell ref="B9:D12"/>
    <mergeCell ref="F18:H18"/>
    <mergeCell ref="F19:K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0444-E10C-F543-80EC-1585EB7F0D5D}">
  <dimension ref="B3:K25"/>
  <sheetViews>
    <sheetView showGridLines="0" topLeftCell="A2" zoomScale="130" zoomScaleNormal="130" workbookViewId="0">
      <selection activeCell="E25" sqref="E25"/>
    </sheetView>
  </sheetViews>
  <sheetFormatPr baseColWidth="10" defaultRowHeight="16" x14ac:dyDescent="0.2"/>
  <cols>
    <col min="1" max="1" width="4.83203125" style="5" customWidth="1"/>
    <col min="2" max="2" width="18.83203125" style="5" customWidth="1"/>
    <col min="3" max="3" width="14.83203125" style="5" customWidth="1"/>
    <col min="4" max="4" width="8.5" style="5" customWidth="1"/>
    <col min="5" max="16384" width="10.83203125" style="5"/>
  </cols>
  <sheetData>
    <row r="3" spans="2:6" ht="41" customHeight="1" x14ac:dyDescent="0.2">
      <c r="B3" s="59" t="s">
        <v>9</v>
      </c>
      <c r="C3" s="59"/>
      <c r="D3" s="59"/>
      <c r="F3" s="34" t="s">
        <v>22</v>
      </c>
    </row>
    <row r="4" spans="2:6" ht="17" x14ac:dyDescent="0.2">
      <c r="B4" s="10" t="s">
        <v>2</v>
      </c>
      <c r="C4" s="11" t="s">
        <v>0</v>
      </c>
      <c r="D4" s="11" t="s">
        <v>8</v>
      </c>
    </row>
    <row r="5" spans="2:6" ht="17" x14ac:dyDescent="0.2">
      <c r="B5" s="2" t="s">
        <v>3</v>
      </c>
      <c r="C5" s="3">
        <v>678</v>
      </c>
      <c r="D5" s="4">
        <v>160.70469812671936</v>
      </c>
    </row>
    <row r="6" spans="2:6" ht="17" x14ac:dyDescent="0.2">
      <c r="B6" s="2" t="s">
        <v>4</v>
      </c>
      <c r="C6" s="3">
        <v>2810</v>
      </c>
      <c r="D6" s="4">
        <v>247.41867350707383</v>
      </c>
    </row>
    <row r="7" spans="2:6" ht="17" x14ac:dyDescent="0.2">
      <c r="B7" s="6" t="s">
        <v>5</v>
      </c>
      <c r="C7" s="7">
        <v>498</v>
      </c>
      <c r="D7" s="8">
        <v>97.005154502222197</v>
      </c>
    </row>
    <row r="8" spans="2:6" ht="16" customHeight="1" x14ac:dyDescent="0.2">
      <c r="B8" s="54" t="s">
        <v>6</v>
      </c>
      <c r="C8" s="54"/>
      <c r="D8" s="54"/>
    </row>
    <row r="9" spans="2:6" ht="16" customHeight="1" x14ac:dyDescent="0.2">
      <c r="B9" s="62" t="s">
        <v>7</v>
      </c>
      <c r="C9" s="62"/>
      <c r="D9" s="62"/>
    </row>
    <row r="10" spans="2:6" x14ac:dyDescent="0.2">
      <c r="B10" s="62"/>
      <c r="C10" s="62"/>
      <c r="D10" s="62"/>
    </row>
    <row r="11" spans="2:6" x14ac:dyDescent="0.2">
      <c r="B11" s="62"/>
      <c r="C11" s="62"/>
      <c r="D11" s="62"/>
    </row>
    <row r="12" spans="2:6" x14ac:dyDescent="0.2">
      <c r="B12" s="62"/>
      <c r="C12" s="62"/>
      <c r="D12" s="62"/>
    </row>
    <row r="18" spans="4:11" x14ac:dyDescent="0.2">
      <c r="F18" s="60" t="s">
        <v>6</v>
      </c>
      <c r="G18" s="60"/>
      <c r="H18" s="60"/>
      <c r="I18" s="36"/>
      <c r="J18" s="36"/>
      <c r="K18" s="36"/>
    </row>
    <row r="19" spans="4:11" x14ac:dyDescent="0.2">
      <c r="F19" s="61" t="s">
        <v>7</v>
      </c>
      <c r="G19" s="61"/>
      <c r="H19" s="61"/>
      <c r="I19" s="61"/>
      <c r="J19" s="61"/>
      <c r="K19" s="61"/>
    </row>
    <row r="20" spans="4:11" x14ac:dyDescent="0.2">
      <c r="F20" s="61"/>
      <c r="G20" s="61"/>
      <c r="H20" s="61"/>
      <c r="I20" s="61"/>
      <c r="J20" s="61"/>
      <c r="K20" s="61"/>
    </row>
    <row r="24" spans="4:11" x14ac:dyDescent="0.2">
      <c r="D24" s="12"/>
    </row>
    <row r="25" spans="4:11" x14ac:dyDescent="0.2">
      <c r="D25" s="12"/>
    </row>
  </sheetData>
  <mergeCells count="5">
    <mergeCell ref="B3:D3"/>
    <mergeCell ref="B8:D8"/>
    <mergeCell ref="B9:D12"/>
    <mergeCell ref="F18:H18"/>
    <mergeCell ref="F19:K20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5A53-584A-5A47-9BB2-1A130064FCBA}">
  <dimension ref="B1:H31"/>
  <sheetViews>
    <sheetView showGridLines="0" tabSelected="1" zoomScale="120" zoomScaleNormal="120" workbookViewId="0">
      <selection activeCell="J11" sqref="J11"/>
    </sheetView>
  </sheetViews>
  <sheetFormatPr baseColWidth="10" defaultRowHeight="16" x14ac:dyDescent="0.2"/>
  <cols>
    <col min="1" max="1" width="4.83203125" style="5" customWidth="1"/>
    <col min="2" max="2" width="32.1640625" style="5" customWidth="1"/>
    <col min="3" max="3" width="16.1640625" style="5" customWidth="1"/>
    <col min="4" max="4" width="10.83203125" style="5" customWidth="1"/>
    <col min="5" max="5" width="3.6640625" style="5" customWidth="1"/>
    <col min="6" max="6" width="29.6640625" style="5" customWidth="1"/>
    <col min="7" max="7" width="12.5" style="5" customWidth="1"/>
    <col min="8" max="8" width="16.33203125" style="5" customWidth="1"/>
    <col min="9" max="9" width="10.83203125" style="5"/>
    <col min="10" max="10" width="2.83203125" style="5" customWidth="1"/>
    <col min="11" max="16384" width="10.83203125" style="5"/>
  </cols>
  <sheetData>
    <row r="1" spans="2:8" ht="16" customHeight="1" x14ac:dyDescent="0.2">
      <c r="F1" s="66" t="s">
        <v>32</v>
      </c>
    </row>
    <row r="5" spans="2:8" x14ac:dyDescent="0.2">
      <c r="F5" s="48"/>
    </row>
    <row r="7" spans="2:8" s="2" customFormat="1" ht="16" customHeight="1" x14ac:dyDescent="0.2">
      <c r="B7" s="47" t="s">
        <v>24</v>
      </c>
      <c r="C7" s="47"/>
      <c r="D7" s="47"/>
      <c r="F7" s="47" t="s">
        <v>25</v>
      </c>
      <c r="G7" s="47"/>
      <c r="H7" s="47"/>
    </row>
    <row r="8" spans="2:8" ht="17" x14ac:dyDescent="0.2">
      <c r="B8" s="10" t="s">
        <v>2</v>
      </c>
      <c r="C8" s="11" t="s">
        <v>0</v>
      </c>
      <c r="D8" s="11" t="s">
        <v>8</v>
      </c>
      <c r="F8" s="46" t="s">
        <v>2</v>
      </c>
      <c r="G8" s="41" t="s">
        <v>0</v>
      </c>
      <c r="H8" s="41" t="s">
        <v>8</v>
      </c>
    </row>
    <row r="9" spans="2:8" ht="17" x14ac:dyDescent="0.2">
      <c r="B9" s="2" t="s">
        <v>3</v>
      </c>
      <c r="C9" s="3">
        <f>Ages!F5</f>
        <v>678</v>
      </c>
      <c r="D9" s="4">
        <f>Ages!J5</f>
        <v>160.70469812671936</v>
      </c>
      <c r="F9" s="2" t="s">
        <v>3</v>
      </c>
      <c r="G9" s="63">
        <f>C9/$C$12</f>
        <v>0.17009533366783744</v>
      </c>
      <c r="H9" s="63">
        <f>(1/$C$12)*SQRT((D9^2)-((G9^2)*$D$12^2))</f>
        <v>3.8880212227064941E-2</v>
      </c>
    </row>
    <row r="10" spans="2:8" ht="17" x14ac:dyDescent="0.2">
      <c r="B10" s="2" t="s">
        <v>4</v>
      </c>
      <c r="C10" s="3">
        <f>Ages!F7</f>
        <v>2810</v>
      </c>
      <c r="D10" s="4">
        <f>Ages!J7</f>
        <v>247.41867350707383</v>
      </c>
      <c r="F10" s="2" t="s">
        <v>4</v>
      </c>
      <c r="G10" s="63">
        <f>C10/$C$12</f>
        <v>0.70496738585047669</v>
      </c>
      <c r="H10" s="63">
        <f>(1/$C$12)*SQRT((D10^2)-((G10^2)*$D$12^2))</f>
        <v>4.3565330697076715E-2</v>
      </c>
    </row>
    <row r="11" spans="2:8" ht="17" x14ac:dyDescent="0.2">
      <c r="B11" s="6" t="s">
        <v>5</v>
      </c>
      <c r="C11" s="7">
        <f>Ages!F9</f>
        <v>498</v>
      </c>
      <c r="D11" s="8">
        <f>Ages!J9</f>
        <v>97.005154502222197</v>
      </c>
      <c r="F11" s="6" t="s">
        <v>5</v>
      </c>
      <c r="G11" s="64">
        <f>C11/$C$12</f>
        <v>0.1249372804816859</v>
      </c>
      <c r="H11" s="64">
        <f>(1/$C$12)*SQRT((D11^2)-((G11^2)*$D$12^2))</f>
        <v>2.3040412302399296E-2</v>
      </c>
    </row>
    <row r="12" spans="2:8" x14ac:dyDescent="0.2">
      <c r="B12" s="39" t="s">
        <v>23</v>
      </c>
      <c r="C12" s="40">
        <f>SUM(C9:C11)</f>
        <v>3986</v>
      </c>
      <c r="D12" s="65">
        <f>Ages!C3</f>
        <v>250</v>
      </c>
      <c r="F12" s="43"/>
      <c r="G12" s="44"/>
      <c r="H12" s="45"/>
    </row>
    <row r="13" spans="2:8" x14ac:dyDescent="0.2">
      <c r="B13" s="54" t="s">
        <v>6</v>
      </c>
      <c r="C13" s="54"/>
      <c r="D13" s="54"/>
      <c r="F13" s="54" t="s">
        <v>6</v>
      </c>
      <c r="G13" s="54"/>
      <c r="H13" s="54"/>
    </row>
    <row r="14" spans="2:8" ht="44" customHeight="1" x14ac:dyDescent="0.2">
      <c r="B14" s="62" t="s">
        <v>7</v>
      </c>
      <c r="C14" s="62"/>
      <c r="D14" s="62"/>
      <c r="F14" s="54" t="s">
        <v>28</v>
      </c>
      <c r="G14" s="54"/>
      <c r="H14" s="54"/>
    </row>
    <row r="15" spans="2:8" x14ac:dyDescent="0.2">
      <c r="B15" s="33"/>
      <c r="C15" s="33"/>
      <c r="D15" s="33"/>
      <c r="F15" s="37"/>
    </row>
    <row r="16" spans="2:8" x14ac:dyDescent="0.2">
      <c r="B16" s="47" t="s">
        <v>27</v>
      </c>
      <c r="F16" s="47" t="s">
        <v>26</v>
      </c>
    </row>
    <row r="21" spans="2:8" x14ac:dyDescent="0.2">
      <c r="F21" s="36"/>
    </row>
    <row r="22" spans="2:8" x14ac:dyDescent="0.2">
      <c r="F22" s="38"/>
    </row>
    <row r="23" spans="2:8" x14ac:dyDescent="0.2">
      <c r="F23" s="38"/>
    </row>
    <row r="27" spans="2:8" x14ac:dyDescent="0.2">
      <c r="D27" s="12"/>
    </row>
    <row r="28" spans="2:8" x14ac:dyDescent="0.2">
      <c r="D28" s="12"/>
    </row>
    <row r="29" spans="2:8" x14ac:dyDescent="0.2">
      <c r="B29" s="60" t="s">
        <v>6</v>
      </c>
      <c r="C29" s="60"/>
      <c r="D29" s="60"/>
      <c r="E29" s="36"/>
      <c r="F29" s="54" t="s">
        <v>6</v>
      </c>
      <c r="G29" s="54"/>
      <c r="H29" s="54"/>
    </row>
    <row r="30" spans="2:8" ht="43" customHeight="1" x14ac:dyDescent="0.2">
      <c r="B30" s="61" t="s">
        <v>7</v>
      </c>
      <c r="C30" s="61"/>
      <c r="D30" s="61"/>
      <c r="E30" s="38"/>
      <c r="F30" s="54" t="s">
        <v>28</v>
      </c>
      <c r="G30" s="54"/>
      <c r="H30" s="54"/>
    </row>
    <row r="31" spans="2:8" x14ac:dyDescent="0.2">
      <c r="B31" s="38"/>
      <c r="C31" s="38"/>
      <c r="D31" s="38"/>
      <c r="E31" s="38"/>
    </row>
  </sheetData>
  <mergeCells count="8">
    <mergeCell ref="B14:D14"/>
    <mergeCell ref="F14:H14"/>
    <mergeCell ref="F13:H13"/>
    <mergeCell ref="B30:D30"/>
    <mergeCell ref="F29:H29"/>
    <mergeCell ref="F30:H30"/>
    <mergeCell ref="B13:D13"/>
    <mergeCell ref="B29:D29"/>
  </mergeCells>
  <hyperlinks>
    <hyperlink ref="F1" r:id="rId1" xr:uid="{0075C167-42C4-FD40-9F3D-66F85131EE25}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Ages</vt:lpstr>
      <vt:lpstr>Ages - by group</vt:lpstr>
      <vt:lpstr>+ count error bars</vt:lpstr>
      <vt:lpstr>+ percent error bars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Cochran</dc:creator>
  <cp:lastModifiedBy>Microsoft Office User</cp:lastModifiedBy>
  <dcterms:created xsi:type="dcterms:W3CDTF">2019-01-04T18:27:24Z</dcterms:created>
  <dcterms:modified xsi:type="dcterms:W3CDTF">2020-06-04T22:23:17Z</dcterms:modified>
</cp:coreProperties>
</file>