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24226"/>
  <mc:AlternateContent xmlns:mc="http://schemas.openxmlformats.org/markup-compatibility/2006">
    <mc:Choice Requires="x15">
      <x15ac:absPath xmlns:x15ac="http://schemas.microsoft.com/office/spreadsheetml/2010/11/ac" url="K:\AbtIV\RefIVC\D\SKL\2023\Auswertungen\Veröffentlichung\"/>
    </mc:Choice>
  </mc:AlternateContent>
  <xr:revisionPtr revIDLastSave="0" documentId="13_ncr:1_{A9A44962-7F1F-4B2C-BE00-08EA2F210966}" xr6:coauthVersionLast="47" xr6:coauthVersionMax="47" xr10:uidLastSave="{00000000-0000-0000-0000-000000000000}"/>
  <bookViews>
    <workbookView xWindow="-120" yWindow="-120" windowWidth="29040" windowHeight="15840" xr2:uid="{00000000-000D-0000-FFFF-FFFF00000000}"/>
  </bookViews>
  <sheets>
    <sheet name="Abiturnoten" sheetId="1" r:id="rId1"/>
    <sheet name="Kommentierung" sheetId="2" r:id="rId2"/>
    <sheet name="Fußnoten" sheetId="3" r:id="rId3"/>
    <sheet name="Noten" sheetId="4" r:id="rId4"/>
    <sheet name="Verteilung" sheetId="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Print_Titles" localSheetId="2">Fußnoten!$A:$A,Fußnoten!$2:$2</definedName>
    <definedName name="_xlnm.Print_Titles" localSheetId="1">Kommentierung!$A:$A,Kommentierung!$2:$2</definedName>
    <definedName name="Z_8BA0ED0B_0E41_4E3D_995E_FC522278E791_.wvu.PrintTitles" localSheetId="2" hidden="1">Fußnoten!$A:$A,Fußnoten!$2:$2</definedName>
    <definedName name="Z_8BA0ED0B_0E41_4E3D_995E_FC522278E791_.wvu.PrintTitles" localSheetId="1" hidden="1">Kommentierung!$A:$A,Kommentierung!$2:$2</definedName>
  </definedNames>
  <calcPr calcId="191029"/>
  <customWorkbookViews>
    <customWorkbookView name="KMK - Persönliche Ansicht" guid="{8BA0ED0B-0E41-4E3D-995E-FC522278E791}" mergeInterval="0" personalView="1" maximized="1" windowWidth="1020" windowHeight="5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2" i="4" l="1"/>
  <c r="P42" i="4"/>
  <c r="O42" i="4"/>
  <c r="N42" i="4"/>
  <c r="M42" i="4"/>
  <c r="L42" i="4"/>
  <c r="K42" i="4"/>
  <c r="J42" i="4"/>
  <c r="I42" i="4"/>
  <c r="H42" i="4"/>
  <c r="G42" i="4"/>
  <c r="F42" i="4"/>
  <c r="E42" i="4"/>
  <c r="D42" i="4"/>
  <c r="C42" i="4"/>
  <c r="B42" i="4"/>
  <c r="Q41" i="4"/>
  <c r="P41" i="4"/>
  <c r="O41" i="4"/>
  <c r="N41" i="4"/>
  <c r="M41" i="4"/>
  <c r="L41" i="4"/>
  <c r="K41" i="4"/>
  <c r="J41" i="4"/>
  <c r="I41" i="4"/>
  <c r="H41" i="4"/>
  <c r="G41" i="4"/>
  <c r="F41" i="4"/>
  <c r="E41" i="4"/>
  <c r="D41" i="4"/>
  <c r="C41" i="4"/>
  <c r="B41" i="4"/>
  <c r="Q40" i="4"/>
  <c r="P40" i="4"/>
  <c r="O40" i="4"/>
  <c r="N40" i="4"/>
  <c r="M40" i="4"/>
  <c r="L40" i="4"/>
  <c r="K40" i="4"/>
  <c r="J40" i="4"/>
  <c r="I40" i="4"/>
  <c r="H40" i="4"/>
  <c r="G40" i="4"/>
  <c r="F40" i="4"/>
  <c r="E40" i="4"/>
  <c r="D40" i="4"/>
  <c r="C40" i="4"/>
  <c r="B40" i="4"/>
  <c r="Q39" i="4"/>
  <c r="P39" i="4"/>
  <c r="O39" i="4"/>
  <c r="N39" i="4"/>
  <c r="M39" i="4"/>
  <c r="L39" i="4"/>
  <c r="K39" i="4"/>
  <c r="J39" i="4"/>
  <c r="I39" i="4"/>
  <c r="H39" i="4"/>
  <c r="G39" i="4"/>
  <c r="F39" i="4"/>
  <c r="E39" i="4"/>
  <c r="D39" i="4"/>
  <c r="C39" i="4"/>
  <c r="B39" i="4"/>
  <c r="Q38" i="4"/>
  <c r="P38" i="4"/>
  <c r="O38" i="4"/>
  <c r="N38" i="4"/>
  <c r="M38" i="4"/>
  <c r="L38" i="4"/>
  <c r="K38" i="4"/>
  <c r="J38" i="4"/>
  <c r="I38" i="4"/>
  <c r="H38" i="4"/>
  <c r="G38" i="4"/>
  <c r="F38" i="4"/>
  <c r="E38" i="4"/>
  <c r="D38" i="4"/>
  <c r="C38" i="4"/>
  <c r="B38" i="4"/>
  <c r="Q37" i="4"/>
  <c r="P37" i="4"/>
  <c r="O37" i="4"/>
  <c r="N37" i="4"/>
  <c r="M37" i="4"/>
  <c r="L37" i="4"/>
  <c r="K37" i="4"/>
  <c r="J37" i="4"/>
  <c r="I37" i="4"/>
  <c r="H37" i="4"/>
  <c r="G37" i="4"/>
  <c r="F37" i="4"/>
  <c r="E37" i="4"/>
  <c r="D37" i="4"/>
  <c r="C37" i="4"/>
  <c r="B37" i="4"/>
  <c r="Q36" i="4"/>
  <c r="P36" i="4"/>
  <c r="O36" i="4"/>
  <c r="N36" i="4"/>
  <c r="M36" i="4"/>
  <c r="L36" i="4"/>
  <c r="K36" i="4"/>
  <c r="J36" i="4"/>
  <c r="I36" i="4"/>
  <c r="H36" i="4"/>
  <c r="G36" i="4"/>
  <c r="F36" i="4"/>
  <c r="E36" i="4"/>
  <c r="D36" i="4"/>
  <c r="C36" i="4"/>
  <c r="B36" i="4"/>
  <c r="Q35" i="4"/>
  <c r="P35" i="4"/>
  <c r="O35" i="4"/>
  <c r="N35" i="4"/>
  <c r="M35" i="4"/>
  <c r="L35" i="4"/>
  <c r="K35" i="4"/>
  <c r="J35" i="4"/>
  <c r="I35" i="4"/>
  <c r="H35" i="4"/>
  <c r="G35" i="4"/>
  <c r="F35" i="4"/>
  <c r="E35" i="4"/>
  <c r="D35" i="4"/>
  <c r="C35" i="4"/>
  <c r="B35" i="4"/>
  <c r="Q34" i="4"/>
  <c r="P34" i="4"/>
  <c r="O34" i="4"/>
  <c r="N34" i="4"/>
  <c r="M34" i="4"/>
  <c r="L34" i="4"/>
  <c r="K34" i="4"/>
  <c r="J34" i="4"/>
  <c r="I34" i="4"/>
  <c r="H34" i="4"/>
  <c r="G34" i="4"/>
  <c r="F34" i="4"/>
  <c r="E34" i="4"/>
  <c r="D34" i="4"/>
  <c r="C34" i="4"/>
  <c r="B34" i="4"/>
  <c r="Q33" i="4"/>
  <c r="P33" i="4"/>
  <c r="O33" i="4"/>
  <c r="N33" i="4"/>
  <c r="M33" i="4"/>
  <c r="L33" i="4"/>
  <c r="K33" i="4"/>
  <c r="J33" i="4"/>
  <c r="I33" i="4"/>
  <c r="H33" i="4"/>
  <c r="G33" i="4"/>
  <c r="F33" i="4"/>
  <c r="E33" i="4"/>
  <c r="D33" i="4"/>
  <c r="C33" i="4"/>
  <c r="B33" i="4"/>
  <c r="Q32" i="4"/>
  <c r="P32" i="4"/>
  <c r="O32" i="4"/>
  <c r="N32" i="4"/>
  <c r="M32" i="4"/>
  <c r="L32" i="4"/>
  <c r="K32" i="4"/>
  <c r="J32" i="4"/>
  <c r="I32" i="4"/>
  <c r="H32" i="4"/>
  <c r="G32" i="4"/>
  <c r="F32" i="4"/>
  <c r="E32" i="4"/>
  <c r="D32" i="4"/>
  <c r="C32" i="4"/>
  <c r="B32" i="4"/>
  <c r="Q31" i="4"/>
  <c r="P31" i="4"/>
  <c r="O31" i="4"/>
  <c r="N31" i="4"/>
  <c r="M31" i="4"/>
  <c r="L31" i="4"/>
  <c r="K31" i="4"/>
  <c r="J31" i="4"/>
  <c r="I31" i="4"/>
  <c r="H31" i="4"/>
  <c r="G31" i="4"/>
  <c r="F31" i="4"/>
  <c r="E31" i="4"/>
  <c r="D31" i="4"/>
  <c r="C31" i="4"/>
  <c r="B31" i="4"/>
  <c r="Q30" i="4"/>
  <c r="P30" i="4"/>
  <c r="O30" i="4"/>
  <c r="N30" i="4"/>
  <c r="M30" i="4"/>
  <c r="L30" i="4"/>
  <c r="K30" i="4"/>
  <c r="J30" i="4"/>
  <c r="I30" i="4"/>
  <c r="H30" i="4"/>
  <c r="G30" i="4"/>
  <c r="F30" i="4"/>
  <c r="E30" i="4"/>
  <c r="D30" i="4"/>
  <c r="C30" i="4"/>
  <c r="B30" i="4"/>
  <c r="Q29" i="4"/>
  <c r="P29" i="4"/>
  <c r="O29" i="4"/>
  <c r="N29" i="4"/>
  <c r="M29" i="4"/>
  <c r="L29" i="4"/>
  <c r="K29" i="4"/>
  <c r="J29" i="4"/>
  <c r="I29" i="4"/>
  <c r="H29" i="4"/>
  <c r="G29" i="4"/>
  <c r="F29" i="4"/>
  <c r="E29" i="4"/>
  <c r="D29" i="4"/>
  <c r="C29" i="4"/>
  <c r="B29" i="4"/>
  <c r="Q28" i="4"/>
  <c r="P28" i="4"/>
  <c r="O28" i="4"/>
  <c r="N28" i="4"/>
  <c r="M28" i="4"/>
  <c r="L28" i="4"/>
  <c r="K28" i="4"/>
  <c r="J28" i="4"/>
  <c r="I28" i="4"/>
  <c r="H28" i="4"/>
  <c r="G28" i="4"/>
  <c r="F28" i="4"/>
  <c r="E28" i="4"/>
  <c r="D28" i="4"/>
  <c r="C28" i="4"/>
  <c r="B28" i="4"/>
  <c r="Q27" i="4"/>
  <c r="P27" i="4"/>
  <c r="O27" i="4"/>
  <c r="N27" i="4"/>
  <c r="M27" i="4"/>
  <c r="L27" i="4"/>
  <c r="K27" i="4"/>
  <c r="J27" i="4"/>
  <c r="I27" i="4"/>
  <c r="H27" i="4"/>
  <c r="G27" i="4"/>
  <c r="F27" i="4"/>
  <c r="E27" i="4"/>
  <c r="D27" i="4"/>
  <c r="C27" i="4"/>
  <c r="B27" i="4"/>
  <c r="Q26" i="4"/>
  <c r="P26" i="4"/>
  <c r="O26" i="4"/>
  <c r="N26" i="4"/>
  <c r="M26" i="4"/>
  <c r="L26" i="4"/>
  <c r="K26" i="4"/>
  <c r="J26" i="4"/>
  <c r="I26" i="4"/>
  <c r="H26" i="4"/>
  <c r="G26" i="4"/>
  <c r="F26" i="4"/>
  <c r="E26" i="4"/>
  <c r="D26" i="4"/>
  <c r="C26" i="4"/>
  <c r="B26" i="4"/>
  <c r="Q25" i="4"/>
  <c r="P25" i="4"/>
  <c r="O25" i="4"/>
  <c r="N25" i="4"/>
  <c r="M25" i="4"/>
  <c r="L25" i="4"/>
  <c r="K25" i="4"/>
  <c r="J25" i="4"/>
  <c r="I25" i="4"/>
  <c r="H25" i="4"/>
  <c r="G25" i="4"/>
  <c r="F25" i="4"/>
  <c r="E25" i="4"/>
  <c r="D25" i="4"/>
  <c r="C25" i="4"/>
  <c r="B25" i="4"/>
  <c r="Q24" i="4"/>
  <c r="P24" i="4"/>
  <c r="O24" i="4"/>
  <c r="N24" i="4"/>
  <c r="M24" i="4"/>
  <c r="L24" i="4"/>
  <c r="K24" i="4"/>
  <c r="J24" i="4"/>
  <c r="I24" i="4"/>
  <c r="H24" i="4"/>
  <c r="G24" i="4"/>
  <c r="F24" i="4"/>
  <c r="E24" i="4"/>
  <c r="D24" i="4"/>
  <c r="C24" i="4"/>
  <c r="B24" i="4"/>
  <c r="Q23" i="4"/>
  <c r="P23" i="4"/>
  <c r="O23" i="4"/>
  <c r="N23" i="4"/>
  <c r="M23" i="4"/>
  <c r="L23" i="4"/>
  <c r="K23" i="4"/>
  <c r="J23" i="4"/>
  <c r="I23" i="4"/>
  <c r="H23" i="4"/>
  <c r="G23" i="4"/>
  <c r="F23" i="4"/>
  <c r="E23" i="4"/>
  <c r="D23" i="4"/>
  <c r="C23" i="4"/>
  <c r="B23" i="4"/>
  <c r="Q22" i="4"/>
  <c r="P22" i="4"/>
  <c r="O22" i="4"/>
  <c r="N22" i="4"/>
  <c r="M22" i="4"/>
  <c r="L22" i="4"/>
  <c r="K22" i="4"/>
  <c r="J22" i="4"/>
  <c r="I22" i="4"/>
  <c r="H22" i="4"/>
  <c r="G22" i="4"/>
  <c r="F22" i="4"/>
  <c r="E22" i="4"/>
  <c r="D22" i="4"/>
  <c r="C22" i="4"/>
  <c r="B22" i="4"/>
  <c r="Q21" i="4"/>
  <c r="P21" i="4"/>
  <c r="O21" i="4"/>
  <c r="N21" i="4"/>
  <c r="M21" i="4"/>
  <c r="L21" i="4"/>
  <c r="K21" i="4"/>
  <c r="J21" i="4"/>
  <c r="I21" i="4"/>
  <c r="H21" i="4"/>
  <c r="G21" i="4"/>
  <c r="F21" i="4"/>
  <c r="E21" i="4"/>
  <c r="D21" i="4"/>
  <c r="C21" i="4"/>
  <c r="B21" i="4"/>
  <c r="Q20" i="4"/>
  <c r="P20" i="4"/>
  <c r="O20" i="4"/>
  <c r="N20" i="4"/>
  <c r="M20" i="4"/>
  <c r="L20" i="4"/>
  <c r="K20" i="4"/>
  <c r="J20" i="4"/>
  <c r="I20" i="4"/>
  <c r="H20" i="4"/>
  <c r="G20" i="4"/>
  <c r="F20" i="4"/>
  <c r="E20" i="4"/>
  <c r="D20" i="4"/>
  <c r="C20" i="4"/>
  <c r="B20" i="4"/>
  <c r="Q19" i="4"/>
  <c r="P19" i="4"/>
  <c r="O19" i="4"/>
  <c r="N19" i="4"/>
  <c r="M19" i="4"/>
  <c r="L19" i="4"/>
  <c r="K19" i="4"/>
  <c r="J19" i="4"/>
  <c r="I19" i="4"/>
  <c r="H19" i="4"/>
  <c r="G19" i="4"/>
  <c r="F19" i="4"/>
  <c r="E19" i="4"/>
  <c r="D19" i="4"/>
  <c r="C19" i="4"/>
  <c r="B19" i="4"/>
  <c r="Q18" i="4"/>
  <c r="P18" i="4"/>
  <c r="O18" i="4"/>
  <c r="N18" i="4"/>
  <c r="M18" i="4"/>
  <c r="L18" i="4"/>
  <c r="K18" i="4"/>
  <c r="J18" i="4"/>
  <c r="I18" i="4"/>
  <c r="H18" i="4"/>
  <c r="G18" i="4"/>
  <c r="F18" i="4"/>
  <c r="E18" i="4"/>
  <c r="D18" i="4"/>
  <c r="C18" i="4"/>
  <c r="B18" i="4"/>
  <c r="Q17" i="4"/>
  <c r="P17" i="4"/>
  <c r="O17" i="4"/>
  <c r="N17" i="4"/>
  <c r="M17" i="4"/>
  <c r="L17" i="4"/>
  <c r="K17" i="4"/>
  <c r="J17" i="4"/>
  <c r="I17" i="4"/>
  <c r="H17" i="4"/>
  <c r="G17" i="4"/>
  <c r="F17" i="4"/>
  <c r="E17" i="4"/>
  <c r="D17" i="4"/>
  <c r="C17" i="4"/>
  <c r="B17" i="4"/>
  <c r="Q16" i="4"/>
  <c r="P16" i="4"/>
  <c r="O16" i="4"/>
  <c r="N16" i="4"/>
  <c r="M16" i="4"/>
  <c r="L16" i="4"/>
  <c r="K16" i="4"/>
  <c r="J16" i="4"/>
  <c r="I16" i="4"/>
  <c r="H16" i="4"/>
  <c r="G16" i="4"/>
  <c r="F16" i="4"/>
  <c r="E16" i="4"/>
  <c r="D16" i="4"/>
  <c r="C16" i="4"/>
  <c r="B16" i="4"/>
  <c r="Q15" i="4"/>
  <c r="P15" i="4"/>
  <c r="O15" i="4"/>
  <c r="N15" i="4"/>
  <c r="M15" i="4"/>
  <c r="L15" i="4"/>
  <c r="K15" i="4"/>
  <c r="J15" i="4"/>
  <c r="I15" i="4"/>
  <c r="H15" i="4"/>
  <c r="G15" i="4"/>
  <c r="F15" i="4"/>
  <c r="E15" i="4"/>
  <c r="D15" i="4"/>
  <c r="C15" i="4"/>
  <c r="B15" i="4"/>
  <c r="Q14" i="4"/>
  <c r="P14" i="4"/>
  <c r="O14" i="4"/>
  <c r="N14" i="4"/>
  <c r="M14" i="4"/>
  <c r="L14" i="4"/>
  <c r="K14" i="4"/>
  <c r="J14" i="4"/>
  <c r="I14" i="4"/>
  <c r="H14" i="4"/>
  <c r="G14" i="4"/>
  <c r="F14" i="4"/>
  <c r="E14" i="4"/>
  <c r="D14" i="4"/>
  <c r="C14" i="4"/>
  <c r="B14" i="4"/>
  <c r="Q13" i="4"/>
  <c r="P13" i="4"/>
  <c r="O13" i="4"/>
  <c r="N13" i="4"/>
  <c r="M13" i="4"/>
  <c r="L13" i="4"/>
  <c r="K13" i="4"/>
  <c r="J13" i="4"/>
  <c r="I13" i="4"/>
  <c r="H13" i="4"/>
  <c r="G13" i="4"/>
  <c r="F13" i="4"/>
  <c r="E13" i="4"/>
  <c r="D13" i="4"/>
  <c r="C13" i="4"/>
  <c r="B13" i="4"/>
  <c r="Q12" i="4"/>
  <c r="P12" i="4"/>
  <c r="O12" i="4"/>
  <c r="N12" i="4"/>
  <c r="M12" i="4"/>
  <c r="L12" i="4"/>
  <c r="K12" i="4"/>
  <c r="J12" i="4"/>
  <c r="I12" i="4"/>
  <c r="H12" i="4"/>
  <c r="G12" i="4"/>
  <c r="F12" i="4"/>
  <c r="E12" i="4"/>
  <c r="D12" i="4"/>
  <c r="C12" i="4"/>
  <c r="B12" i="4"/>
  <c r="Q10" i="4"/>
  <c r="Q10" i="6" s="1"/>
  <c r="P10" i="4"/>
  <c r="P10" i="6" s="1"/>
  <c r="O10" i="4"/>
  <c r="O10" i="6" s="1"/>
  <c r="N10" i="4"/>
  <c r="N10" i="6" s="1"/>
  <c r="M10" i="4"/>
  <c r="M10" i="6" s="1"/>
  <c r="L10" i="4"/>
  <c r="K10" i="4"/>
  <c r="K10" i="6" s="1"/>
  <c r="J10" i="4"/>
  <c r="J10" i="6" s="1"/>
  <c r="I10" i="4"/>
  <c r="I10" i="6" s="1"/>
  <c r="H10" i="4"/>
  <c r="G10" i="4"/>
  <c r="F10" i="4"/>
  <c r="F10" i="6" s="1"/>
  <c r="E10" i="4"/>
  <c r="D10" i="4"/>
  <c r="C10" i="4"/>
  <c r="B10" i="4"/>
  <c r="B10" i="6" s="1"/>
  <c r="Q8" i="4"/>
  <c r="Q8" i="6" s="1"/>
  <c r="P8" i="4"/>
  <c r="P8" i="6" s="1"/>
  <c r="O8" i="4"/>
  <c r="O8" i="6" s="1"/>
  <c r="N8" i="4"/>
  <c r="N8" i="6" s="1"/>
  <c r="M8" i="4"/>
  <c r="L8" i="4"/>
  <c r="K8" i="4"/>
  <c r="K8" i="6" s="1"/>
  <c r="J8" i="4"/>
  <c r="J8" i="6" s="1"/>
  <c r="I8" i="4"/>
  <c r="I8" i="6" s="1"/>
  <c r="H8" i="4"/>
  <c r="G8" i="4"/>
  <c r="F8" i="4"/>
  <c r="F8" i="6" s="1"/>
  <c r="E8" i="4"/>
  <c r="E8" i="6" s="1"/>
  <c r="D8" i="4"/>
  <c r="C8" i="4"/>
  <c r="B8" i="4"/>
  <c r="B8" i="6" s="1"/>
  <c r="Q7" i="4"/>
  <c r="Q7" i="6" s="1"/>
  <c r="P7" i="4"/>
  <c r="P26" i="6" s="1"/>
  <c r="O7" i="4"/>
  <c r="O7" i="6" s="1"/>
  <c r="N7" i="4"/>
  <c r="M7" i="4"/>
  <c r="M7" i="6" s="1"/>
  <c r="L7" i="4"/>
  <c r="L28" i="6" s="1"/>
  <c r="K7" i="4"/>
  <c r="J7" i="4"/>
  <c r="I7" i="4"/>
  <c r="H7" i="4"/>
  <c r="H40" i="6" s="1"/>
  <c r="G7" i="4"/>
  <c r="G7" i="6" s="1"/>
  <c r="F7" i="4"/>
  <c r="E7" i="4"/>
  <c r="D7" i="4"/>
  <c r="C7" i="4"/>
  <c r="B7" i="4"/>
  <c r="Q6" i="4"/>
  <c r="Q6" i="6" s="1"/>
  <c r="P6" i="4"/>
  <c r="O6" i="4"/>
  <c r="O6" i="6" s="1"/>
  <c r="N6" i="4"/>
  <c r="N6" i="6" s="1"/>
  <c r="M6" i="4"/>
  <c r="M6" i="6" s="1"/>
  <c r="L6" i="4"/>
  <c r="L6" i="6" s="1"/>
  <c r="K6" i="4"/>
  <c r="K6" i="6" s="1"/>
  <c r="J6" i="4"/>
  <c r="J6" i="6" s="1"/>
  <c r="I6" i="4"/>
  <c r="I6" i="6" s="1"/>
  <c r="H6" i="4"/>
  <c r="G6" i="4"/>
  <c r="F6" i="4"/>
  <c r="F6" i="6" s="1"/>
  <c r="E6" i="4"/>
  <c r="D6" i="4"/>
  <c r="D6" i="6" s="1"/>
  <c r="C6" i="4"/>
  <c r="C6" i="6" s="1"/>
  <c r="B6" i="4"/>
  <c r="B6" i="6" s="1"/>
  <c r="L10" i="6"/>
  <c r="H10" i="6"/>
  <c r="G10" i="6"/>
  <c r="E10" i="6"/>
  <c r="D10" i="6"/>
  <c r="C10" i="6"/>
  <c r="D8" i="6"/>
  <c r="P14" i="6"/>
  <c r="D30" i="6"/>
  <c r="P6" i="6"/>
  <c r="H6" i="6"/>
  <c r="G6" i="6"/>
  <c r="E6" i="6"/>
  <c r="D13" i="6"/>
  <c r="D32" i="6"/>
  <c r="H24" i="6"/>
  <c r="P33" i="6"/>
  <c r="D18" i="6" l="1"/>
  <c r="D21" i="6"/>
  <c r="D24" i="6"/>
  <c r="P31" i="6"/>
  <c r="L25" i="6"/>
  <c r="K41" i="6"/>
  <c r="E25" i="6"/>
  <c r="C22" i="6"/>
  <c r="H29" i="6"/>
  <c r="H27" i="6"/>
  <c r="E14" i="6"/>
  <c r="E17" i="6"/>
  <c r="I23" i="6"/>
  <c r="E31" i="6"/>
  <c r="I27" i="6"/>
  <c r="Q17" i="6"/>
  <c r="M36" i="6"/>
  <c r="Q42" i="6"/>
  <c r="J37" i="6"/>
  <c r="N38" i="6"/>
  <c r="F41" i="6"/>
  <c r="B42" i="6"/>
  <c r="B12" i="6"/>
  <c r="P17" i="6"/>
  <c r="H31" i="6"/>
  <c r="D35" i="6"/>
  <c r="P20" i="6"/>
  <c r="P39" i="6"/>
  <c r="L20" i="6"/>
  <c r="L16" i="6"/>
  <c r="L22" i="6"/>
  <c r="Q12" i="6"/>
  <c r="I14" i="6"/>
  <c r="I15" i="6"/>
  <c r="E20" i="6"/>
  <c r="E12" i="6"/>
  <c r="I13" i="6"/>
  <c r="E15" i="6"/>
  <c r="E16" i="6"/>
  <c r="Q18" i="6"/>
  <c r="I41" i="6"/>
  <c r="M35" i="6"/>
  <c r="I29" i="6"/>
  <c r="M23" i="6"/>
  <c r="E40" i="6"/>
  <c r="I12" i="6"/>
  <c r="Q13" i="6"/>
  <c r="Q14" i="6"/>
  <c r="I16" i="6"/>
  <c r="M33" i="6"/>
  <c r="Q27" i="6"/>
  <c r="Q21" i="6"/>
  <c r="E9" i="4"/>
  <c r="Q15" i="6"/>
  <c r="I17" i="6"/>
  <c r="E19" i="6"/>
  <c r="Q39" i="6"/>
  <c r="M37" i="6"/>
  <c r="M32" i="6"/>
  <c r="Q26" i="6"/>
  <c r="I25" i="6"/>
  <c r="I21" i="6"/>
  <c r="E13" i="6"/>
  <c r="M14" i="6"/>
  <c r="M15" i="6"/>
  <c r="Q16" i="6"/>
  <c r="E18" i="6"/>
  <c r="I18" i="6"/>
  <c r="I19" i="6"/>
  <c r="Q19" i="6"/>
  <c r="I20" i="6"/>
  <c r="Q20" i="6"/>
  <c r="E21" i="6"/>
  <c r="E22" i="6"/>
  <c r="I22" i="6"/>
  <c r="Q22" i="6"/>
  <c r="E23" i="6"/>
  <c r="Q23" i="6"/>
  <c r="E24" i="6"/>
  <c r="I24" i="6"/>
  <c r="Q24" i="6"/>
  <c r="Q25" i="6"/>
  <c r="I26" i="6"/>
  <c r="M26" i="6"/>
  <c r="E27" i="6"/>
  <c r="M27" i="6"/>
  <c r="E28" i="6"/>
  <c r="Q28" i="6"/>
  <c r="E29" i="6"/>
  <c r="Q29" i="6"/>
  <c r="Q30" i="6"/>
  <c r="I31" i="6"/>
  <c r="E32" i="6"/>
  <c r="I32" i="6"/>
  <c r="Q32" i="6"/>
  <c r="I33" i="6"/>
  <c r="Q33" i="6"/>
  <c r="E34" i="6"/>
  <c r="I34" i="6"/>
  <c r="Q34" i="6"/>
  <c r="I35" i="6"/>
  <c r="Q35" i="6"/>
  <c r="I36" i="6"/>
  <c r="Q36" i="6"/>
  <c r="I37" i="6"/>
  <c r="Q37" i="6"/>
  <c r="I38" i="6"/>
  <c r="Q38" i="6"/>
  <c r="I39" i="6"/>
  <c r="I40" i="6"/>
  <c r="E41" i="6"/>
  <c r="Q41" i="6"/>
  <c r="I42" i="6"/>
  <c r="E7" i="6"/>
  <c r="H20" i="6"/>
  <c r="H12" i="6"/>
  <c r="P21" i="6"/>
  <c r="H38" i="6"/>
  <c r="L37" i="6"/>
  <c r="D36" i="6"/>
  <c r="P42" i="6"/>
  <c r="I7" i="6"/>
  <c r="N16" i="6"/>
  <c r="B17" i="6"/>
  <c r="F23" i="6"/>
  <c r="N28" i="6"/>
  <c r="B30" i="6"/>
  <c r="B34" i="6"/>
  <c r="J42" i="6"/>
  <c r="E42" i="6"/>
  <c r="Q40" i="6"/>
  <c r="E39" i="6"/>
  <c r="E37" i="6"/>
  <c r="E36" i="6"/>
  <c r="E35" i="6"/>
  <c r="E33" i="6"/>
  <c r="Q31" i="6"/>
  <c r="I30" i="6"/>
  <c r="I28" i="6"/>
  <c r="E26" i="6"/>
  <c r="E30" i="6"/>
  <c r="Q9" i="4"/>
  <c r="E38" i="6"/>
  <c r="I9" i="4"/>
  <c r="C32" i="6"/>
  <c r="F13" i="6"/>
  <c r="F28" i="6"/>
  <c r="F32" i="6"/>
  <c r="F35" i="6"/>
  <c r="E9" i="6"/>
  <c r="L14" i="6"/>
  <c r="F26" i="6"/>
  <c r="M9" i="4"/>
  <c r="M12" i="6"/>
  <c r="M13" i="6"/>
  <c r="M16" i="6"/>
  <c r="M17" i="6"/>
  <c r="M18" i="6"/>
  <c r="M19" i="6"/>
  <c r="M20" i="6"/>
  <c r="M21" i="6"/>
  <c r="M22" i="6"/>
  <c r="M25" i="6"/>
  <c r="M28" i="6"/>
  <c r="M29" i="6"/>
  <c r="M30" i="6"/>
  <c r="M31" i="6"/>
  <c r="M34" i="6"/>
  <c r="M38" i="6"/>
  <c r="M39" i="6"/>
  <c r="M40" i="6"/>
  <c r="M41" i="6"/>
  <c r="M42" i="6"/>
  <c r="M8" i="6"/>
  <c r="K42" i="6"/>
  <c r="L42" i="6"/>
  <c r="L41" i="6"/>
  <c r="J9" i="6"/>
  <c r="J13" i="6"/>
  <c r="N12" i="6"/>
  <c r="J16" i="6"/>
  <c r="B19" i="6"/>
  <c r="J19" i="6"/>
  <c r="N20" i="6"/>
  <c r="B23" i="6"/>
  <c r="B24" i="6"/>
  <c r="J25" i="6"/>
  <c r="C28" i="6"/>
  <c r="B9" i="4"/>
  <c r="B39" i="6"/>
  <c r="N25" i="6"/>
  <c r="M24" i="6"/>
  <c r="L18" i="6"/>
  <c r="P19" i="6"/>
  <c r="B36" i="6"/>
  <c r="N41" i="6"/>
  <c r="N26" i="6"/>
  <c r="J27" i="6"/>
  <c r="J30" i="6"/>
  <c r="B40" i="6"/>
  <c r="P30" i="6"/>
  <c r="L32" i="6"/>
  <c r="D33" i="6"/>
  <c r="D34" i="6"/>
  <c r="P38" i="6"/>
  <c r="P40" i="6"/>
  <c r="D42" i="6"/>
  <c r="C40" i="6"/>
  <c r="C12" i="6"/>
  <c r="C13" i="6"/>
  <c r="C14" i="6"/>
  <c r="C21" i="6"/>
  <c r="O24" i="6"/>
  <c r="C27" i="6"/>
  <c r="C33" i="6"/>
  <c r="C35" i="6"/>
  <c r="C15" i="6"/>
  <c r="C31" i="6"/>
  <c r="C20" i="6"/>
  <c r="C41" i="6"/>
  <c r="O9" i="6"/>
  <c r="O14" i="6"/>
  <c r="C17" i="6"/>
  <c r="C19" i="6"/>
  <c r="K20" i="6"/>
  <c r="C24" i="6"/>
  <c r="C25" i="6"/>
  <c r="C29" i="6"/>
  <c r="K32" i="6"/>
  <c r="C36" i="6"/>
  <c r="C38" i="6"/>
  <c r="C7" i="6"/>
  <c r="C34" i="6"/>
  <c r="C8" i="6"/>
  <c r="C9" i="6" s="1"/>
  <c r="C9" i="4"/>
  <c r="O12" i="6"/>
  <c r="C16" i="6"/>
  <c r="C18" i="6"/>
  <c r="C23" i="6"/>
  <c r="C26" i="6"/>
  <c r="C30" i="6"/>
  <c r="C37" i="6"/>
  <c r="C39" i="6"/>
  <c r="C42" i="6"/>
  <c r="K18" i="6"/>
  <c r="O15" i="6"/>
  <c r="K19" i="6"/>
  <c r="K25" i="6"/>
  <c r="O27" i="6"/>
  <c r="O28" i="6"/>
  <c r="O29" i="6"/>
  <c r="K34" i="6"/>
  <c r="O36" i="6"/>
  <c r="K38" i="6"/>
  <c r="K15" i="6"/>
  <c r="O17" i="6"/>
  <c r="O21" i="6"/>
  <c r="O22" i="6"/>
  <c r="K27" i="6"/>
  <c r="K28" i="6"/>
  <c r="K30" i="6"/>
  <c r="O34" i="6"/>
  <c r="O37" i="6"/>
  <c r="K39" i="6"/>
  <c r="B13" i="6"/>
  <c r="B14" i="6"/>
  <c r="N15" i="6"/>
  <c r="B16" i="6"/>
  <c r="B18" i="6"/>
  <c r="J18" i="6"/>
  <c r="H21" i="6"/>
  <c r="G36" i="6"/>
  <c r="G28" i="6"/>
  <c r="G12" i="6"/>
  <c r="G13" i="6"/>
  <c r="G25" i="6"/>
  <c r="G26" i="6"/>
  <c r="G27" i="6"/>
  <c r="G29" i="6"/>
  <c r="G30" i="6"/>
  <c r="G31" i="6"/>
  <c r="G32" i="6"/>
  <c r="G34" i="6"/>
  <c r="G41" i="6"/>
  <c r="G8" i="6"/>
  <c r="G9" i="6" s="1"/>
  <c r="G9" i="4"/>
  <c r="O13" i="6"/>
  <c r="G16" i="6"/>
  <c r="K17" i="6"/>
  <c r="G19" i="6"/>
  <c r="G21" i="6"/>
  <c r="K22" i="6"/>
  <c r="K23" i="6"/>
  <c r="O25" i="6"/>
  <c r="K31" i="6"/>
  <c r="O39" i="6"/>
  <c r="O41" i="6"/>
  <c r="O9" i="4"/>
  <c r="G42" i="6"/>
  <c r="K9" i="6"/>
  <c r="K13" i="6"/>
  <c r="G15" i="6"/>
  <c r="G17" i="6"/>
  <c r="O18" i="6"/>
  <c r="G20" i="6"/>
  <c r="K21" i="6"/>
  <c r="K24" i="6"/>
  <c r="K7" i="6"/>
  <c r="O42" i="6"/>
  <c r="G14" i="6"/>
  <c r="K16" i="6"/>
  <c r="G18" i="6"/>
  <c r="O20" i="6"/>
  <c r="G23" i="6"/>
  <c r="G24" i="6"/>
  <c r="K26" i="6"/>
  <c r="O26" i="6"/>
  <c r="K29" i="6"/>
  <c r="O30" i="6"/>
  <c r="O31" i="6"/>
  <c r="O32" i="6"/>
  <c r="G33" i="6"/>
  <c r="K33" i="6"/>
  <c r="O33" i="6"/>
  <c r="G35" i="6"/>
  <c r="K35" i="6"/>
  <c r="O35" i="6"/>
  <c r="K36" i="6"/>
  <c r="G37" i="6"/>
  <c r="K37" i="6"/>
  <c r="G38" i="6"/>
  <c r="O38" i="6"/>
  <c r="G39" i="6"/>
  <c r="K40" i="6"/>
  <c r="O40" i="6"/>
  <c r="K12" i="6"/>
  <c r="K14" i="6"/>
  <c r="O16" i="6"/>
  <c r="O19" i="6"/>
  <c r="G22" i="6"/>
  <c r="O23" i="6"/>
  <c r="K9" i="4"/>
  <c r="G40" i="6"/>
  <c r="F30" i="6"/>
  <c r="B26" i="6"/>
  <c r="J23" i="6"/>
  <c r="N9" i="4"/>
  <c r="N40" i="6"/>
  <c r="N21" i="6"/>
  <c r="D12" i="6"/>
  <c r="L12" i="6"/>
  <c r="H13" i="6"/>
  <c r="L13" i="6"/>
  <c r="P13" i="6"/>
  <c r="H14" i="6"/>
  <c r="H15" i="6"/>
  <c r="L15" i="6"/>
  <c r="P15" i="6"/>
  <c r="D16" i="6"/>
  <c r="H17" i="6"/>
  <c r="L17" i="6"/>
  <c r="N7" i="6"/>
  <c r="J34" i="6"/>
  <c r="J29" i="6"/>
  <c r="N32" i="6"/>
  <c r="F18" i="6"/>
  <c r="F22" i="6"/>
  <c r="B20" i="6"/>
  <c r="H36" i="6"/>
  <c r="H34" i="6"/>
  <c r="D17" i="6"/>
  <c r="H41" i="6"/>
  <c r="F34" i="6"/>
  <c r="H18" i="6"/>
  <c r="H33" i="6"/>
  <c r="B38" i="6"/>
  <c r="J22" i="6"/>
  <c r="J41" i="6"/>
  <c r="J32" i="6"/>
  <c r="J26" i="6"/>
  <c r="F7" i="6"/>
  <c r="N29" i="6"/>
  <c r="N37" i="6"/>
  <c r="N35" i="6"/>
  <c r="F33" i="6"/>
  <c r="D26" i="6"/>
  <c r="D23" i="6"/>
  <c r="L29" i="6"/>
  <c r="D27" i="6"/>
  <c r="L40" i="6"/>
  <c r="N42" i="6"/>
  <c r="F9" i="6"/>
  <c r="F9" i="4"/>
  <c r="J9" i="4"/>
  <c r="F12" i="6"/>
  <c r="J12" i="6"/>
  <c r="N13" i="6"/>
  <c r="F14" i="6"/>
  <c r="J14" i="6"/>
  <c r="N14" i="6"/>
  <c r="B15" i="6"/>
  <c r="F15" i="6"/>
  <c r="J15" i="6"/>
  <c r="F16" i="6"/>
  <c r="F17" i="6"/>
  <c r="J17" i="6"/>
  <c r="N17" i="6"/>
  <c r="N18" i="6"/>
  <c r="F19" i="6"/>
  <c r="N19" i="6"/>
  <c r="F20" i="6"/>
  <c r="J20" i="6"/>
  <c r="B21" i="6"/>
  <c r="F21" i="6"/>
  <c r="J21" i="6"/>
  <c r="B22" i="6"/>
  <c r="N22" i="6"/>
  <c r="N23" i="6"/>
  <c r="F24" i="6"/>
  <c r="J24" i="6"/>
  <c r="N24" i="6"/>
  <c r="B25" i="6"/>
  <c r="B27" i="6"/>
  <c r="F27" i="6"/>
  <c r="N27" i="6"/>
  <c r="B28" i="6"/>
  <c r="J28" i="6"/>
  <c r="B29" i="6"/>
  <c r="F29" i="6"/>
  <c r="N30" i="6"/>
  <c r="B31" i="6"/>
  <c r="F31" i="6"/>
  <c r="J31" i="6"/>
  <c r="N31" i="6"/>
  <c r="B32" i="6"/>
  <c r="B33" i="6"/>
  <c r="J33" i="6"/>
  <c r="N33" i="6"/>
  <c r="N34" i="6"/>
  <c r="B35" i="6"/>
  <c r="F40" i="6"/>
  <c r="B9" i="6"/>
  <c r="N9" i="6"/>
  <c r="P35" i="6"/>
  <c r="P7" i="6"/>
  <c r="D7" i="6"/>
  <c r="P41" i="6"/>
  <c r="B41" i="6"/>
  <c r="P29" i="6"/>
  <c r="N39" i="6"/>
  <c r="D41" i="6"/>
  <c r="D37" i="6"/>
  <c r="H32" i="6"/>
  <c r="F38" i="6"/>
  <c r="L24" i="6"/>
  <c r="J36" i="6"/>
  <c r="J40" i="6"/>
  <c r="J35" i="6"/>
  <c r="B37" i="6"/>
  <c r="F39" i="6"/>
  <c r="N36" i="6"/>
  <c r="F42" i="6"/>
  <c r="D25" i="6"/>
  <c r="D22" i="6"/>
  <c r="D38" i="6"/>
  <c r="L39" i="6"/>
  <c r="L30" i="6"/>
  <c r="L19" i="6"/>
  <c r="L38" i="6"/>
  <c r="H28" i="6"/>
  <c r="L31" i="6"/>
  <c r="B7" i="6"/>
  <c r="J7" i="6"/>
  <c r="I9" i="6"/>
  <c r="F25" i="6"/>
  <c r="D19" i="6"/>
  <c r="H9" i="4"/>
  <c r="L9" i="4"/>
  <c r="P12" i="6"/>
  <c r="F36" i="6"/>
  <c r="P36" i="6"/>
  <c r="H25" i="6"/>
  <c r="H19" i="6"/>
  <c r="H39" i="6"/>
  <c r="P27" i="6"/>
  <c r="H7" i="6"/>
  <c r="P24" i="6"/>
  <c r="P32" i="6"/>
  <c r="H42" i="6"/>
  <c r="J39" i="6"/>
  <c r="J38" i="6"/>
  <c r="F37" i="6"/>
  <c r="D9" i="4"/>
  <c r="D31" i="6"/>
  <c r="D28" i="6"/>
  <c r="D29" i="6"/>
  <c r="H35" i="6"/>
  <c r="L7" i="6"/>
  <c r="L33" i="6"/>
  <c r="L23" i="6"/>
  <c r="P34" i="6"/>
  <c r="D40" i="6"/>
  <c r="D20" i="6"/>
  <c r="L27" i="6"/>
  <c r="L36" i="6"/>
  <c r="M9" i="6"/>
  <c r="Q9" i="6"/>
  <c r="D9" i="6"/>
  <c r="P9" i="6"/>
  <c r="D15" i="6"/>
  <c r="L35" i="6"/>
  <c r="L26" i="6"/>
  <c r="P9" i="4"/>
  <c r="H8" i="6"/>
  <c r="H9" i="6" s="1"/>
  <c r="P37" i="6"/>
  <c r="P16" i="6"/>
  <c r="L21" i="6"/>
  <c r="H37" i="6"/>
  <c r="P18" i="6"/>
  <c r="D39" i="6"/>
  <c r="D14" i="6"/>
  <c r="L34" i="6"/>
  <c r="P23" i="6"/>
  <c r="H22" i="6"/>
  <c r="H30" i="6"/>
  <c r="H16" i="6"/>
  <c r="H23" i="6"/>
  <c r="P22" i="6"/>
  <c r="P25" i="6"/>
  <c r="P28" i="6"/>
  <c r="L8" i="6"/>
  <c r="L9" i="6" s="1"/>
  <c r="H26" i="6"/>
</calcChain>
</file>

<file path=xl/sharedStrings.xml><?xml version="1.0" encoding="utf-8"?>
<sst xmlns="http://schemas.openxmlformats.org/spreadsheetml/2006/main" count="98" uniqueCount="56">
  <si>
    <t>Zahl der Prüfungen</t>
  </si>
  <si>
    <t>- bestanden</t>
  </si>
  <si>
    <t>- nicht bestanden (abs.)</t>
  </si>
  <si>
    <t>- nicht bestanden (%)</t>
  </si>
  <si>
    <t>Notenmittel</t>
  </si>
  <si>
    <t>Land</t>
  </si>
  <si>
    <t>BW</t>
  </si>
  <si>
    <t>BY</t>
  </si>
  <si>
    <t>BE</t>
  </si>
  <si>
    <t>BB</t>
  </si>
  <si>
    <t>HB</t>
  </si>
  <si>
    <t>HH</t>
  </si>
  <si>
    <t>HE</t>
  </si>
  <si>
    <t>MV</t>
  </si>
  <si>
    <t>NI</t>
  </si>
  <si>
    <t>NW</t>
  </si>
  <si>
    <t>RP</t>
  </si>
  <si>
    <t>SL</t>
  </si>
  <si>
    <t>SN</t>
  </si>
  <si>
    <t>ST</t>
  </si>
  <si>
    <t>SH</t>
  </si>
  <si>
    <t>TH</t>
  </si>
  <si>
    <t>Note</t>
  </si>
  <si>
    <t>Häufigkeit</t>
  </si>
  <si>
    <t>Verteilung in %</t>
  </si>
  <si>
    <t xml:space="preserve">Sekretariat der Ständigen Konferenz </t>
  </si>
  <si>
    <t>der Kultusminister der Länder</t>
  </si>
  <si>
    <t>in der Bundesrepublik Deutschland</t>
  </si>
  <si>
    <t>*)</t>
  </si>
  <si>
    <t>Bayern</t>
  </si>
  <si>
    <t>Sachsen</t>
  </si>
  <si>
    <t>IVC/Statistik</t>
  </si>
  <si>
    <t>Mecklenburg-Vorpommern</t>
  </si>
  <si>
    <t>Länderkürzel</t>
  </si>
  <si>
    <t>Baden-Württemberg</t>
  </si>
  <si>
    <t>Berlin</t>
  </si>
  <si>
    <t>Brandenburg</t>
  </si>
  <si>
    <t>Bremen</t>
  </si>
  <si>
    <t>Hamburg</t>
  </si>
  <si>
    <t>Hessen</t>
  </si>
  <si>
    <t>Niedersachsen</t>
  </si>
  <si>
    <t>Nordrhein-Westfalen</t>
  </si>
  <si>
    <t>Rheinland-Pfalz</t>
  </si>
  <si>
    <t>Saarland</t>
  </si>
  <si>
    <t>Sachsen-Anhalt</t>
  </si>
  <si>
    <t>Schleswig-Holstein</t>
  </si>
  <si>
    <t>Thüringen</t>
  </si>
  <si>
    <t>Einleitende Kommentierung</t>
  </si>
  <si>
    <t>Die Länderumfrage zu den Abiturnoten wurde aufgrund eines Beschlusses der Kommission für Statistik neu definiert und beinhaltet ab dem Jahr 2006 neben den Absolventen/innen der allgemeinbildenden Schularten Gymnasium und integrierte Gesamtschule auch die Absolventen der Fachgymnasien, Fachoberschulen und Berufsoberschulen. Ein Vergleich mit den Vorjahren ist aus diesem Grunde nicht sinnvoll.</t>
  </si>
  <si>
    <t>Die Abiturdurchschnittsnote errechnet sich gemäß Ziffer 9 der "Vereinbarung zur Gestaltung der gymnasialen Oberstufe in der Sekundarstufe II" (Beschluss der Kultusministerkonferenz vom 07.07.1972 i.d.F. vom 15.02.2018) aus den Leistungen in den vier Schulhalbjahren der Qualifikationsphase und der Abiturprüfung. Diese Rahmenvereinbarung lässt den Ländern Spielräume bei den Beleg- und Einbringungsverpflichtungen sowie den Prüfungsfachauflagen. 
Zur Sicherung der Gleichwertigkeit ist das Anforderungsniveau für die einzelnen Prüfungsfächer in den von der Kultusministerkonferenz beschlossenen "Einheitlichen Prüfungsanforderungen für die Abiturprüfung" (EPA), die für über 40 Fächer vorliegen, festgeschrieben. Die EPA sichern eine weitgehende Übereinstimmung des Unterrichts in der gymnasialen Oberstufe in allen 16 Ländern. Neben den einschlägigen Vereinbarungen dienen außerdem die Bildungsstandards und die Teilnahme an verschiedenen internationalen und nationalen Vergleichsuntersuchungen einem einheitlichen Anforderungs- und Leistungsniveau.</t>
  </si>
  <si>
    <t>Werte ohne Berufsoberschulen</t>
  </si>
  <si>
    <t xml:space="preserve">Einschließlich fachgebundene Hochschulreife. Ohne externe Bewerber. </t>
  </si>
  <si>
    <t>Abiturnoten 2023
 an Gymnasien, Integrierten Gesamtschulen, Fachgymnasien, Fachoberschulen und Berufsoberschulen
-endgültige Ergebnisse-
 (Schuljahr 2022/2023)</t>
  </si>
  <si>
    <t>Abiturnoten im Ländervergleich 2023</t>
  </si>
  <si>
    <t>Abiturnoten im Ländervergleich 2023*)</t>
  </si>
  <si>
    <t xml:space="preserve">Berlin, den 11.10.2024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</si>
</sst>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font>
      <sz val="10"/>
      <name val="Arial"/>
    </font>
    <font>
      <sz val="9"/>
      <name val="Helvetica-Narrow"/>
      <family val="2"/>
    </font>
    <font>
      <b/>
      <sz val="14"/>
      <name val="Helvetica-Narrow"/>
      <family val="2"/>
    </font>
    <font>
      <b/>
      <sz val="9"/>
      <name val="Helvetica-Narrow"/>
      <family val="2"/>
    </font>
    <font>
      <sz val="9"/>
      <name val="Arial Narrow"/>
      <family val="2"/>
    </font>
    <font>
      <sz val="9"/>
      <name val="Helvetica-Narrow"/>
    </font>
    <font>
      <b/>
      <sz val="36"/>
      <name val="Arial"/>
      <family val="2"/>
    </font>
    <font>
      <b/>
      <sz val="10"/>
      <name val="Arial"/>
      <family val="2"/>
    </font>
    <font>
      <sz val="10"/>
      <name val="Arial"/>
      <family val="2"/>
    </font>
    <font>
      <b/>
      <sz val="16"/>
      <name val="Arial"/>
      <family val="2"/>
    </font>
    <font>
      <sz val="16"/>
      <name val="Arial"/>
      <family val="2"/>
    </font>
    <font>
      <b/>
      <sz val="10"/>
      <name val="Arial"/>
      <family val="2"/>
    </font>
    <font>
      <b/>
      <sz val="9"/>
      <name val="Helvetica-Narrow"/>
    </font>
    <font>
      <b/>
      <sz val="11"/>
      <name val="Arial"/>
      <family val="2"/>
    </font>
    <font>
      <sz val="11"/>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6"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86">
    <xf numFmtId="0" fontId="0" fillId="0" borderId="0" xfId="0"/>
    <xf numFmtId="0" fontId="1" fillId="0" borderId="0" xfId="0" applyFont="1"/>
    <xf numFmtId="0" fontId="1" fillId="0" borderId="0" xfId="0" applyFont="1" applyAlignment="1">
      <alignment horizontal="right"/>
    </xf>
    <xf numFmtId="3" fontId="1" fillId="0" borderId="0" xfId="0" applyNumberFormat="1" applyFont="1" applyAlignment="1">
      <alignment horizontal="right"/>
    </xf>
    <xf numFmtId="0" fontId="1" fillId="0" borderId="0" xfId="1" applyFont="1" applyAlignment="1">
      <alignment vertical="center"/>
    </xf>
    <xf numFmtId="2" fontId="1" fillId="0" borderId="0" xfId="0" applyNumberFormat="1" applyFont="1" applyAlignment="1">
      <alignment horizontal="right"/>
    </xf>
    <xf numFmtId="3" fontId="5" fillId="0" borderId="0" xfId="1" applyNumberFormat="1" applyFont="1" applyBorder="1" applyAlignment="1" applyProtection="1">
      <alignment vertical="center"/>
      <protection locked="0"/>
    </xf>
    <xf numFmtId="0" fontId="1" fillId="0" borderId="0" xfId="0" applyFont="1" applyAlignment="1"/>
    <xf numFmtId="0" fontId="2" fillId="0" borderId="0" xfId="0" applyFont="1" applyAlignment="1"/>
    <xf numFmtId="0" fontId="7" fillId="0" borderId="0" xfId="0" applyFont="1"/>
    <xf numFmtId="0" fontId="7" fillId="0" borderId="0" xfId="0" applyFont="1" applyBorder="1" applyAlignment="1">
      <alignment horizontal="center" vertical="center" wrapText="1"/>
    </xf>
    <xf numFmtId="0" fontId="0" fillId="0" borderId="0" xfId="0" applyBorder="1" applyAlignment="1">
      <alignment horizontal="left" vertical="center" wrapText="1" indent="1"/>
    </xf>
    <xf numFmtId="0" fontId="2" fillId="0" borderId="0" xfId="0" applyFont="1" applyAlignment="1">
      <alignment horizontal="center"/>
    </xf>
    <xf numFmtId="0" fontId="3" fillId="0" borderId="1" xfId="0" applyFont="1" applyBorder="1" applyAlignment="1">
      <alignment horizontal="center"/>
    </xf>
    <xf numFmtId="0" fontId="0" fillId="0" borderId="0" xfId="0" applyAlignment="1">
      <alignment vertical="center"/>
    </xf>
    <xf numFmtId="0" fontId="12" fillId="2" borderId="2" xfId="0" applyFont="1" applyFill="1" applyBorder="1" applyAlignment="1"/>
    <xf numFmtId="3" fontId="12" fillId="2" borderId="3" xfId="0" applyNumberFormat="1" applyFont="1" applyFill="1" applyBorder="1" applyAlignment="1">
      <alignment horizontal="right"/>
    </xf>
    <xf numFmtId="3" fontId="12" fillId="2" borderId="4" xfId="0" applyNumberFormat="1" applyFont="1" applyFill="1" applyBorder="1" applyAlignment="1">
      <alignment horizontal="right"/>
    </xf>
    <xf numFmtId="3" fontId="12" fillId="2" borderId="5" xfId="0" applyNumberFormat="1" applyFont="1" applyFill="1" applyBorder="1" applyAlignment="1">
      <alignment horizontal="right"/>
    </xf>
    <xf numFmtId="0" fontId="1" fillId="3" borderId="2" xfId="0" quotePrefix="1" applyFont="1" applyFill="1" applyBorder="1" applyAlignment="1"/>
    <xf numFmtId="3" fontId="1" fillId="3" borderId="6" xfId="0" applyNumberFormat="1" applyFont="1" applyFill="1" applyBorder="1" applyAlignment="1">
      <alignment horizontal="right"/>
    </xf>
    <xf numFmtId="3" fontId="1" fillId="3" borderId="7" xfId="0" applyNumberFormat="1" applyFont="1" applyFill="1" applyBorder="1" applyAlignment="1">
      <alignment horizontal="right"/>
    </xf>
    <xf numFmtId="3" fontId="1" fillId="3" borderId="8" xfId="0" applyNumberFormat="1" applyFont="1" applyFill="1" applyBorder="1" applyAlignment="1">
      <alignment horizontal="right"/>
    </xf>
    <xf numFmtId="164" fontId="1" fillId="3" borderId="6" xfId="0" applyNumberFormat="1" applyFont="1" applyFill="1" applyBorder="1" applyAlignment="1">
      <alignment horizontal="right"/>
    </xf>
    <xf numFmtId="164" fontId="1" fillId="3" borderId="8" xfId="0" applyNumberFormat="1" applyFont="1" applyFill="1" applyBorder="1" applyAlignment="1">
      <alignment horizontal="right"/>
    </xf>
    <xf numFmtId="0" fontId="12" fillId="2" borderId="9" xfId="0" applyFont="1" applyFill="1" applyBorder="1" applyAlignment="1"/>
    <xf numFmtId="2" fontId="12" fillId="2" borderId="10" xfId="0" applyNumberFormat="1" applyFont="1" applyFill="1" applyBorder="1" applyAlignment="1">
      <alignment horizontal="right"/>
    </xf>
    <xf numFmtId="2" fontId="12" fillId="2" borderId="11" xfId="0" applyNumberFormat="1" applyFont="1" applyFill="1" applyBorder="1" applyAlignment="1">
      <alignment horizontal="right"/>
    </xf>
    <xf numFmtId="2" fontId="12" fillId="2" borderId="12" xfId="0" applyNumberFormat="1" applyFont="1" applyFill="1" applyBorder="1" applyAlignment="1">
      <alignment horizontal="right"/>
    </xf>
    <xf numFmtId="0" fontId="1" fillId="2" borderId="1" xfId="0" applyFont="1" applyFill="1" applyBorder="1" applyAlignment="1">
      <alignment horizontal="left"/>
    </xf>
    <xf numFmtId="0" fontId="3" fillId="2" borderId="13" xfId="0" applyFont="1" applyFill="1" applyBorder="1" applyAlignment="1">
      <alignment horizontal="right"/>
    </xf>
    <xf numFmtId="0" fontId="3" fillId="2" borderId="14" xfId="0" applyFont="1" applyFill="1" applyBorder="1" applyAlignment="1">
      <alignment horizontal="right"/>
    </xf>
    <xf numFmtId="0" fontId="3" fillId="2" borderId="15" xfId="0" applyFont="1" applyFill="1" applyBorder="1" applyAlignment="1">
      <alignment horizontal="right"/>
    </xf>
    <xf numFmtId="3" fontId="5" fillId="3" borderId="16" xfId="1" applyNumberFormat="1" applyFont="1" applyFill="1" applyBorder="1" applyAlignment="1" applyProtection="1">
      <alignment vertical="center"/>
      <protection locked="0"/>
    </xf>
    <xf numFmtId="3" fontId="5" fillId="3" borderId="17" xfId="1" applyNumberFormat="1" applyFont="1" applyFill="1" applyBorder="1" applyAlignment="1" applyProtection="1">
      <alignment vertical="center"/>
      <protection locked="0"/>
    </xf>
    <xf numFmtId="3" fontId="5" fillId="0" borderId="18" xfId="1" applyNumberFormat="1" applyFont="1" applyFill="1" applyBorder="1" applyAlignment="1" applyProtection="1">
      <alignment vertical="center"/>
      <protection locked="0"/>
    </xf>
    <xf numFmtId="3" fontId="5" fillId="0" borderId="19" xfId="1" applyNumberFormat="1" applyFont="1" applyFill="1" applyBorder="1" applyAlignment="1" applyProtection="1">
      <alignment vertical="center"/>
      <protection locked="0"/>
    </xf>
    <xf numFmtId="3" fontId="5" fillId="3" borderId="18" xfId="1" applyNumberFormat="1" applyFont="1" applyFill="1" applyBorder="1" applyAlignment="1" applyProtection="1">
      <alignment vertical="center"/>
      <protection locked="0"/>
    </xf>
    <xf numFmtId="3" fontId="5" fillId="3" borderId="19" xfId="1" applyNumberFormat="1" applyFont="1" applyFill="1" applyBorder="1" applyAlignment="1" applyProtection="1">
      <alignment vertical="center"/>
      <protection locked="0"/>
    </xf>
    <xf numFmtId="3" fontId="5" fillId="3" borderId="20" xfId="1" applyNumberFormat="1" applyFont="1" applyFill="1" applyBorder="1" applyAlignment="1" applyProtection="1">
      <alignment vertical="center"/>
      <protection locked="0"/>
    </xf>
    <xf numFmtId="3" fontId="5" fillId="3" borderId="21" xfId="1" applyNumberFormat="1" applyFont="1" applyFill="1" applyBorder="1" applyAlignment="1" applyProtection="1">
      <alignment vertical="center"/>
      <protection locked="0"/>
    </xf>
    <xf numFmtId="3" fontId="5" fillId="3" borderId="22" xfId="1" applyNumberFormat="1" applyFont="1" applyFill="1" applyBorder="1" applyAlignment="1" applyProtection="1">
      <alignment vertical="center"/>
      <protection locked="0"/>
    </xf>
    <xf numFmtId="3" fontId="5" fillId="0" borderId="23" xfId="1" applyNumberFormat="1" applyFont="1" applyFill="1" applyBorder="1" applyAlignment="1" applyProtection="1">
      <alignment vertical="center"/>
      <protection locked="0"/>
    </xf>
    <xf numFmtId="3" fontId="5" fillId="3" borderId="23" xfId="1" applyNumberFormat="1" applyFont="1" applyFill="1" applyBorder="1" applyAlignment="1" applyProtection="1">
      <alignment vertical="center"/>
      <protection locked="0"/>
    </xf>
    <xf numFmtId="3" fontId="5" fillId="3" borderId="24" xfId="1" applyNumberFormat="1" applyFont="1" applyFill="1" applyBorder="1" applyAlignment="1" applyProtection="1">
      <alignment vertical="center"/>
      <protection locked="0"/>
    </xf>
    <xf numFmtId="165" fontId="3" fillId="3" borderId="25" xfId="1" applyNumberFormat="1" applyFont="1" applyFill="1" applyBorder="1" applyAlignment="1">
      <alignment horizontal="center" vertical="center"/>
    </xf>
    <xf numFmtId="165" fontId="3" fillId="0" borderId="26" xfId="1" applyNumberFormat="1" applyFont="1" applyFill="1" applyBorder="1" applyAlignment="1">
      <alignment horizontal="center" vertical="center"/>
    </xf>
    <xf numFmtId="165" fontId="3" fillId="3" borderId="26" xfId="1" applyNumberFormat="1" applyFont="1" applyFill="1" applyBorder="1" applyAlignment="1">
      <alignment horizontal="center" vertical="center"/>
    </xf>
    <xf numFmtId="165" fontId="3" fillId="3" borderId="27" xfId="1" applyNumberFormat="1" applyFont="1" applyFill="1" applyBorder="1" applyAlignment="1">
      <alignment horizontal="center" vertical="center"/>
    </xf>
    <xf numFmtId="165" fontId="5" fillId="3" borderId="22" xfId="1" applyNumberFormat="1" applyFont="1" applyFill="1" applyBorder="1" applyAlignment="1" applyProtection="1">
      <alignment vertical="center"/>
      <protection locked="0"/>
    </xf>
    <xf numFmtId="165" fontId="5" fillId="3" borderId="16" xfId="1" applyNumberFormat="1" applyFont="1" applyFill="1" applyBorder="1" applyAlignment="1" applyProtection="1">
      <alignment vertical="center"/>
      <protection locked="0"/>
    </xf>
    <xf numFmtId="165" fontId="5" fillId="3" borderId="17" xfId="1" applyNumberFormat="1" applyFont="1" applyFill="1" applyBorder="1" applyAlignment="1" applyProtection="1">
      <alignment vertical="center"/>
      <protection locked="0"/>
    </xf>
    <xf numFmtId="165" fontId="5" fillId="0" borderId="23" xfId="1" applyNumberFormat="1" applyFont="1" applyFill="1" applyBorder="1" applyAlignment="1" applyProtection="1">
      <alignment vertical="center"/>
      <protection locked="0"/>
    </xf>
    <xf numFmtId="165" fontId="5" fillId="0" borderId="18" xfId="1" applyNumberFormat="1" applyFont="1" applyFill="1" applyBorder="1" applyAlignment="1" applyProtection="1">
      <alignment vertical="center"/>
      <protection locked="0"/>
    </xf>
    <xf numFmtId="165" fontId="5" fillId="0" borderId="19" xfId="1" applyNumberFormat="1" applyFont="1" applyFill="1" applyBorder="1" applyAlignment="1" applyProtection="1">
      <alignment vertical="center"/>
      <protection locked="0"/>
    </xf>
    <xf numFmtId="165" fontId="5" fillId="3" borderId="23" xfId="1" applyNumberFormat="1" applyFont="1" applyFill="1" applyBorder="1" applyAlignment="1" applyProtection="1">
      <alignment vertical="center"/>
      <protection locked="0"/>
    </xf>
    <xf numFmtId="165" fontId="5" fillId="3" borderId="18" xfId="1" applyNumberFormat="1" applyFont="1" applyFill="1" applyBorder="1" applyAlignment="1" applyProtection="1">
      <alignment vertical="center"/>
      <protection locked="0"/>
    </xf>
    <xf numFmtId="165" fontId="5" fillId="3" borderId="19" xfId="1" applyNumberFormat="1" applyFont="1" applyFill="1" applyBorder="1" applyAlignment="1" applyProtection="1">
      <alignment vertical="center"/>
      <protection locked="0"/>
    </xf>
    <xf numFmtId="165" fontId="5" fillId="3" borderId="24" xfId="1" applyNumberFormat="1" applyFont="1" applyFill="1" applyBorder="1" applyAlignment="1" applyProtection="1">
      <alignment vertical="center"/>
      <protection locked="0"/>
    </xf>
    <xf numFmtId="165" fontId="5" fillId="3" borderId="20" xfId="1" applyNumberFormat="1" applyFont="1" applyFill="1" applyBorder="1" applyAlignment="1" applyProtection="1">
      <alignment vertical="center"/>
      <protection locked="0"/>
    </xf>
    <xf numFmtId="165" fontId="5" fillId="3" borderId="21" xfId="1" applyNumberFormat="1" applyFont="1" applyFill="1" applyBorder="1" applyAlignment="1" applyProtection="1">
      <alignment vertical="center"/>
      <protection locked="0"/>
    </xf>
    <xf numFmtId="0" fontId="13" fillId="0" borderId="0" xfId="0" applyFont="1"/>
    <xf numFmtId="0" fontId="14" fillId="0" borderId="0" xfId="0" applyFont="1"/>
    <xf numFmtId="0" fontId="8" fillId="0" borderId="0" xfId="0" applyFont="1" applyFill="1" applyBorder="1" applyAlignment="1">
      <alignment horizontal="left" vertical="top" wrapText="1"/>
    </xf>
    <xf numFmtId="0" fontId="8"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0" borderId="0" xfId="0" applyFill="1" applyBorder="1" applyAlignment="1">
      <alignment horizontal="left" vertical="center" wrapText="1" indent="1"/>
    </xf>
    <xf numFmtId="0" fontId="8" fillId="0" borderId="28" xfId="0" applyFont="1" applyFill="1" applyBorder="1" applyAlignment="1">
      <alignment horizontal="left" vertical="top" wrapText="1"/>
    </xf>
    <xf numFmtId="0" fontId="7" fillId="0" borderId="30" xfId="0" applyFont="1" applyFill="1" applyBorder="1" applyAlignment="1">
      <alignment horizontal="center" vertical="top" wrapText="1"/>
    </xf>
    <xf numFmtId="0" fontId="0" fillId="0" borderId="1" xfId="0" applyFill="1" applyBorder="1" applyAlignment="1">
      <alignment vertical="top" wrapText="1"/>
    </xf>
    <xf numFmtId="0" fontId="8" fillId="0" borderId="30" xfId="0" applyFont="1" applyFill="1" applyBorder="1" applyAlignment="1">
      <alignment horizontal="center" vertical="center" wrapText="1"/>
    </xf>
    <xf numFmtId="0" fontId="8" fillId="0" borderId="1" xfId="0" quotePrefix="1" applyFont="1" applyFill="1" applyBorder="1" applyAlignment="1">
      <alignment horizontal="left" vertical="top" wrapText="1"/>
    </xf>
    <xf numFmtId="0" fontId="0" fillId="0" borderId="0" xfId="0" applyAlignment="1">
      <alignment horizontal="center"/>
    </xf>
    <xf numFmtId="0" fontId="6" fillId="0" borderId="0" xfId="0" applyFont="1" applyAlignment="1">
      <alignment horizontal="center" vertical="center" wrapText="1"/>
    </xf>
    <xf numFmtId="0" fontId="8" fillId="0" borderId="0" xfId="0" applyFont="1" applyFill="1" applyAlignment="1">
      <alignment horizontal="right" wrapText="1"/>
    </xf>
    <xf numFmtId="0" fontId="0" fillId="0" borderId="0" xfId="0" applyFill="1" applyAlignment="1">
      <alignment horizontal="right" wrapText="1"/>
    </xf>
    <xf numFmtId="0" fontId="0" fillId="0" borderId="0" xfId="0" applyFill="1" applyAlignment="1">
      <alignment wrapText="1"/>
    </xf>
    <xf numFmtId="0" fontId="9" fillId="0" borderId="0" xfId="0" applyFont="1" applyAlignment="1">
      <alignment horizontal="left" vertical="center"/>
    </xf>
    <xf numFmtId="0" fontId="8" fillId="0" borderId="0" xfId="0" applyFont="1" applyBorder="1" applyAlignment="1">
      <alignment horizontal="left" vertical="top" wrapText="1"/>
    </xf>
    <xf numFmtId="0" fontId="0" fillId="0" borderId="0" xfId="0" applyAlignment="1"/>
    <xf numFmtId="0" fontId="9" fillId="0" borderId="0" xfId="0" applyFont="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xf>
    <xf numFmtId="0" fontId="3" fillId="0" borderId="28" xfId="0" applyFont="1" applyBorder="1" applyAlignment="1">
      <alignment horizontal="center"/>
    </xf>
    <xf numFmtId="0" fontId="11" fillId="0" borderId="29" xfId="0" applyFont="1" applyBorder="1" applyAlignment="1">
      <alignment horizontal="center"/>
    </xf>
    <xf numFmtId="0" fontId="11" fillId="0" borderId="30" xfId="0" applyFont="1" applyBorder="1" applyAlignment="1">
      <alignment horizontal="center"/>
    </xf>
  </cellXfs>
  <cellStyles count="2">
    <cellStyle name="Standard" xfId="0" builtinId="0"/>
    <cellStyle name="Standard_UmfrageschemataKurse+Abinoten"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K:\AbtIV\RefIVC\D\SKL\2023\Lm\SKL2023_BW.xlsx" TargetMode="External"/><Relationship Id="rId1" Type="http://schemas.openxmlformats.org/officeDocument/2006/relationships/externalLinkPath" Target="/AbtIV/RefIVC/D/SKL/2023/Lm/SKL2023_BW.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K:\AbtIV\RefIVC\D\SKL\2023\Lm\SKL2023_NW.xlsx" TargetMode="External"/><Relationship Id="rId1" Type="http://schemas.openxmlformats.org/officeDocument/2006/relationships/externalLinkPath" Target="/AbtIV/RefIVC/D/SKL/2023/Lm/SKL2023_NW.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K:\AbtIV\RefIVC\D\SKL\2023\Lm\SKL2023_RP.xlsx" TargetMode="External"/><Relationship Id="rId1" Type="http://schemas.openxmlformats.org/officeDocument/2006/relationships/externalLinkPath" Target="/AbtIV/RefIVC/D/SKL/2023/Lm/SKL2023_RP.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K:\AbtIV\RefIVC\D\SKL\2023\Lm\SKL2023_SL.xlsx" TargetMode="External"/><Relationship Id="rId1" Type="http://schemas.openxmlformats.org/officeDocument/2006/relationships/externalLinkPath" Target="/AbtIV/RefIVC/D/SKL/2023/Lm/SKL2023_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K:\AbtIV\RefIVC\D\SKL\2023\Lm\SKL2023_SN.xlsx" TargetMode="External"/><Relationship Id="rId1" Type="http://schemas.openxmlformats.org/officeDocument/2006/relationships/externalLinkPath" Target="/AbtIV/RefIVC/D/SKL/2023/Lm/SKL2023_SN.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K:\AbtIV\RefIVC\D\SKL\2023\Lm\SKL2023_ST.xlsx" TargetMode="External"/><Relationship Id="rId1" Type="http://schemas.openxmlformats.org/officeDocument/2006/relationships/externalLinkPath" Target="/AbtIV/RefIVC/D/SKL/2023/Lm/SKL2023_ST.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K:\AbtIV\RefIVC\D\SKL\2023\Lm\SKL2023_SH.xlsx" TargetMode="External"/><Relationship Id="rId1" Type="http://schemas.openxmlformats.org/officeDocument/2006/relationships/externalLinkPath" Target="/AbtIV/RefIVC/D/SKL/2023/Lm/SKL2023_SH.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K:\AbtIV\RefIVC\D\SKL\2023\Lm\SKL2023_TH.xlsx" TargetMode="External"/><Relationship Id="rId1" Type="http://schemas.openxmlformats.org/officeDocument/2006/relationships/externalLinkPath" Target="/AbtIV/RefIVC/D/SKL/2023/Lm/SKL2023_TH.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K:\AbtIV\RefIVC\D\SKL\2023\Lm\SKL2023_BY.xlsx" TargetMode="External"/><Relationship Id="rId1" Type="http://schemas.openxmlformats.org/officeDocument/2006/relationships/externalLinkPath" Target="/AbtIV/RefIVC/D/SKL/2023/Lm/SKL2023_BY.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K:\AbtIV\RefIVC\D\SKL\2023\Lm\SKL2023_BE.xlsx" TargetMode="External"/><Relationship Id="rId1" Type="http://schemas.openxmlformats.org/officeDocument/2006/relationships/externalLinkPath" Target="/AbtIV/RefIVC/D/SKL/2023/Lm/SKL2023_BE.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K:\AbtIV\RefIVC\D\SKL\2023\Lm\SKL2023_BB.xlsx" TargetMode="External"/><Relationship Id="rId1" Type="http://schemas.openxmlformats.org/officeDocument/2006/relationships/externalLinkPath" Target="/AbtIV/RefIVC/D/SKL/2023/Lm/SKL2023_BB.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K:\AbtIV\RefIVC\D\SKL\2023\Lm\SKL2023_HB.xlsx" TargetMode="External"/><Relationship Id="rId1" Type="http://schemas.openxmlformats.org/officeDocument/2006/relationships/externalLinkPath" Target="/AbtIV/RefIVC/D/SKL/2023/Lm/SKL2023_HB.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K:\AbtIV\RefIVC\D\SKL\2023\Lm\SKL2023_HH.xlsx" TargetMode="External"/><Relationship Id="rId1" Type="http://schemas.openxmlformats.org/officeDocument/2006/relationships/externalLinkPath" Target="/AbtIV/RefIVC/D/SKL/2023/Lm/SKL2023_HH.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K:\AbtIV\RefIVC\D\SKL\2023\Lm\SKL2023_HE.xlsx" TargetMode="External"/><Relationship Id="rId1" Type="http://schemas.openxmlformats.org/officeDocument/2006/relationships/externalLinkPath" Target="/AbtIV/RefIVC/D/SKL/2023/Lm/SKL2023_HE.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K:\AbtIV\RefIVC\D\SKL\2023\Lm\SKL2023_MV.xlsx" TargetMode="External"/><Relationship Id="rId1" Type="http://schemas.openxmlformats.org/officeDocument/2006/relationships/externalLinkPath" Target="/AbtIV/RefIVC/D/SKL/2023/Lm/SKL2023_MV.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K:\AbtIV\RefIVC\D\SKL\2023\Lm\SKL2023_NI.xlsx" TargetMode="External"/><Relationship Id="rId1" Type="http://schemas.openxmlformats.org/officeDocument/2006/relationships/externalLinkPath" Target="/AbtIV/RefIVC/D/SKL/2023/Lm/SKL2023_N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 val="SKL2023_B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2.2984176693588267</v>
          </cell>
        </row>
        <row r="9">
          <cell r="B9">
            <v>43895</v>
          </cell>
        </row>
        <row r="10">
          <cell r="B10">
            <v>1426</v>
          </cell>
        </row>
        <row r="12">
          <cell r="B12">
            <v>42469</v>
          </cell>
        </row>
        <row r="14">
          <cell r="B14">
            <v>1283</v>
          </cell>
        </row>
        <row r="15">
          <cell r="B15">
            <v>752</v>
          </cell>
        </row>
        <row r="16">
          <cell r="B16">
            <v>858</v>
          </cell>
        </row>
        <row r="17">
          <cell r="B17">
            <v>1099</v>
          </cell>
        </row>
        <row r="18">
          <cell r="B18">
            <v>1286</v>
          </cell>
        </row>
        <row r="19">
          <cell r="B19">
            <v>1452</v>
          </cell>
        </row>
        <row r="20">
          <cell r="B20">
            <v>1523</v>
          </cell>
        </row>
        <row r="21">
          <cell r="B21">
            <v>1634</v>
          </cell>
        </row>
        <row r="22">
          <cell r="B22">
            <v>1820</v>
          </cell>
        </row>
        <row r="23">
          <cell r="B23">
            <v>1894</v>
          </cell>
        </row>
        <row r="24">
          <cell r="B24">
            <v>1973</v>
          </cell>
        </row>
        <row r="25">
          <cell r="B25">
            <v>1973</v>
          </cell>
        </row>
        <row r="26">
          <cell r="B26">
            <v>2077</v>
          </cell>
        </row>
        <row r="27">
          <cell r="B27">
            <v>2169</v>
          </cell>
        </row>
        <row r="28">
          <cell r="B28">
            <v>2007</v>
          </cell>
        </row>
        <row r="29">
          <cell r="B29">
            <v>2114</v>
          </cell>
        </row>
        <row r="30">
          <cell r="B30">
            <v>2190</v>
          </cell>
        </row>
        <row r="31">
          <cell r="B31">
            <v>2132</v>
          </cell>
        </row>
        <row r="32">
          <cell r="B32">
            <v>2177</v>
          </cell>
        </row>
        <row r="33">
          <cell r="B33">
            <v>2038</v>
          </cell>
        </row>
        <row r="34">
          <cell r="B34">
            <v>1782</v>
          </cell>
        </row>
        <row r="35">
          <cell r="B35">
            <v>1718</v>
          </cell>
        </row>
        <row r="36">
          <cell r="B36">
            <v>1521</v>
          </cell>
        </row>
        <row r="37">
          <cell r="B37">
            <v>1193</v>
          </cell>
        </row>
        <row r="38">
          <cell r="B38">
            <v>844</v>
          </cell>
        </row>
        <row r="39">
          <cell r="B39">
            <v>554</v>
          </cell>
        </row>
        <row r="40">
          <cell r="B40">
            <v>252</v>
          </cell>
        </row>
        <row r="41">
          <cell r="B41">
            <v>93</v>
          </cell>
        </row>
        <row r="42">
          <cell r="B42">
            <v>37</v>
          </cell>
        </row>
        <row r="43">
          <cell r="B43">
            <v>24</v>
          </cell>
        </row>
        <row r="44">
          <cell r="B44">
            <v>0</v>
          </cell>
        </row>
      </sheetData>
      <sheetData sheetId="18"/>
      <sheetData sheetId="19"/>
      <sheetData sheetId="20"/>
      <sheetData sheetId="21"/>
      <sheetData sheetId="22"/>
      <sheetData sheetId="2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2.3781139667705085</v>
          </cell>
        </row>
        <row r="9">
          <cell r="B9">
            <v>80369</v>
          </cell>
        </row>
        <row r="10">
          <cell r="B10">
            <v>3329</v>
          </cell>
        </row>
        <row r="12">
          <cell r="B12">
            <v>77040</v>
          </cell>
        </row>
        <row r="14">
          <cell r="B14">
            <v>2429</v>
          </cell>
        </row>
        <row r="15">
          <cell r="B15">
            <v>1318</v>
          </cell>
        </row>
        <row r="16">
          <cell r="B16">
            <v>1533</v>
          </cell>
        </row>
        <row r="17">
          <cell r="B17">
            <v>1760</v>
          </cell>
        </row>
        <row r="18">
          <cell r="B18">
            <v>1909</v>
          </cell>
        </row>
        <row r="19">
          <cell r="B19">
            <v>2167</v>
          </cell>
        </row>
        <row r="20">
          <cell r="B20">
            <v>2369</v>
          </cell>
        </row>
        <row r="21">
          <cell r="B21">
            <v>2619</v>
          </cell>
        </row>
        <row r="22">
          <cell r="B22">
            <v>2840</v>
          </cell>
        </row>
        <row r="23">
          <cell r="B23">
            <v>3156</v>
          </cell>
        </row>
        <row r="24">
          <cell r="B24">
            <v>2997</v>
          </cell>
        </row>
        <row r="25">
          <cell r="B25">
            <v>3272</v>
          </cell>
        </row>
        <row r="26">
          <cell r="B26">
            <v>3436</v>
          </cell>
        </row>
        <row r="27">
          <cell r="B27">
            <v>3614</v>
          </cell>
        </row>
        <row r="28">
          <cell r="B28">
            <v>3685</v>
          </cell>
        </row>
        <row r="29">
          <cell r="B29">
            <v>3788</v>
          </cell>
        </row>
        <row r="30">
          <cell r="B30">
            <v>3960</v>
          </cell>
        </row>
        <row r="31">
          <cell r="B31">
            <v>3834</v>
          </cell>
        </row>
        <row r="32">
          <cell r="B32">
            <v>3915</v>
          </cell>
        </row>
        <row r="33">
          <cell r="B33">
            <v>4012</v>
          </cell>
        </row>
        <row r="34">
          <cell r="B34">
            <v>3571</v>
          </cell>
        </row>
        <row r="35">
          <cell r="B35">
            <v>3665</v>
          </cell>
        </row>
        <row r="36">
          <cell r="B36">
            <v>3354</v>
          </cell>
        </row>
        <row r="37">
          <cell r="B37">
            <v>2798</v>
          </cell>
        </row>
        <row r="38">
          <cell r="B38">
            <v>2236</v>
          </cell>
        </row>
        <row r="39">
          <cell r="B39">
            <v>1543</v>
          </cell>
        </row>
        <row r="40">
          <cell r="B40">
            <v>849</v>
          </cell>
        </row>
        <row r="41">
          <cell r="B41">
            <v>311</v>
          </cell>
        </row>
        <row r="42">
          <cell r="B42">
            <v>78</v>
          </cell>
        </row>
        <row r="43">
          <cell r="B43">
            <v>10</v>
          </cell>
        </row>
        <row r="44">
          <cell r="B44">
            <v>12</v>
          </cell>
        </row>
      </sheetData>
      <sheetData sheetId="18"/>
      <sheetData sheetId="19"/>
      <sheetData sheetId="20"/>
      <sheetData sheetId="21"/>
      <sheetData sheetId="2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2.40370742826495</v>
          </cell>
        </row>
        <row r="9">
          <cell r="B9">
            <v>15608</v>
          </cell>
        </row>
        <row r="10">
          <cell r="B10">
            <v>692</v>
          </cell>
        </row>
        <row r="12">
          <cell r="B12">
            <v>14916</v>
          </cell>
        </row>
        <row r="14">
          <cell r="B14">
            <v>379</v>
          </cell>
        </row>
        <row r="15">
          <cell r="B15">
            <v>181</v>
          </cell>
        </row>
        <row r="16">
          <cell r="B16">
            <v>273</v>
          </cell>
        </row>
        <row r="17">
          <cell r="B17">
            <v>349</v>
          </cell>
        </row>
        <row r="18">
          <cell r="B18">
            <v>362</v>
          </cell>
        </row>
        <row r="19">
          <cell r="B19">
            <v>375</v>
          </cell>
        </row>
        <row r="20">
          <cell r="B20">
            <v>435</v>
          </cell>
        </row>
        <row r="21">
          <cell r="B21">
            <v>517</v>
          </cell>
        </row>
        <row r="22">
          <cell r="B22">
            <v>534</v>
          </cell>
        </row>
        <row r="23">
          <cell r="B23">
            <v>634</v>
          </cell>
        </row>
        <row r="24">
          <cell r="B24">
            <v>642</v>
          </cell>
        </row>
        <row r="25">
          <cell r="B25">
            <v>620</v>
          </cell>
        </row>
        <row r="26">
          <cell r="B26">
            <v>648</v>
          </cell>
        </row>
        <row r="27">
          <cell r="B27">
            <v>697</v>
          </cell>
        </row>
        <row r="28">
          <cell r="B28">
            <v>749</v>
          </cell>
        </row>
        <row r="29">
          <cell r="B29">
            <v>799</v>
          </cell>
        </row>
        <row r="30">
          <cell r="B30">
            <v>749</v>
          </cell>
        </row>
        <row r="31">
          <cell r="B31">
            <v>765</v>
          </cell>
        </row>
        <row r="32">
          <cell r="B32">
            <v>716</v>
          </cell>
        </row>
        <row r="33">
          <cell r="B33">
            <v>767</v>
          </cell>
        </row>
        <row r="34">
          <cell r="B34">
            <v>778</v>
          </cell>
        </row>
        <row r="35">
          <cell r="B35">
            <v>751</v>
          </cell>
        </row>
        <row r="36">
          <cell r="B36">
            <v>672</v>
          </cell>
        </row>
        <row r="37">
          <cell r="B37">
            <v>550</v>
          </cell>
        </row>
        <row r="38">
          <cell r="B38">
            <v>437</v>
          </cell>
        </row>
        <row r="39">
          <cell r="B39">
            <v>298</v>
          </cell>
        </row>
        <row r="40">
          <cell r="B40">
            <v>142</v>
          </cell>
        </row>
        <row r="41">
          <cell r="B41">
            <v>68</v>
          </cell>
        </row>
        <row r="42">
          <cell r="B42">
            <v>10</v>
          </cell>
        </row>
        <row r="43">
          <cell r="B43">
            <v>6</v>
          </cell>
        </row>
        <row r="44">
          <cell r="B44">
            <v>13</v>
          </cell>
        </row>
      </sheetData>
      <sheetData sheetId="18"/>
      <sheetData sheetId="19"/>
      <sheetData sheetId="20"/>
      <sheetData sheetId="21"/>
      <sheetData sheetId="2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2.3371114599686029</v>
          </cell>
        </row>
        <row r="9">
          <cell r="B9">
            <v>3394</v>
          </cell>
        </row>
        <row r="10">
          <cell r="B10">
            <v>209</v>
          </cell>
        </row>
        <row r="12">
          <cell r="B12">
            <v>3185</v>
          </cell>
        </row>
        <row r="14">
          <cell r="B14">
            <v>117</v>
          </cell>
        </row>
        <row r="15">
          <cell r="B15">
            <v>55</v>
          </cell>
        </row>
        <row r="16">
          <cell r="B16">
            <v>68</v>
          </cell>
        </row>
        <row r="17">
          <cell r="B17">
            <v>80</v>
          </cell>
        </row>
        <row r="18">
          <cell r="B18">
            <v>71</v>
          </cell>
        </row>
        <row r="19">
          <cell r="B19">
            <v>95</v>
          </cell>
        </row>
        <row r="20">
          <cell r="B20">
            <v>102</v>
          </cell>
        </row>
        <row r="21">
          <cell r="B21">
            <v>98</v>
          </cell>
        </row>
        <row r="22">
          <cell r="B22">
            <v>124</v>
          </cell>
        </row>
        <row r="23">
          <cell r="B23">
            <v>138</v>
          </cell>
        </row>
        <row r="24">
          <cell r="B24">
            <v>112</v>
          </cell>
        </row>
        <row r="25">
          <cell r="B25">
            <v>119</v>
          </cell>
        </row>
        <row r="26">
          <cell r="B26">
            <v>154</v>
          </cell>
        </row>
        <row r="27">
          <cell r="B27">
            <v>163</v>
          </cell>
        </row>
        <row r="28">
          <cell r="B28">
            <v>176</v>
          </cell>
        </row>
        <row r="29">
          <cell r="B29">
            <v>177</v>
          </cell>
        </row>
        <row r="30">
          <cell r="B30">
            <v>172</v>
          </cell>
        </row>
        <row r="31">
          <cell r="B31">
            <v>159</v>
          </cell>
        </row>
        <row r="32">
          <cell r="B32">
            <v>177</v>
          </cell>
        </row>
        <row r="33">
          <cell r="B33">
            <v>163</v>
          </cell>
        </row>
        <row r="34">
          <cell r="B34">
            <v>165</v>
          </cell>
        </row>
        <row r="35">
          <cell r="B35">
            <v>141</v>
          </cell>
        </row>
        <row r="36">
          <cell r="B36">
            <v>136</v>
          </cell>
        </row>
        <row r="37">
          <cell r="B37">
            <v>92</v>
          </cell>
        </row>
        <row r="38">
          <cell r="B38">
            <v>62</v>
          </cell>
        </row>
        <row r="39">
          <cell r="B39">
            <v>46</v>
          </cell>
        </row>
        <row r="40">
          <cell r="B40">
            <v>17</v>
          </cell>
        </row>
        <row r="41">
          <cell r="B41">
            <v>5</v>
          </cell>
        </row>
        <row r="42">
          <cell r="B42">
            <v>1</v>
          </cell>
        </row>
        <row r="43">
          <cell r="B43">
            <v>0</v>
          </cell>
        </row>
        <row r="44">
          <cell r="B44">
            <v>0</v>
          </cell>
        </row>
      </sheetData>
      <sheetData sheetId="18"/>
      <sheetData sheetId="19"/>
      <sheetData sheetId="20"/>
      <sheetData sheetId="21"/>
      <sheetData sheetId="2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2.191838036027419</v>
          </cell>
        </row>
        <row r="9">
          <cell r="B9">
            <v>13140</v>
          </cell>
        </row>
        <row r="10">
          <cell r="B10">
            <v>594</v>
          </cell>
        </row>
        <row r="12">
          <cell r="B12">
            <v>12546</v>
          </cell>
        </row>
        <row r="14">
          <cell r="B14">
            <v>397</v>
          </cell>
        </row>
        <row r="15">
          <cell r="B15">
            <v>228</v>
          </cell>
        </row>
        <row r="16">
          <cell r="B16">
            <v>263</v>
          </cell>
        </row>
        <row r="17">
          <cell r="B17">
            <v>402</v>
          </cell>
        </row>
        <row r="18">
          <cell r="B18">
            <v>409</v>
          </cell>
        </row>
        <row r="19">
          <cell r="B19">
            <v>486</v>
          </cell>
        </row>
        <row r="20">
          <cell r="B20">
            <v>542</v>
          </cell>
        </row>
        <row r="21">
          <cell r="B21">
            <v>551</v>
          </cell>
        </row>
        <row r="22">
          <cell r="B22">
            <v>634</v>
          </cell>
        </row>
        <row r="23">
          <cell r="B23">
            <v>663</v>
          </cell>
        </row>
        <row r="24">
          <cell r="B24">
            <v>656</v>
          </cell>
        </row>
        <row r="25">
          <cell r="B25">
            <v>654</v>
          </cell>
        </row>
        <row r="26">
          <cell r="B26">
            <v>735</v>
          </cell>
        </row>
        <row r="27">
          <cell r="B27">
            <v>628</v>
          </cell>
        </row>
        <row r="28">
          <cell r="B28">
            <v>699</v>
          </cell>
        </row>
        <row r="29">
          <cell r="B29">
            <v>669</v>
          </cell>
        </row>
        <row r="30">
          <cell r="B30">
            <v>637</v>
          </cell>
        </row>
        <row r="31">
          <cell r="B31">
            <v>654</v>
          </cell>
        </row>
        <row r="32">
          <cell r="B32">
            <v>616</v>
          </cell>
        </row>
        <row r="33">
          <cell r="B33">
            <v>476</v>
          </cell>
        </row>
        <row r="34">
          <cell r="B34">
            <v>476</v>
          </cell>
        </row>
        <row r="35">
          <cell r="B35">
            <v>384</v>
          </cell>
        </row>
        <row r="36">
          <cell r="B36">
            <v>313</v>
          </cell>
        </row>
        <row r="37">
          <cell r="B37">
            <v>187</v>
          </cell>
        </row>
        <row r="38">
          <cell r="B38">
            <v>121</v>
          </cell>
        </row>
        <row r="39">
          <cell r="B39">
            <v>45</v>
          </cell>
        </row>
        <row r="40">
          <cell r="B40">
            <v>15</v>
          </cell>
        </row>
        <row r="41">
          <cell r="B41">
            <v>5</v>
          </cell>
        </row>
        <row r="42">
          <cell r="B42">
            <v>1</v>
          </cell>
        </row>
        <row r="43">
          <cell r="B43">
            <v>0</v>
          </cell>
        </row>
        <row r="44">
          <cell r="B44">
            <v>0</v>
          </cell>
        </row>
      </sheetData>
      <sheetData sheetId="18"/>
      <sheetData sheetId="19"/>
      <sheetData sheetId="20"/>
      <sheetData sheetId="21"/>
      <sheetData sheetId="2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2.2792130660727539</v>
          </cell>
        </row>
        <row r="9">
          <cell r="B9">
            <v>5820</v>
          </cell>
        </row>
        <row r="10">
          <cell r="B10">
            <v>432</v>
          </cell>
        </row>
        <row r="12">
          <cell r="B12">
            <v>5388</v>
          </cell>
        </row>
        <row r="14">
          <cell r="B14">
            <v>136</v>
          </cell>
        </row>
        <row r="15">
          <cell r="B15">
            <v>99</v>
          </cell>
        </row>
        <row r="16">
          <cell r="B16">
            <v>107</v>
          </cell>
        </row>
        <row r="17">
          <cell r="B17">
            <v>109</v>
          </cell>
        </row>
        <row r="18">
          <cell r="B18">
            <v>165</v>
          </cell>
        </row>
        <row r="19">
          <cell r="B19">
            <v>174</v>
          </cell>
        </row>
        <row r="20">
          <cell r="B20">
            <v>205</v>
          </cell>
        </row>
        <row r="21">
          <cell r="B21">
            <v>240</v>
          </cell>
        </row>
        <row r="22">
          <cell r="B22">
            <v>225</v>
          </cell>
        </row>
        <row r="23">
          <cell r="B23">
            <v>254</v>
          </cell>
        </row>
        <row r="24">
          <cell r="B24">
            <v>273</v>
          </cell>
        </row>
        <row r="25">
          <cell r="B25">
            <v>263</v>
          </cell>
        </row>
        <row r="26">
          <cell r="B26">
            <v>269</v>
          </cell>
        </row>
        <row r="27">
          <cell r="B27">
            <v>274</v>
          </cell>
        </row>
        <row r="28">
          <cell r="B28">
            <v>291</v>
          </cell>
        </row>
        <row r="29">
          <cell r="B29">
            <v>272</v>
          </cell>
        </row>
        <row r="30">
          <cell r="B30">
            <v>320</v>
          </cell>
        </row>
        <row r="31">
          <cell r="B31">
            <v>292</v>
          </cell>
        </row>
        <row r="32">
          <cell r="B32">
            <v>271</v>
          </cell>
        </row>
        <row r="33">
          <cell r="B33">
            <v>255</v>
          </cell>
        </row>
        <row r="34">
          <cell r="B34">
            <v>246</v>
          </cell>
        </row>
        <row r="35">
          <cell r="B35">
            <v>220</v>
          </cell>
        </row>
        <row r="36">
          <cell r="B36">
            <v>175</v>
          </cell>
        </row>
        <row r="37">
          <cell r="B37">
            <v>135</v>
          </cell>
        </row>
        <row r="38">
          <cell r="B38">
            <v>76</v>
          </cell>
        </row>
        <row r="39">
          <cell r="B39">
            <v>29</v>
          </cell>
        </row>
        <row r="40">
          <cell r="B40">
            <v>11</v>
          </cell>
        </row>
        <row r="41">
          <cell r="B41">
            <v>2</v>
          </cell>
        </row>
        <row r="42">
          <cell r="B42">
            <v>0</v>
          </cell>
        </row>
        <row r="43">
          <cell r="B43">
            <v>0</v>
          </cell>
        </row>
        <row r="44">
          <cell r="B44">
            <v>0</v>
          </cell>
        </row>
      </sheetData>
      <sheetData sheetId="18"/>
      <sheetData sheetId="19"/>
      <sheetData sheetId="20"/>
      <sheetData sheetId="21"/>
      <sheetData sheetId="2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2.4592697876876612</v>
          </cell>
        </row>
        <row r="9">
          <cell r="B9">
            <v>11943</v>
          </cell>
        </row>
        <row r="10">
          <cell r="B10">
            <v>686</v>
          </cell>
        </row>
        <row r="12">
          <cell r="B12">
            <v>11257</v>
          </cell>
        </row>
        <row r="14">
          <cell r="B14">
            <v>181</v>
          </cell>
        </row>
        <row r="15">
          <cell r="B15">
            <v>117</v>
          </cell>
        </row>
        <row r="16">
          <cell r="B16">
            <v>165</v>
          </cell>
        </row>
        <row r="17">
          <cell r="B17">
            <v>182</v>
          </cell>
        </row>
        <row r="18">
          <cell r="B18">
            <v>270</v>
          </cell>
        </row>
        <row r="19">
          <cell r="B19">
            <v>260</v>
          </cell>
        </row>
        <row r="20">
          <cell r="B20">
            <v>281</v>
          </cell>
        </row>
        <row r="21">
          <cell r="B21">
            <v>344</v>
          </cell>
        </row>
        <row r="22">
          <cell r="B22">
            <v>359</v>
          </cell>
        </row>
        <row r="23">
          <cell r="B23">
            <v>410</v>
          </cell>
        </row>
        <row r="24">
          <cell r="B24">
            <v>454</v>
          </cell>
        </row>
        <row r="25">
          <cell r="B25">
            <v>475</v>
          </cell>
        </row>
        <row r="26">
          <cell r="B26">
            <v>558</v>
          </cell>
        </row>
        <row r="27">
          <cell r="B27">
            <v>561</v>
          </cell>
        </row>
        <row r="28">
          <cell r="B28">
            <v>629</v>
          </cell>
        </row>
        <row r="29">
          <cell r="B29">
            <v>576</v>
          </cell>
        </row>
        <row r="30">
          <cell r="B30">
            <v>587</v>
          </cell>
        </row>
        <row r="31">
          <cell r="B31">
            <v>656</v>
          </cell>
        </row>
        <row r="32">
          <cell r="B32">
            <v>676</v>
          </cell>
        </row>
        <row r="33">
          <cell r="B33">
            <v>608</v>
          </cell>
        </row>
        <row r="34">
          <cell r="B34">
            <v>617</v>
          </cell>
        </row>
        <row r="35">
          <cell r="B35">
            <v>598</v>
          </cell>
        </row>
        <row r="36">
          <cell r="B36">
            <v>537</v>
          </cell>
        </row>
        <row r="37">
          <cell r="B37">
            <v>431</v>
          </cell>
        </row>
        <row r="38">
          <cell r="B38">
            <v>302</v>
          </cell>
        </row>
        <row r="39">
          <cell r="B39">
            <v>228</v>
          </cell>
        </row>
        <row r="40">
          <cell r="B40">
            <v>110</v>
          </cell>
        </row>
        <row r="41">
          <cell r="B41">
            <v>47</v>
          </cell>
        </row>
        <row r="42">
          <cell r="B42">
            <v>30</v>
          </cell>
        </row>
        <row r="43">
          <cell r="B43">
            <v>5</v>
          </cell>
        </row>
        <row r="44">
          <cell r="B44">
            <v>3</v>
          </cell>
        </row>
      </sheetData>
      <sheetData sheetId="18"/>
      <sheetData sheetId="19"/>
      <sheetData sheetId="20"/>
      <sheetData sheetId="21"/>
      <sheetData sheetId="2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Religion"/>
      <sheetName val="Beschulu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2.0859871562654377</v>
          </cell>
        </row>
        <row r="9">
          <cell r="B9">
            <v>6269</v>
          </cell>
        </row>
        <row r="10">
          <cell r="B10">
            <v>196</v>
          </cell>
        </row>
        <row r="12">
          <cell r="B12">
            <v>6073</v>
          </cell>
        </row>
        <row r="14">
          <cell r="B14">
            <v>258</v>
          </cell>
        </row>
        <row r="15">
          <cell r="B15">
            <v>173</v>
          </cell>
        </row>
        <row r="16">
          <cell r="B16">
            <v>175</v>
          </cell>
        </row>
        <row r="17">
          <cell r="B17">
            <v>225</v>
          </cell>
        </row>
        <row r="18">
          <cell r="B18">
            <v>242</v>
          </cell>
        </row>
        <row r="19">
          <cell r="B19">
            <v>287</v>
          </cell>
        </row>
        <row r="20">
          <cell r="B20">
            <v>291</v>
          </cell>
        </row>
        <row r="21">
          <cell r="B21">
            <v>312</v>
          </cell>
        </row>
        <row r="22">
          <cell r="B22">
            <v>311</v>
          </cell>
        </row>
        <row r="23">
          <cell r="B23">
            <v>316</v>
          </cell>
        </row>
        <row r="24">
          <cell r="B24">
            <v>323</v>
          </cell>
        </row>
        <row r="25">
          <cell r="B25">
            <v>317</v>
          </cell>
        </row>
        <row r="26">
          <cell r="B26">
            <v>362</v>
          </cell>
        </row>
        <row r="27">
          <cell r="B27">
            <v>344</v>
          </cell>
        </row>
        <row r="28">
          <cell r="B28">
            <v>323</v>
          </cell>
        </row>
        <row r="29">
          <cell r="B29">
            <v>313</v>
          </cell>
        </row>
        <row r="30">
          <cell r="B30">
            <v>269</v>
          </cell>
        </row>
        <row r="31">
          <cell r="B31">
            <v>243</v>
          </cell>
        </row>
        <row r="32">
          <cell r="B32">
            <v>235</v>
          </cell>
        </row>
        <row r="33">
          <cell r="B33">
            <v>228</v>
          </cell>
        </row>
        <row r="34">
          <cell r="B34">
            <v>158</v>
          </cell>
        </row>
        <row r="35">
          <cell r="B35">
            <v>142</v>
          </cell>
        </row>
        <row r="36">
          <cell r="B36">
            <v>101</v>
          </cell>
        </row>
        <row r="37">
          <cell r="B37">
            <v>59</v>
          </cell>
        </row>
        <row r="38">
          <cell r="B38">
            <v>40</v>
          </cell>
        </row>
        <row r="39">
          <cell r="B39">
            <v>16</v>
          </cell>
        </row>
        <row r="40">
          <cell r="B40">
            <v>9</v>
          </cell>
        </row>
        <row r="41">
          <cell r="B41">
            <v>1</v>
          </cell>
        </row>
        <row r="42">
          <cell r="B42"/>
        </row>
        <row r="43">
          <cell r="B43"/>
        </row>
        <row r="44">
          <cell r="B44"/>
        </row>
      </sheetData>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2.2809553872053869</v>
          </cell>
        </row>
        <row r="9">
          <cell r="B9">
            <v>39206</v>
          </cell>
        </row>
        <row r="10">
          <cell r="B10">
            <v>1190</v>
          </cell>
        </row>
        <row r="12">
          <cell r="B12">
            <v>38016</v>
          </cell>
        </row>
        <row r="14">
          <cell r="B14">
            <v>1014</v>
          </cell>
        </row>
        <row r="15">
          <cell r="B15">
            <v>588</v>
          </cell>
        </row>
        <row r="16">
          <cell r="B16">
            <v>805</v>
          </cell>
        </row>
        <row r="17">
          <cell r="B17">
            <v>913</v>
          </cell>
        </row>
        <row r="18">
          <cell r="B18">
            <v>1072</v>
          </cell>
        </row>
        <row r="19">
          <cell r="B19">
            <v>1305</v>
          </cell>
        </row>
        <row r="20">
          <cell r="B20">
            <v>1401</v>
          </cell>
        </row>
        <row r="21">
          <cell r="B21">
            <v>1551</v>
          </cell>
        </row>
        <row r="22">
          <cell r="B22">
            <v>1720</v>
          </cell>
        </row>
        <row r="23">
          <cell r="B23">
            <v>1766</v>
          </cell>
        </row>
        <row r="24">
          <cell r="B24">
            <v>1826</v>
          </cell>
        </row>
        <row r="25">
          <cell r="B25">
            <v>1914</v>
          </cell>
        </row>
        <row r="26">
          <cell r="B26">
            <v>2040</v>
          </cell>
        </row>
        <row r="27">
          <cell r="B27">
            <v>2059</v>
          </cell>
        </row>
        <row r="28">
          <cell r="B28">
            <v>2044</v>
          </cell>
        </row>
        <row r="29">
          <cell r="B29">
            <v>2011</v>
          </cell>
        </row>
        <row r="30">
          <cell r="B30">
            <v>1972</v>
          </cell>
        </row>
        <row r="31">
          <cell r="B31">
            <v>1926</v>
          </cell>
        </row>
        <row r="32">
          <cell r="B32">
            <v>1950</v>
          </cell>
        </row>
        <row r="33">
          <cell r="B33">
            <v>1780</v>
          </cell>
        </row>
        <row r="34">
          <cell r="B34">
            <v>1587</v>
          </cell>
        </row>
        <row r="35">
          <cell r="B35">
            <v>1392</v>
          </cell>
        </row>
        <row r="36">
          <cell r="B36">
            <v>1211</v>
          </cell>
        </row>
        <row r="37">
          <cell r="B37">
            <v>931</v>
          </cell>
        </row>
        <row r="38">
          <cell r="B38">
            <v>604</v>
          </cell>
        </row>
        <row r="39">
          <cell r="B39">
            <v>377</v>
          </cell>
        </row>
        <row r="40">
          <cell r="B40">
            <v>178</v>
          </cell>
        </row>
        <row r="41">
          <cell r="B41">
            <v>49</v>
          </cell>
        </row>
        <row r="42">
          <cell r="B42">
            <v>24</v>
          </cell>
        </row>
        <row r="43">
          <cell r="B43">
            <v>6</v>
          </cell>
        </row>
        <row r="44">
          <cell r="B44">
            <v>0</v>
          </cell>
        </row>
      </sheetData>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 val="Tabelle1"/>
      <sheetName val="SKL2023_B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2.268196925633569</v>
          </cell>
        </row>
        <row r="9">
          <cell r="B9">
            <v>15002</v>
          </cell>
        </row>
        <row r="10">
          <cell r="B10">
            <v>560</v>
          </cell>
        </row>
        <row r="12">
          <cell r="B12">
            <v>14442</v>
          </cell>
        </row>
        <row r="14">
          <cell r="B14">
            <v>489</v>
          </cell>
        </row>
        <row r="15">
          <cell r="B15">
            <v>273</v>
          </cell>
        </row>
        <row r="16">
          <cell r="B16">
            <v>328</v>
          </cell>
        </row>
        <row r="17">
          <cell r="B17">
            <v>385</v>
          </cell>
        </row>
        <row r="18">
          <cell r="B18">
            <v>454</v>
          </cell>
        </row>
        <row r="19">
          <cell r="B19">
            <v>494</v>
          </cell>
        </row>
        <row r="20">
          <cell r="B20">
            <v>538</v>
          </cell>
        </row>
        <row r="21">
          <cell r="B21">
            <v>578</v>
          </cell>
        </row>
        <row r="22">
          <cell r="B22">
            <v>594</v>
          </cell>
        </row>
        <row r="23">
          <cell r="B23">
            <v>716</v>
          </cell>
        </row>
        <row r="24">
          <cell r="B24">
            <v>654</v>
          </cell>
        </row>
        <row r="25">
          <cell r="B25">
            <v>655</v>
          </cell>
        </row>
        <row r="26">
          <cell r="B26">
            <v>711</v>
          </cell>
        </row>
        <row r="27">
          <cell r="B27">
            <v>716</v>
          </cell>
        </row>
        <row r="28">
          <cell r="B28">
            <v>756</v>
          </cell>
        </row>
        <row r="29">
          <cell r="B29">
            <v>768</v>
          </cell>
        </row>
        <row r="30">
          <cell r="B30">
            <v>715</v>
          </cell>
        </row>
        <row r="31">
          <cell r="B31">
            <v>705</v>
          </cell>
        </row>
        <row r="32">
          <cell r="B32">
            <v>710</v>
          </cell>
        </row>
        <row r="33">
          <cell r="B33">
            <v>671</v>
          </cell>
        </row>
        <row r="34">
          <cell r="B34">
            <v>633</v>
          </cell>
        </row>
        <row r="35">
          <cell r="B35">
            <v>544</v>
          </cell>
        </row>
        <row r="36">
          <cell r="B36">
            <v>471</v>
          </cell>
        </row>
        <row r="37">
          <cell r="B37">
            <v>374</v>
          </cell>
        </row>
        <row r="38">
          <cell r="B38">
            <v>260</v>
          </cell>
        </row>
        <row r="39">
          <cell r="B39">
            <v>149</v>
          </cell>
        </row>
        <row r="40">
          <cell r="B40">
            <v>71</v>
          </cell>
        </row>
        <row r="41">
          <cell r="B41">
            <v>29</v>
          </cell>
        </row>
        <row r="42">
          <cell r="B42">
            <v>1</v>
          </cell>
        </row>
        <row r="43">
          <cell r="B43">
            <v>0</v>
          </cell>
        </row>
        <row r="44">
          <cell r="B44">
            <v>0</v>
          </cell>
        </row>
      </sheetData>
      <sheetData sheetId="18"/>
      <sheetData sheetId="19"/>
      <sheetData sheetId="20"/>
      <sheetData sheetId="21"/>
      <sheetData sheetId="22"/>
      <sheetData sheetId="23"/>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 val="SKL2023_B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2.1833369307144399</v>
          </cell>
        </row>
        <row r="9">
          <cell r="B9">
            <v>9874</v>
          </cell>
        </row>
        <row r="10">
          <cell r="B10">
            <v>608</v>
          </cell>
        </row>
        <row r="12">
          <cell r="B12">
            <v>9266</v>
          </cell>
        </row>
        <row r="14">
          <cell r="B14">
            <v>290</v>
          </cell>
        </row>
        <row r="15">
          <cell r="B15">
            <v>161</v>
          </cell>
        </row>
        <row r="16">
          <cell r="B16">
            <v>230</v>
          </cell>
        </row>
        <row r="17">
          <cell r="B17">
            <v>270</v>
          </cell>
        </row>
        <row r="18">
          <cell r="B18">
            <v>306</v>
          </cell>
        </row>
        <row r="19">
          <cell r="B19">
            <v>375</v>
          </cell>
        </row>
        <row r="20">
          <cell r="B20">
            <v>373</v>
          </cell>
        </row>
        <row r="21">
          <cell r="B21">
            <v>407</v>
          </cell>
        </row>
        <row r="22">
          <cell r="B22">
            <v>467</v>
          </cell>
        </row>
        <row r="23">
          <cell r="B23">
            <v>469</v>
          </cell>
        </row>
        <row r="24">
          <cell r="B24">
            <v>446</v>
          </cell>
        </row>
        <row r="25">
          <cell r="B25">
            <v>536</v>
          </cell>
        </row>
        <row r="26">
          <cell r="B26">
            <v>520</v>
          </cell>
        </row>
        <row r="27">
          <cell r="B27">
            <v>546</v>
          </cell>
        </row>
        <row r="28">
          <cell r="B28">
            <v>517</v>
          </cell>
        </row>
        <row r="29">
          <cell r="B29">
            <v>509</v>
          </cell>
        </row>
        <row r="30">
          <cell r="B30">
            <v>519</v>
          </cell>
        </row>
        <row r="31">
          <cell r="B31">
            <v>467</v>
          </cell>
        </row>
        <row r="32">
          <cell r="B32">
            <v>454</v>
          </cell>
        </row>
        <row r="33">
          <cell r="B33">
            <v>418</v>
          </cell>
        </row>
        <row r="34">
          <cell r="B34">
            <v>338</v>
          </cell>
        </row>
        <row r="35">
          <cell r="B35">
            <v>244</v>
          </cell>
        </row>
        <row r="36">
          <cell r="B36">
            <v>177</v>
          </cell>
        </row>
        <row r="37">
          <cell r="B37">
            <v>121</v>
          </cell>
        </row>
        <row r="38">
          <cell r="B38">
            <v>74</v>
          </cell>
        </row>
        <row r="39">
          <cell r="B39">
            <v>23</v>
          </cell>
        </row>
        <row r="40">
          <cell r="B40">
            <v>6</v>
          </cell>
        </row>
        <row r="41">
          <cell r="B41">
            <v>2</v>
          </cell>
        </row>
        <row r="42">
          <cell r="B42">
            <v>1</v>
          </cell>
        </row>
        <row r="43">
          <cell r="B43"/>
        </row>
        <row r="44">
          <cell r="B44"/>
        </row>
      </sheetData>
      <sheetData sheetId="18"/>
      <sheetData sheetId="19"/>
      <sheetData sheetId="20"/>
      <sheetData sheetId="21"/>
      <sheetData sheetId="22"/>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2.3306720977596744</v>
          </cell>
        </row>
        <row r="9">
          <cell r="B9">
            <v>2634</v>
          </cell>
        </row>
        <row r="10">
          <cell r="B10">
            <v>179</v>
          </cell>
        </row>
        <row r="12">
          <cell r="B12">
            <v>2455</v>
          </cell>
        </row>
        <row r="14">
          <cell r="B14">
            <v>87</v>
          </cell>
        </row>
        <row r="15">
          <cell r="B15">
            <v>47</v>
          </cell>
        </row>
        <row r="16">
          <cell r="B16">
            <v>63</v>
          </cell>
        </row>
        <row r="17">
          <cell r="B17">
            <v>68</v>
          </cell>
        </row>
        <row r="18">
          <cell r="B18">
            <v>62</v>
          </cell>
        </row>
        <row r="19">
          <cell r="B19">
            <v>72</v>
          </cell>
        </row>
        <row r="20">
          <cell r="B20">
            <v>92</v>
          </cell>
        </row>
        <row r="21">
          <cell r="B21">
            <v>84</v>
          </cell>
        </row>
        <row r="22">
          <cell r="B22">
            <v>101</v>
          </cell>
        </row>
        <row r="23">
          <cell r="B23">
            <v>92</v>
          </cell>
        </row>
        <row r="24">
          <cell r="B24">
            <v>83</v>
          </cell>
        </row>
        <row r="25">
          <cell r="B25">
            <v>104</v>
          </cell>
        </row>
        <row r="26">
          <cell r="B26">
            <v>116</v>
          </cell>
        </row>
        <row r="27">
          <cell r="B27">
            <v>137</v>
          </cell>
        </row>
        <row r="28">
          <cell r="B28">
            <v>104</v>
          </cell>
        </row>
        <row r="29">
          <cell r="B29">
            <v>106</v>
          </cell>
        </row>
        <row r="30">
          <cell r="B30">
            <v>114</v>
          </cell>
        </row>
        <row r="31">
          <cell r="B31">
            <v>127</v>
          </cell>
        </row>
        <row r="32">
          <cell r="B32">
            <v>138</v>
          </cell>
        </row>
        <row r="33">
          <cell r="B33">
            <v>134</v>
          </cell>
        </row>
        <row r="34">
          <cell r="B34">
            <v>103</v>
          </cell>
        </row>
        <row r="35">
          <cell r="B35">
            <v>110</v>
          </cell>
        </row>
        <row r="36">
          <cell r="B36">
            <v>94</v>
          </cell>
        </row>
        <row r="37">
          <cell r="B37">
            <v>81</v>
          </cell>
        </row>
        <row r="38">
          <cell r="B38">
            <v>58</v>
          </cell>
        </row>
        <row r="39">
          <cell r="B39">
            <v>45</v>
          </cell>
        </row>
        <row r="40">
          <cell r="B40">
            <v>18</v>
          </cell>
        </row>
        <row r="41">
          <cell r="B41">
            <v>9</v>
          </cell>
        </row>
        <row r="42">
          <cell r="B42">
            <v>4</v>
          </cell>
        </row>
        <row r="43">
          <cell r="B43">
            <v>0</v>
          </cell>
        </row>
        <row r="44">
          <cell r="B44">
            <v>2</v>
          </cell>
        </row>
      </sheetData>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2.306487671232877</v>
          </cell>
        </row>
        <row r="9">
          <cell r="B9">
            <v>9402</v>
          </cell>
        </row>
        <row r="10">
          <cell r="B10">
            <v>277</v>
          </cell>
        </row>
        <row r="12">
          <cell r="B12">
            <v>9125</v>
          </cell>
        </row>
        <row r="14">
          <cell r="B14">
            <v>277</v>
          </cell>
        </row>
        <row r="15">
          <cell r="B15">
            <v>167</v>
          </cell>
        </row>
        <row r="16">
          <cell r="B16">
            <v>179</v>
          </cell>
        </row>
        <row r="17">
          <cell r="B17">
            <v>253</v>
          </cell>
        </row>
        <row r="18">
          <cell r="B18">
            <v>286</v>
          </cell>
        </row>
        <row r="19">
          <cell r="B19">
            <v>287</v>
          </cell>
        </row>
        <row r="20">
          <cell r="B20">
            <v>319</v>
          </cell>
        </row>
        <row r="21">
          <cell r="B21">
            <v>361</v>
          </cell>
        </row>
        <row r="22">
          <cell r="B22">
            <v>367</v>
          </cell>
        </row>
        <row r="23">
          <cell r="B23">
            <v>399</v>
          </cell>
        </row>
        <row r="24">
          <cell r="B24">
            <v>403</v>
          </cell>
        </row>
        <row r="25">
          <cell r="B25">
            <v>390</v>
          </cell>
        </row>
        <row r="26">
          <cell r="B26">
            <v>460</v>
          </cell>
        </row>
        <row r="27">
          <cell r="B27">
            <v>464</v>
          </cell>
        </row>
        <row r="28">
          <cell r="B28">
            <v>475</v>
          </cell>
        </row>
        <row r="29">
          <cell r="B29">
            <v>438</v>
          </cell>
        </row>
        <row r="30">
          <cell r="B30">
            <v>443</v>
          </cell>
        </row>
        <row r="31">
          <cell r="B31">
            <v>492</v>
          </cell>
        </row>
        <row r="32">
          <cell r="B32">
            <v>418</v>
          </cell>
        </row>
        <row r="33">
          <cell r="B33">
            <v>459</v>
          </cell>
        </row>
        <row r="34">
          <cell r="B34">
            <v>413</v>
          </cell>
        </row>
        <row r="35">
          <cell r="B35">
            <v>366</v>
          </cell>
        </row>
        <row r="36">
          <cell r="B36">
            <v>321</v>
          </cell>
        </row>
        <row r="37">
          <cell r="B37">
            <v>248</v>
          </cell>
        </row>
        <row r="38">
          <cell r="B38">
            <v>222</v>
          </cell>
        </row>
        <row r="39">
          <cell r="B39">
            <v>139</v>
          </cell>
        </row>
        <row r="40">
          <cell r="B40">
            <v>54</v>
          </cell>
        </row>
        <row r="41">
          <cell r="B41">
            <v>22</v>
          </cell>
        </row>
        <row r="42">
          <cell r="B42">
            <v>3</v>
          </cell>
        </row>
        <row r="43">
          <cell r="B43">
            <v>0</v>
          </cell>
        </row>
        <row r="44">
          <cell r="B44">
            <v>0</v>
          </cell>
        </row>
      </sheetData>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2.2478252779457604</v>
          </cell>
        </row>
        <row r="9">
          <cell r="B9">
            <v>22495</v>
          </cell>
        </row>
        <row r="10">
          <cell r="B10">
            <v>998</v>
          </cell>
        </row>
        <row r="12">
          <cell r="B12">
            <v>21497</v>
          </cell>
        </row>
        <row r="14">
          <cell r="B14">
            <v>1031</v>
          </cell>
        </row>
        <row r="15">
          <cell r="B15">
            <v>446</v>
          </cell>
        </row>
        <row r="16">
          <cell r="B16">
            <v>531</v>
          </cell>
        </row>
        <row r="17">
          <cell r="B17">
            <v>679</v>
          </cell>
        </row>
        <row r="18">
          <cell r="B18">
            <v>683</v>
          </cell>
        </row>
        <row r="19">
          <cell r="B19">
            <v>727</v>
          </cell>
        </row>
        <row r="20">
          <cell r="B20">
            <v>777</v>
          </cell>
        </row>
        <row r="21">
          <cell r="B21">
            <v>874</v>
          </cell>
        </row>
        <row r="22">
          <cell r="B22">
            <v>879</v>
          </cell>
        </row>
        <row r="23">
          <cell r="B23">
            <v>920</v>
          </cell>
        </row>
        <row r="24">
          <cell r="B24">
            <v>979</v>
          </cell>
        </row>
        <row r="25">
          <cell r="B25">
            <v>940</v>
          </cell>
        </row>
        <row r="26">
          <cell r="B26">
            <v>1006</v>
          </cell>
        </row>
        <row r="27">
          <cell r="B27">
            <v>1068</v>
          </cell>
        </row>
        <row r="28">
          <cell r="B28">
            <v>1021</v>
          </cell>
        </row>
        <row r="29">
          <cell r="B29">
            <v>1057</v>
          </cell>
        </row>
        <row r="30">
          <cell r="B30">
            <v>1034</v>
          </cell>
        </row>
        <row r="31">
          <cell r="B31">
            <v>1008</v>
          </cell>
        </row>
        <row r="32">
          <cell r="B32">
            <v>981</v>
          </cell>
        </row>
        <row r="33">
          <cell r="B33">
            <v>920</v>
          </cell>
        </row>
        <row r="34">
          <cell r="B34">
            <v>899</v>
          </cell>
        </row>
        <row r="35">
          <cell r="B35">
            <v>804</v>
          </cell>
        </row>
        <row r="36">
          <cell r="B36">
            <v>723</v>
          </cell>
        </row>
        <row r="37">
          <cell r="B37">
            <v>583</v>
          </cell>
        </row>
        <row r="38">
          <cell r="B38">
            <v>436</v>
          </cell>
        </row>
        <row r="39">
          <cell r="B39">
            <v>281</v>
          </cell>
        </row>
        <row r="40">
          <cell r="B40">
            <v>154</v>
          </cell>
        </row>
        <row r="41">
          <cell r="B41">
            <v>52</v>
          </cell>
        </row>
        <row r="42">
          <cell r="B42">
            <v>4</v>
          </cell>
        </row>
        <row r="43">
          <cell r="B43"/>
        </row>
        <row r="44">
          <cell r="B44"/>
        </row>
      </sheetData>
      <sheetData sheetId="18"/>
      <sheetData sheetId="19"/>
      <sheetData sheetId="20"/>
      <sheetData sheetId="2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A+EStd"/>
      <sheetName val="VZLE"/>
      <sheetName val="Plausi"/>
      <sheetName val="ISCED"/>
      <sheetName val="Erläuterungen ISCED"/>
      <sheetName val="A_ABS"/>
      <sheetName val="A_BBS"/>
      <sheetName val="Absolventen_JG"/>
      <sheetName val="SopäFö"/>
      <sheetName val="SopäInt"/>
      <sheetName val="GtS"/>
      <sheetName val="GtS_VE"/>
      <sheetName val="Kurse"/>
      <sheetName val="AbiNoten"/>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v>2.2750527648796957</v>
          </cell>
        </row>
        <row r="9">
          <cell r="B9">
            <v>5128</v>
          </cell>
        </row>
        <row r="10">
          <cell r="B10">
            <v>390</v>
          </cell>
        </row>
        <row r="12">
          <cell r="B12">
            <v>4738</v>
          </cell>
        </row>
        <row r="14">
          <cell r="B14">
            <v>131</v>
          </cell>
        </row>
        <row r="15">
          <cell r="B15">
            <v>89</v>
          </cell>
        </row>
        <row r="16">
          <cell r="B16">
            <v>107</v>
          </cell>
        </row>
        <row r="17">
          <cell r="B17">
            <v>124</v>
          </cell>
        </row>
        <row r="18">
          <cell r="B18">
            <v>148</v>
          </cell>
        </row>
        <row r="19">
          <cell r="B19">
            <v>165</v>
          </cell>
        </row>
        <row r="20">
          <cell r="B20">
            <v>176</v>
          </cell>
        </row>
        <row r="21">
          <cell r="B21">
            <v>194</v>
          </cell>
        </row>
        <row r="22">
          <cell r="B22">
            <v>197</v>
          </cell>
        </row>
        <row r="23">
          <cell r="B23">
            <v>221</v>
          </cell>
        </row>
        <row r="24">
          <cell r="B24">
            <v>209</v>
          </cell>
        </row>
        <row r="25">
          <cell r="B25">
            <v>225</v>
          </cell>
        </row>
        <row r="26">
          <cell r="B26">
            <v>227</v>
          </cell>
        </row>
        <row r="27">
          <cell r="B27">
            <v>222</v>
          </cell>
        </row>
        <row r="28">
          <cell r="B28">
            <v>251</v>
          </cell>
        </row>
        <row r="29">
          <cell r="B29">
            <v>250</v>
          </cell>
        </row>
        <row r="30">
          <cell r="B30">
            <v>242</v>
          </cell>
        </row>
        <row r="31">
          <cell r="B31">
            <v>261</v>
          </cell>
        </row>
        <row r="32">
          <cell r="B32">
            <v>236</v>
          </cell>
        </row>
        <row r="33">
          <cell r="B33">
            <v>259</v>
          </cell>
        </row>
        <row r="34">
          <cell r="B34">
            <v>227</v>
          </cell>
        </row>
        <row r="35">
          <cell r="B35">
            <v>199</v>
          </cell>
        </row>
        <row r="36">
          <cell r="B36">
            <v>152</v>
          </cell>
        </row>
        <row r="37">
          <cell r="B37">
            <v>113</v>
          </cell>
        </row>
        <row r="38">
          <cell r="B38">
            <v>75</v>
          </cell>
        </row>
        <row r="39">
          <cell r="B39">
            <v>29</v>
          </cell>
        </row>
        <row r="40">
          <cell r="B40">
            <v>7</v>
          </cell>
        </row>
        <row r="41">
          <cell r="B41">
            <v>1</v>
          </cell>
        </row>
        <row r="42">
          <cell r="B42">
            <v>1</v>
          </cell>
        </row>
        <row r="43">
          <cell r="B43">
            <v>0</v>
          </cell>
        </row>
        <row r="44">
          <cell r="B44">
            <v>0</v>
          </cell>
        </row>
      </sheetData>
      <sheetData sheetId="18"/>
      <sheetData sheetId="19"/>
      <sheetData sheetId="20"/>
      <sheetData sheetId="21"/>
      <sheetData sheetId="2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rläuterungen"/>
      <sheetName val="Änderungen geg 2022"/>
      <sheetName val="Fußnoten"/>
      <sheetName val="SKL"/>
      <sheetName val="VZLE"/>
      <sheetName val="A+EStd"/>
      <sheetName val="Plausi"/>
      <sheetName val="ISCED"/>
      <sheetName val="Erläuterungen ISCED"/>
      <sheetName val="A_ABS"/>
      <sheetName val="A_BBS"/>
      <sheetName val="Absolventen_JG"/>
      <sheetName val="SopäFö"/>
      <sheetName val="SopäInt"/>
      <sheetName val="GtS"/>
      <sheetName val="GtS_VE"/>
      <sheetName val="AbiNoten"/>
      <sheetName val="Kurse"/>
      <sheetName val="OECD_U_F"/>
      <sheetName val="OECD_P_L"/>
      <sheetName val="OECD_L_G"/>
      <sheetName val="Beschulung"/>
      <sheetName val="Reli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8">
          <cell r="B8">
            <v>2.4285493721265357</v>
          </cell>
        </row>
        <row r="9">
          <cell r="B9">
            <v>30838</v>
          </cell>
        </row>
        <row r="10">
          <cell r="B10">
            <v>1692</v>
          </cell>
        </row>
        <row r="12">
          <cell r="B12">
            <v>29146</v>
          </cell>
        </row>
        <row r="14">
          <cell r="B14">
            <v>603</v>
          </cell>
        </row>
        <row r="15">
          <cell r="B15">
            <v>347</v>
          </cell>
        </row>
        <row r="16">
          <cell r="B16">
            <v>467</v>
          </cell>
        </row>
        <row r="17">
          <cell r="B17">
            <v>605</v>
          </cell>
        </row>
        <row r="18">
          <cell r="B18">
            <v>649</v>
          </cell>
        </row>
        <row r="19">
          <cell r="B19">
            <v>785</v>
          </cell>
        </row>
        <row r="20">
          <cell r="B20">
            <v>845</v>
          </cell>
        </row>
        <row r="21">
          <cell r="B21">
            <v>940</v>
          </cell>
        </row>
        <row r="22">
          <cell r="B22">
            <v>1029</v>
          </cell>
        </row>
        <row r="23">
          <cell r="B23">
            <v>1104</v>
          </cell>
        </row>
        <row r="24">
          <cell r="B24">
            <v>1083</v>
          </cell>
        </row>
        <row r="25">
          <cell r="B25">
            <v>1311</v>
          </cell>
        </row>
        <row r="26">
          <cell r="B26">
            <v>1358</v>
          </cell>
        </row>
        <row r="27">
          <cell r="B27">
            <v>1396</v>
          </cell>
        </row>
        <row r="28">
          <cell r="B28">
            <v>1437</v>
          </cell>
        </row>
        <row r="29">
          <cell r="B29">
            <v>1435</v>
          </cell>
        </row>
        <row r="30">
          <cell r="B30">
            <v>1638</v>
          </cell>
        </row>
        <row r="31">
          <cell r="B31">
            <v>1547</v>
          </cell>
        </row>
        <row r="32">
          <cell r="B32">
            <v>1632</v>
          </cell>
        </row>
        <row r="33">
          <cell r="B33">
            <v>1608</v>
          </cell>
        </row>
        <row r="34">
          <cell r="B34">
            <v>1511</v>
          </cell>
        </row>
        <row r="35">
          <cell r="B35">
            <v>1524</v>
          </cell>
        </row>
        <row r="36">
          <cell r="B36">
            <v>1314</v>
          </cell>
        </row>
        <row r="37">
          <cell r="B37">
            <v>1092</v>
          </cell>
        </row>
        <row r="38">
          <cell r="B38">
            <v>842</v>
          </cell>
        </row>
        <row r="39">
          <cell r="B39">
            <v>607</v>
          </cell>
        </row>
        <row r="40">
          <cell r="B40">
            <v>298</v>
          </cell>
        </row>
        <row r="41">
          <cell r="B41">
            <v>118</v>
          </cell>
        </row>
        <row r="42">
          <cell r="B42">
            <v>17</v>
          </cell>
        </row>
        <row r="43">
          <cell r="B43">
            <v>4</v>
          </cell>
        </row>
        <row r="44">
          <cell r="B44">
            <v>0</v>
          </cell>
        </row>
      </sheetData>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K34"/>
  <sheetViews>
    <sheetView tabSelected="1" workbookViewId="0">
      <selection activeCell="A3" sqref="M3"/>
    </sheetView>
  </sheetViews>
  <sheetFormatPr baseColWidth="10" defaultRowHeight="12.75"/>
  <sheetData>
    <row r="1" spans="1:11">
      <c r="A1" s="72" t="s">
        <v>25</v>
      </c>
      <c r="B1" s="72"/>
      <c r="C1" s="72"/>
      <c r="I1" s="74" t="s">
        <v>55</v>
      </c>
      <c r="J1" s="75"/>
      <c r="K1" s="75"/>
    </row>
    <row r="2" spans="1:11">
      <c r="A2" s="72" t="s">
        <v>26</v>
      </c>
      <c r="B2" s="72"/>
      <c r="C2" s="72"/>
      <c r="I2" s="75"/>
      <c r="J2" s="75"/>
      <c r="K2" s="75"/>
    </row>
    <row r="3" spans="1:11">
      <c r="A3" s="72" t="s">
        <v>27</v>
      </c>
      <c r="B3" s="72"/>
      <c r="C3" s="72"/>
      <c r="I3" s="76"/>
      <c r="J3" s="76"/>
      <c r="K3" s="76"/>
    </row>
    <row r="4" spans="1:11" ht="15.75" customHeight="1">
      <c r="A4" s="72" t="s">
        <v>31</v>
      </c>
      <c r="B4" s="72"/>
      <c r="C4" s="72"/>
    </row>
    <row r="5" spans="1:11" ht="12.75" customHeight="1">
      <c r="A5" s="73" t="s">
        <v>52</v>
      </c>
      <c r="B5" s="73"/>
      <c r="C5" s="73"/>
      <c r="D5" s="73"/>
      <c r="E5" s="73"/>
      <c r="F5" s="73"/>
      <c r="G5" s="73"/>
      <c r="H5" s="73"/>
      <c r="I5" s="73"/>
      <c r="J5" s="73"/>
      <c r="K5" s="73"/>
    </row>
    <row r="6" spans="1:11" ht="12.75" customHeight="1">
      <c r="A6" s="73"/>
      <c r="B6" s="73"/>
      <c r="C6" s="73"/>
      <c r="D6" s="73"/>
      <c r="E6" s="73"/>
      <c r="F6" s="73"/>
      <c r="G6" s="73"/>
      <c r="H6" s="73"/>
      <c r="I6" s="73"/>
      <c r="J6" s="73"/>
      <c r="K6" s="73"/>
    </row>
    <row r="7" spans="1:11" ht="12.75" customHeight="1">
      <c r="A7" s="73"/>
      <c r="B7" s="73"/>
      <c r="C7" s="73"/>
      <c r="D7" s="73"/>
      <c r="E7" s="73"/>
      <c r="F7" s="73"/>
      <c r="G7" s="73"/>
      <c r="H7" s="73"/>
      <c r="I7" s="73"/>
      <c r="J7" s="73"/>
      <c r="K7" s="73"/>
    </row>
    <row r="8" spans="1:11" ht="12.75" customHeight="1">
      <c r="A8" s="73"/>
      <c r="B8" s="73"/>
      <c r="C8" s="73"/>
      <c r="D8" s="73"/>
      <c r="E8" s="73"/>
      <c r="F8" s="73"/>
      <c r="G8" s="73"/>
      <c r="H8" s="73"/>
      <c r="I8" s="73"/>
      <c r="J8" s="73"/>
      <c r="K8" s="73"/>
    </row>
    <row r="9" spans="1:11" ht="12.75" customHeight="1">
      <c r="A9" s="73"/>
      <c r="B9" s="73"/>
      <c r="C9" s="73"/>
      <c r="D9" s="73"/>
      <c r="E9" s="73"/>
      <c r="F9" s="73"/>
      <c r="G9" s="73"/>
      <c r="H9" s="73"/>
      <c r="I9" s="73"/>
      <c r="J9" s="73"/>
      <c r="K9" s="73"/>
    </row>
    <row r="10" spans="1:11" ht="12.75" customHeight="1">
      <c r="A10" s="73"/>
      <c r="B10" s="73"/>
      <c r="C10" s="73"/>
      <c r="D10" s="73"/>
      <c r="E10" s="73"/>
      <c r="F10" s="73"/>
      <c r="G10" s="73"/>
      <c r="H10" s="73"/>
      <c r="I10" s="73"/>
      <c r="J10" s="73"/>
      <c r="K10" s="73"/>
    </row>
    <row r="11" spans="1:11" ht="12.75" customHeight="1">
      <c r="A11" s="73"/>
      <c r="B11" s="73"/>
      <c r="C11" s="73"/>
      <c r="D11" s="73"/>
      <c r="E11" s="73"/>
      <c r="F11" s="73"/>
      <c r="G11" s="73"/>
      <c r="H11" s="73"/>
      <c r="I11" s="73"/>
      <c r="J11" s="73"/>
      <c r="K11" s="73"/>
    </row>
    <row r="12" spans="1:11" ht="12.75" customHeight="1">
      <c r="A12" s="73"/>
      <c r="B12" s="73"/>
      <c r="C12" s="73"/>
      <c r="D12" s="73"/>
      <c r="E12" s="73"/>
      <c r="F12" s="73"/>
      <c r="G12" s="73"/>
      <c r="H12" s="73"/>
      <c r="I12" s="73"/>
      <c r="J12" s="73"/>
      <c r="K12" s="73"/>
    </row>
    <row r="13" spans="1:11" ht="12.75" customHeight="1">
      <c r="A13" s="73"/>
      <c r="B13" s="73"/>
      <c r="C13" s="73"/>
      <c r="D13" s="73"/>
      <c r="E13" s="73"/>
      <c r="F13" s="73"/>
      <c r="G13" s="73"/>
      <c r="H13" s="73"/>
      <c r="I13" s="73"/>
      <c r="J13" s="73"/>
      <c r="K13" s="73"/>
    </row>
    <row r="14" spans="1:11" ht="12.75" customHeight="1">
      <c r="A14" s="73"/>
      <c r="B14" s="73"/>
      <c r="C14" s="73"/>
      <c r="D14" s="73"/>
      <c r="E14" s="73"/>
      <c r="F14" s="73"/>
      <c r="G14" s="73"/>
      <c r="H14" s="73"/>
      <c r="I14" s="73"/>
      <c r="J14" s="73"/>
      <c r="K14" s="73"/>
    </row>
    <row r="15" spans="1:11" ht="12.75" customHeight="1">
      <c r="A15" s="73"/>
      <c r="B15" s="73"/>
      <c r="C15" s="73"/>
      <c r="D15" s="73"/>
      <c r="E15" s="73"/>
      <c r="F15" s="73"/>
      <c r="G15" s="73"/>
      <c r="H15" s="73"/>
      <c r="I15" s="73"/>
      <c r="J15" s="73"/>
      <c r="K15" s="73"/>
    </row>
    <row r="16" spans="1:11" ht="12.75" customHeight="1">
      <c r="A16" s="73"/>
      <c r="B16" s="73"/>
      <c r="C16" s="73"/>
      <c r="D16" s="73"/>
      <c r="E16" s="73"/>
      <c r="F16" s="73"/>
      <c r="G16" s="73"/>
      <c r="H16" s="73"/>
      <c r="I16" s="73"/>
      <c r="J16" s="73"/>
      <c r="K16" s="73"/>
    </row>
    <row r="17" spans="1:11" ht="12.75" customHeight="1">
      <c r="A17" s="73"/>
      <c r="B17" s="73"/>
      <c r="C17" s="73"/>
      <c r="D17" s="73"/>
      <c r="E17" s="73"/>
      <c r="F17" s="73"/>
      <c r="G17" s="73"/>
      <c r="H17" s="73"/>
      <c r="I17" s="73"/>
      <c r="J17" s="73"/>
      <c r="K17" s="73"/>
    </row>
    <row r="18" spans="1:11" ht="12.75" customHeight="1">
      <c r="A18" s="73"/>
      <c r="B18" s="73"/>
      <c r="C18" s="73"/>
      <c r="D18" s="73"/>
      <c r="E18" s="73"/>
      <c r="F18" s="73"/>
      <c r="G18" s="73"/>
      <c r="H18" s="73"/>
      <c r="I18" s="73"/>
      <c r="J18" s="73"/>
      <c r="K18" s="73"/>
    </row>
    <row r="19" spans="1:11" ht="12.75" customHeight="1">
      <c r="A19" s="73"/>
      <c r="B19" s="73"/>
      <c r="C19" s="73"/>
      <c r="D19" s="73"/>
      <c r="E19" s="73"/>
      <c r="F19" s="73"/>
      <c r="G19" s="73"/>
      <c r="H19" s="73"/>
      <c r="I19" s="73"/>
      <c r="J19" s="73"/>
      <c r="K19" s="73"/>
    </row>
    <row r="20" spans="1:11" ht="12.75" customHeight="1">
      <c r="A20" s="73"/>
      <c r="B20" s="73"/>
      <c r="C20" s="73"/>
      <c r="D20" s="73"/>
      <c r="E20" s="73"/>
      <c r="F20" s="73"/>
      <c r="G20" s="73"/>
      <c r="H20" s="73"/>
      <c r="I20" s="73"/>
      <c r="J20" s="73"/>
      <c r="K20" s="73"/>
    </row>
    <row r="21" spans="1:11" ht="12.75" customHeight="1">
      <c r="A21" s="73"/>
      <c r="B21" s="73"/>
      <c r="C21" s="73"/>
      <c r="D21" s="73"/>
      <c r="E21" s="73"/>
      <c r="F21" s="73"/>
      <c r="G21" s="73"/>
      <c r="H21" s="73"/>
      <c r="I21" s="73"/>
      <c r="J21" s="73"/>
      <c r="K21" s="73"/>
    </row>
    <row r="22" spans="1:11" ht="12.75" customHeight="1">
      <c r="A22" s="73"/>
      <c r="B22" s="73"/>
      <c r="C22" s="73"/>
      <c r="D22" s="73"/>
      <c r="E22" s="73"/>
      <c r="F22" s="73"/>
      <c r="G22" s="73"/>
      <c r="H22" s="73"/>
      <c r="I22" s="73"/>
      <c r="J22" s="73"/>
      <c r="K22" s="73"/>
    </row>
    <row r="23" spans="1:11" ht="12.75" customHeight="1">
      <c r="A23" s="73"/>
      <c r="B23" s="73"/>
      <c r="C23" s="73"/>
      <c r="D23" s="73"/>
      <c r="E23" s="73"/>
      <c r="F23" s="73"/>
      <c r="G23" s="73"/>
      <c r="H23" s="73"/>
      <c r="I23" s="73"/>
      <c r="J23" s="73"/>
      <c r="K23" s="73"/>
    </row>
    <row r="24" spans="1:11" ht="12.75" customHeight="1">
      <c r="A24" s="73"/>
      <c r="B24" s="73"/>
      <c r="C24" s="73"/>
      <c r="D24" s="73"/>
      <c r="E24" s="73"/>
      <c r="F24" s="73"/>
      <c r="G24" s="73"/>
      <c r="H24" s="73"/>
      <c r="I24" s="73"/>
      <c r="J24" s="73"/>
      <c r="K24" s="73"/>
    </row>
    <row r="25" spans="1:11" ht="12.75" customHeight="1">
      <c r="A25" s="73"/>
      <c r="B25" s="73"/>
      <c r="C25" s="73"/>
      <c r="D25" s="73"/>
      <c r="E25" s="73"/>
      <c r="F25" s="73"/>
      <c r="G25" s="73"/>
      <c r="H25" s="73"/>
      <c r="I25" s="73"/>
      <c r="J25" s="73"/>
      <c r="K25" s="73"/>
    </row>
    <row r="26" spans="1:11" ht="12.75" customHeight="1">
      <c r="A26" s="73"/>
      <c r="B26" s="73"/>
      <c r="C26" s="73"/>
      <c r="D26" s="73"/>
      <c r="E26" s="73"/>
      <c r="F26" s="73"/>
      <c r="G26" s="73"/>
      <c r="H26" s="73"/>
      <c r="I26" s="73"/>
      <c r="J26" s="73"/>
      <c r="K26" s="73"/>
    </row>
    <row r="27" spans="1:11" ht="12.75" customHeight="1">
      <c r="A27" s="73"/>
      <c r="B27" s="73"/>
      <c r="C27" s="73"/>
      <c r="D27" s="73"/>
      <c r="E27" s="73"/>
      <c r="F27" s="73"/>
      <c r="G27" s="73"/>
      <c r="H27" s="73"/>
      <c r="I27" s="73"/>
      <c r="J27" s="73"/>
      <c r="K27" s="73"/>
    </row>
    <row r="28" spans="1:11" ht="12.75" customHeight="1">
      <c r="A28" s="73"/>
      <c r="B28" s="73"/>
      <c r="C28" s="73"/>
      <c r="D28" s="73"/>
      <c r="E28" s="73"/>
      <c r="F28" s="73"/>
      <c r="G28" s="73"/>
      <c r="H28" s="73"/>
      <c r="I28" s="73"/>
      <c r="J28" s="73"/>
      <c r="K28" s="73"/>
    </row>
    <row r="29" spans="1:11" ht="12.75" customHeight="1">
      <c r="A29" s="73"/>
      <c r="B29" s="73"/>
      <c r="C29" s="73"/>
      <c r="D29" s="73"/>
      <c r="E29" s="73"/>
      <c r="F29" s="73"/>
      <c r="G29" s="73"/>
      <c r="H29" s="73"/>
      <c r="I29" s="73"/>
      <c r="J29" s="73"/>
      <c r="K29" s="73"/>
    </row>
    <row r="30" spans="1:11" ht="12.75" customHeight="1">
      <c r="A30" s="73"/>
      <c r="B30" s="73"/>
      <c r="C30" s="73"/>
      <c r="D30" s="73"/>
      <c r="E30" s="73"/>
      <c r="F30" s="73"/>
      <c r="G30" s="73"/>
      <c r="H30" s="73"/>
      <c r="I30" s="73"/>
      <c r="J30" s="73"/>
      <c r="K30" s="73"/>
    </row>
    <row r="31" spans="1:11" ht="12.75" customHeight="1">
      <c r="A31" s="73"/>
      <c r="B31" s="73"/>
      <c r="C31" s="73"/>
      <c r="D31" s="73"/>
      <c r="E31" s="73"/>
      <c r="F31" s="73"/>
      <c r="G31" s="73"/>
      <c r="H31" s="73"/>
      <c r="I31" s="73"/>
      <c r="J31" s="73"/>
      <c r="K31" s="73"/>
    </row>
    <row r="32" spans="1:11" ht="12.75" customHeight="1">
      <c r="A32" s="73"/>
      <c r="B32" s="73"/>
      <c r="C32" s="73"/>
      <c r="D32" s="73"/>
      <c r="E32" s="73"/>
      <c r="F32" s="73"/>
      <c r="G32" s="73"/>
      <c r="H32" s="73"/>
      <c r="I32" s="73"/>
      <c r="J32" s="73"/>
      <c r="K32" s="73"/>
    </row>
    <row r="33" spans="1:11" ht="12.75" customHeight="1">
      <c r="A33" s="73"/>
      <c r="B33" s="73"/>
      <c r="C33" s="73"/>
      <c r="D33" s="73"/>
      <c r="E33" s="73"/>
      <c r="F33" s="73"/>
      <c r="G33" s="73"/>
      <c r="H33" s="73"/>
      <c r="I33" s="73"/>
      <c r="J33" s="73"/>
      <c r="K33" s="73"/>
    </row>
    <row r="34" spans="1:11" ht="12.75" customHeight="1">
      <c r="A34" s="73"/>
      <c r="B34" s="73"/>
      <c r="C34" s="73"/>
      <c r="D34" s="73"/>
      <c r="E34" s="73"/>
      <c r="F34" s="73"/>
      <c r="G34" s="73"/>
      <c r="H34" s="73"/>
      <c r="I34" s="73"/>
      <c r="J34" s="73"/>
      <c r="K34" s="73"/>
    </row>
  </sheetData>
  <customSheetViews>
    <customSheetView guid="{8BA0ED0B-0E41-4E3D-995E-FC522278E791}" showRuler="0">
      <selection sqref="A1:C1"/>
      <pageMargins left="0.78740157499999996" right="0.78740157499999996" top="0.984251969" bottom="0.984251969" header="0.4921259845" footer="0.4921259845"/>
      <pageSetup paperSize="9" orientation="landscape" r:id="rId1"/>
      <headerFooter alignWithMargins="0"/>
    </customSheetView>
  </customSheetViews>
  <mergeCells count="6">
    <mergeCell ref="A4:C4"/>
    <mergeCell ref="A5:K34"/>
    <mergeCell ref="A1:C1"/>
    <mergeCell ref="I1:K3"/>
    <mergeCell ref="A2:C2"/>
    <mergeCell ref="A3:C3"/>
  </mergeCells>
  <phoneticPr fontId="0" type="noConversion"/>
  <pageMargins left="0.78740157499999996" right="0.78740157499999996" top="0.984251969" bottom="0.984251969" header="0.4921259845" footer="0.4921259845"/>
  <pageSetup paperSize="9"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C24"/>
  <sheetViews>
    <sheetView zoomScaleNormal="100" zoomScaleSheetLayoutView="120" workbookViewId="0">
      <selection activeCell="A3" sqref="M3"/>
    </sheetView>
  </sheetViews>
  <sheetFormatPr baseColWidth="10" defaultRowHeight="12.75"/>
  <cols>
    <col min="1" max="1" width="18.7109375" customWidth="1"/>
    <col min="2" max="2" width="7" style="9" customWidth="1"/>
    <col min="3" max="3" width="84.28515625" customWidth="1"/>
    <col min="4" max="4" width="12.7109375" customWidth="1"/>
    <col min="5" max="5" width="12.5703125" customWidth="1"/>
  </cols>
  <sheetData>
    <row r="1" spans="1:3" ht="57.75" customHeight="1">
      <c r="A1" s="77" t="s">
        <v>47</v>
      </c>
      <c r="B1" s="77"/>
      <c r="C1" s="77"/>
    </row>
    <row r="2" spans="1:3" ht="20.100000000000001" customHeight="1">
      <c r="A2" s="10"/>
      <c r="B2" s="10"/>
      <c r="C2" s="11"/>
    </row>
    <row r="3" spans="1:3" ht="72.75" customHeight="1">
      <c r="A3" s="78" t="s">
        <v>49</v>
      </c>
      <c r="B3" s="79"/>
      <c r="C3" s="79"/>
    </row>
    <row r="4" spans="1:3" ht="20.100000000000001" customHeight="1">
      <c r="A4" s="79"/>
      <c r="B4" s="79"/>
      <c r="C4" s="79"/>
    </row>
    <row r="5" spans="1:3" ht="38.25" customHeight="1">
      <c r="A5" s="79"/>
      <c r="B5" s="79"/>
      <c r="C5" s="79"/>
    </row>
    <row r="6" spans="1:3">
      <c r="A6" s="79"/>
      <c r="B6" s="79"/>
      <c r="C6" s="79"/>
    </row>
    <row r="7" spans="1:3" ht="15">
      <c r="A7" s="61" t="s">
        <v>33</v>
      </c>
      <c r="B7" s="62"/>
    </row>
    <row r="8" spans="1:3" ht="14.25">
      <c r="A8" s="62"/>
      <c r="B8" s="62"/>
    </row>
    <row r="9" spans="1:3" ht="14.25">
      <c r="A9" s="62" t="s">
        <v>6</v>
      </c>
      <c r="B9" s="62" t="s">
        <v>34</v>
      </c>
    </row>
    <row r="10" spans="1:3" ht="14.25">
      <c r="A10" s="62" t="s">
        <v>7</v>
      </c>
      <c r="B10" s="62" t="s">
        <v>29</v>
      </c>
    </row>
    <row r="11" spans="1:3" ht="14.25">
      <c r="A11" s="62" t="s">
        <v>8</v>
      </c>
      <c r="B11" s="62" t="s">
        <v>35</v>
      </c>
    </row>
    <row r="12" spans="1:3" ht="14.25">
      <c r="A12" s="62" t="s">
        <v>9</v>
      </c>
      <c r="B12" s="62" t="s">
        <v>36</v>
      </c>
    </row>
    <row r="13" spans="1:3" ht="14.25">
      <c r="A13" s="62" t="s">
        <v>10</v>
      </c>
      <c r="B13" s="62" t="s">
        <v>37</v>
      </c>
    </row>
    <row r="14" spans="1:3" ht="14.25">
      <c r="A14" s="62" t="s">
        <v>11</v>
      </c>
      <c r="B14" s="62" t="s">
        <v>38</v>
      </c>
    </row>
    <row r="15" spans="1:3" ht="14.25">
      <c r="A15" s="62" t="s">
        <v>12</v>
      </c>
      <c r="B15" s="62" t="s">
        <v>39</v>
      </c>
    </row>
    <row r="16" spans="1:3" ht="14.25">
      <c r="A16" s="62" t="s">
        <v>13</v>
      </c>
      <c r="B16" s="62" t="s">
        <v>32</v>
      </c>
    </row>
    <row r="17" spans="1:2" ht="14.25">
      <c r="A17" s="62" t="s">
        <v>14</v>
      </c>
      <c r="B17" s="62" t="s">
        <v>40</v>
      </c>
    </row>
    <row r="18" spans="1:2" ht="14.25">
      <c r="A18" s="62" t="s">
        <v>15</v>
      </c>
      <c r="B18" s="62" t="s">
        <v>41</v>
      </c>
    </row>
    <row r="19" spans="1:2" ht="14.25">
      <c r="A19" s="62" t="s">
        <v>16</v>
      </c>
      <c r="B19" s="62" t="s">
        <v>42</v>
      </c>
    </row>
    <row r="20" spans="1:2" ht="14.25">
      <c r="A20" s="62" t="s">
        <v>17</v>
      </c>
      <c r="B20" s="62" t="s">
        <v>43</v>
      </c>
    </row>
    <row r="21" spans="1:2" ht="14.25">
      <c r="A21" s="62" t="s">
        <v>18</v>
      </c>
      <c r="B21" s="62" t="s">
        <v>30</v>
      </c>
    </row>
    <row r="22" spans="1:2" ht="14.25">
      <c r="A22" s="62" t="s">
        <v>19</v>
      </c>
      <c r="B22" s="62" t="s">
        <v>44</v>
      </c>
    </row>
    <row r="23" spans="1:2" ht="14.25">
      <c r="A23" s="62" t="s">
        <v>20</v>
      </c>
      <c r="B23" s="62" t="s">
        <v>45</v>
      </c>
    </row>
    <row r="24" spans="1:2" ht="14.25">
      <c r="A24" s="62" t="s">
        <v>21</v>
      </c>
      <c r="B24" s="62" t="s">
        <v>46</v>
      </c>
    </row>
  </sheetData>
  <customSheetViews>
    <customSheetView guid="{8BA0ED0B-0E41-4E3D-995E-FC522278E791}" showPageBreaks="1" fitToPage="1" showRuler="0">
      <selection sqref="A1:IV65536"/>
      <rowBreaks count="3" manualBreakCount="3">
        <brk id="10" max="16383" man="1"/>
        <brk id="20" max="4" man="1"/>
        <brk id="29" max="16383" man="1"/>
      </rowBreaks>
      <pageMargins left="0.78740157480314965" right="0.6692913385826772" top="0.81" bottom="0.59055118110236227" header="1.71" footer="0.39370078740157483"/>
      <printOptions horizontalCentered="1" verticalCentered="1"/>
      <pageSetup paperSize="9" scale="85" pageOrder="overThenDown" orientation="landscape" r:id="rId1"/>
      <headerFooter alignWithMargins="0">
        <oddHeader>&amp;RStand: 18. Januar 2008</oddHeader>
        <oddFooter>&amp;L                    1) gemäß Beschluss des 367. SchA,  06./07.12.2007, TOP 18</oddFooter>
      </headerFooter>
    </customSheetView>
  </customSheetViews>
  <mergeCells count="2">
    <mergeCell ref="A1:C1"/>
    <mergeCell ref="A3:C6"/>
  </mergeCells>
  <phoneticPr fontId="0" type="noConversion"/>
  <printOptions horizontalCentered="1"/>
  <pageMargins left="0.78740157480314965" right="0.6692913385826772" top="1.6141732283464567" bottom="0.59055118110236227" header="0.82677165354330717" footer="0.39370078740157483"/>
  <pageSetup paperSize="9" scale="90" pageOrder="overThenDown" orientation="landscape" r:id="rId2"/>
  <headerFooter alignWithMargins="0">
    <oddHeader xml:space="preserve">&amp;LSekretariat der Ständigen Konferenz 
     der Kultusminister der Länder
in der Bundesrepublik Deutschland&amp;R
</oddHeader>
  </headerFooter>
  <rowBreaks count="2" manualBreakCount="2">
    <brk id="10" max="4" man="1"/>
    <brk id="1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pageSetUpPr fitToPage="1"/>
  </sheetPr>
  <dimension ref="A1:C6"/>
  <sheetViews>
    <sheetView zoomScaleNormal="100" zoomScaleSheetLayoutView="75" workbookViewId="0">
      <selection activeCell="A3" sqref="M3"/>
    </sheetView>
  </sheetViews>
  <sheetFormatPr baseColWidth="10" defaultRowHeight="12.75"/>
  <cols>
    <col min="1" max="1" width="18.7109375" customWidth="1"/>
    <col min="2" max="2" width="7" style="9" customWidth="1"/>
    <col min="3" max="3" width="84" customWidth="1"/>
    <col min="4" max="4" width="12.7109375" customWidth="1"/>
    <col min="5" max="5" width="12.5703125" customWidth="1"/>
  </cols>
  <sheetData>
    <row r="1" spans="1:3" ht="81.75" customHeight="1">
      <c r="A1" s="80" t="s">
        <v>54</v>
      </c>
      <c r="B1" s="81"/>
      <c r="C1" s="81"/>
    </row>
    <row r="2" spans="1:3" ht="13.5" customHeight="1">
      <c r="A2" s="10"/>
      <c r="B2" s="10"/>
      <c r="C2" s="11"/>
    </row>
    <row r="3" spans="1:3" ht="68.25" customHeight="1">
      <c r="A3" s="63"/>
      <c r="B3" s="63" t="s">
        <v>28</v>
      </c>
      <c r="C3" s="63" t="s">
        <v>48</v>
      </c>
    </row>
    <row r="4" spans="1:3" ht="12" customHeight="1">
      <c r="A4" s="64"/>
      <c r="B4" s="65"/>
      <c r="C4" s="66"/>
    </row>
    <row r="5" spans="1:3" s="14" customFormat="1" ht="30" customHeight="1">
      <c r="A5" s="67" t="s">
        <v>34</v>
      </c>
      <c r="B5" s="68"/>
      <c r="C5" s="69" t="s">
        <v>50</v>
      </c>
    </row>
    <row r="6" spans="1:3" ht="21" customHeight="1">
      <c r="A6" s="67" t="s">
        <v>29</v>
      </c>
      <c r="B6" s="70"/>
      <c r="C6" s="71" t="s">
        <v>51</v>
      </c>
    </row>
  </sheetData>
  <customSheetViews>
    <customSheetView guid="{8BA0ED0B-0E41-4E3D-995E-FC522278E791}" showPageBreaks="1" fitToPage="1" showRuler="0">
      <selection sqref="A1:IV65536"/>
      <rowBreaks count="3" manualBreakCount="3">
        <brk id="8" max="16383" man="1"/>
        <brk id="18" max="4" man="1"/>
        <brk id="34" max="16383" man="1"/>
      </rowBreaks>
      <pageMargins left="0.78740157480314965" right="0.6692913385826772" top="0.81" bottom="0.59055118110236227" header="1.71" footer="0.39370078740157483"/>
      <printOptions horizontalCentered="1" verticalCentered="1"/>
      <pageSetup paperSize="9" scale="85" pageOrder="overThenDown" orientation="landscape" r:id="rId1"/>
      <headerFooter alignWithMargins="0">
        <oddHeader>&amp;RStand: 18. Januar 2008</oddHeader>
        <oddFooter>&amp;L                    1) gemäß Beschluss des 367. SchA,  06./07.12.2007, TOP 18</oddFooter>
      </headerFooter>
    </customSheetView>
  </customSheetViews>
  <mergeCells count="1">
    <mergeCell ref="A1:C1"/>
  </mergeCells>
  <phoneticPr fontId="0" type="noConversion"/>
  <printOptions horizontalCentered="1"/>
  <pageMargins left="0.78740157480314965" right="0.6692913385826772" top="1.5748031496062993" bottom="0.59055118110236227" header="0.82677165354330717" footer="0.39370078740157483"/>
  <pageSetup paperSize="9" pageOrder="overThenDown" orientation="landscape" r:id="rId2"/>
  <headerFooter alignWithMargins="0">
    <oddHeader xml:space="preserve">&amp;LSekretariat der Ständigen Konferenz 
     der Kultusminister der Länder
in der Bundesrepublik Deutschland&amp;R
</oddHeader>
    <oddFooter>&amp;L                    1) gemäß Beschluss des 367. SchA,  06./07.12.2007, TOP 18</oddFooter>
  </headerFooter>
  <rowBreaks count="2" manualBreakCount="2">
    <brk id="9" max="4" man="1"/>
    <brk id="2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3:Q77"/>
  <sheetViews>
    <sheetView zoomScale="110" zoomScaleNormal="110" workbookViewId="0">
      <selection activeCell="A3" sqref="M3"/>
    </sheetView>
  </sheetViews>
  <sheetFormatPr baseColWidth="10" defaultRowHeight="12"/>
  <cols>
    <col min="1" max="1" width="19.85546875" style="7" customWidth="1"/>
    <col min="2" max="10" width="6.7109375" style="2" customWidth="1"/>
    <col min="11" max="11" width="8.85546875" style="2" customWidth="1"/>
    <col min="12" max="17" width="6.7109375" style="2" customWidth="1"/>
    <col min="18" max="16384" width="11.42578125" style="7"/>
  </cols>
  <sheetData>
    <row r="3" spans="1:17" s="8" customFormat="1" ht="18">
      <c r="A3" s="82" t="s">
        <v>53</v>
      </c>
      <c r="B3" s="82"/>
      <c r="C3" s="82"/>
      <c r="D3" s="82"/>
      <c r="E3" s="82"/>
      <c r="F3" s="82"/>
      <c r="G3" s="82"/>
      <c r="H3" s="82"/>
      <c r="I3" s="82"/>
      <c r="J3" s="82"/>
      <c r="K3" s="82"/>
      <c r="L3" s="82"/>
      <c r="M3" s="82"/>
      <c r="N3" s="82"/>
      <c r="O3" s="82"/>
      <c r="P3" s="82"/>
      <c r="Q3" s="82"/>
    </row>
    <row r="4" spans="1:17" s="8" customFormat="1" ht="18">
      <c r="A4" s="12"/>
      <c r="B4" s="12"/>
      <c r="C4" s="12"/>
      <c r="D4" s="12"/>
      <c r="E4" s="12"/>
      <c r="F4" s="12"/>
      <c r="G4" s="12"/>
      <c r="H4" s="12"/>
      <c r="I4" s="12"/>
      <c r="J4" s="12"/>
      <c r="K4" s="12"/>
      <c r="L4" s="12"/>
      <c r="M4" s="12"/>
      <c r="N4" s="12"/>
      <c r="O4" s="12"/>
      <c r="P4" s="12"/>
      <c r="Q4" s="12"/>
    </row>
    <row r="5" spans="1:17" ht="12" customHeight="1">
      <c r="A5" s="29" t="s">
        <v>5</v>
      </c>
      <c r="B5" s="30" t="s">
        <v>6</v>
      </c>
      <c r="C5" s="31" t="s">
        <v>7</v>
      </c>
      <c r="D5" s="31" t="s">
        <v>8</v>
      </c>
      <c r="E5" s="31" t="s">
        <v>9</v>
      </c>
      <c r="F5" s="31" t="s">
        <v>10</v>
      </c>
      <c r="G5" s="31" t="s">
        <v>11</v>
      </c>
      <c r="H5" s="31" t="s">
        <v>12</v>
      </c>
      <c r="I5" s="31" t="s">
        <v>13</v>
      </c>
      <c r="J5" s="31" t="s">
        <v>14</v>
      </c>
      <c r="K5" s="31" t="s">
        <v>15</v>
      </c>
      <c r="L5" s="31" t="s">
        <v>16</v>
      </c>
      <c r="M5" s="31" t="s">
        <v>17</v>
      </c>
      <c r="N5" s="31" t="s">
        <v>18</v>
      </c>
      <c r="O5" s="31" t="s">
        <v>19</v>
      </c>
      <c r="P5" s="31" t="s">
        <v>20</v>
      </c>
      <c r="Q5" s="32" t="s">
        <v>21</v>
      </c>
    </row>
    <row r="6" spans="1:17" ht="13.5" customHeight="1">
      <c r="A6" s="15" t="s">
        <v>0</v>
      </c>
      <c r="B6" s="16">
        <f>[1]AbiNoten!$B$9</f>
        <v>43895</v>
      </c>
      <c r="C6" s="17">
        <f>[2]AbiNoten!$B$9</f>
        <v>39206</v>
      </c>
      <c r="D6" s="17">
        <f>[3]AbiNoten!$B$9</f>
        <v>15002</v>
      </c>
      <c r="E6" s="17">
        <f>[4]AbiNoten!$B$9</f>
        <v>9874</v>
      </c>
      <c r="F6" s="17">
        <f>[5]AbiNoten!$B$9</f>
        <v>2634</v>
      </c>
      <c r="G6" s="17">
        <f>[6]AbiNoten!$B$9</f>
        <v>9402</v>
      </c>
      <c r="H6" s="17">
        <f>[7]AbiNoten!$B$9</f>
        <v>22495</v>
      </c>
      <c r="I6" s="17">
        <f>[8]AbiNoten!$B$9</f>
        <v>5128</v>
      </c>
      <c r="J6" s="17">
        <f>[9]AbiNoten!$B$9</f>
        <v>30838</v>
      </c>
      <c r="K6" s="17">
        <f>[10]AbiNoten!$B$9</f>
        <v>80369</v>
      </c>
      <c r="L6" s="17">
        <f>[11]AbiNoten!$B$9</f>
        <v>15608</v>
      </c>
      <c r="M6" s="17">
        <f>[12]AbiNoten!$B$9</f>
        <v>3394</v>
      </c>
      <c r="N6" s="17">
        <f>[13]AbiNoten!$B$9</f>
        <v>13140</v>
      </c>
      <c r="O6" s="17">
        <f>[14]AbiNoten!$B$9</f>
        <v>5820</v>
      </c>
      <c r="P6" s="17">
        <f>[15]AbiNoten!$B$9</f>
        <v>11943</v>
      </c>
      <c r="Q6" s="18">
        <f>[16]AbiNoten!$B$9</f>
        <v>6269</v>
      </c>
    </row>
    <row r="7" spans="1:17" ht="13.5" customHeight="1">
      <c r="A7" s="19" t="s">
        <v>1</v>
      </c>
      <c r="B7" s="20">
        <f>[1]AbiNoten!$B$12</f>
        <v>42469</v>
      </c>
      <c r="C7" s="20">
        <f>[2]AbiNoten!$B$12</f>
        <v>38016</v>
      </c>
      <c r="D7" s="21">
        <f>[3]AbiNoten!$B$12</f>
        <v>14442</v>
      </c>
      <c r="E7" s="21">
        <f>[4]AbiNoten!$B$12</f>
        <v>9266</v>
      </c>
      <c r="F7" s="21">
        <f>[5]AbiNoten!$B$12</f>
        <v>2455</v>
      </c>
      <c r="G7" s="21">
        <f>[6]AbiNoten!$B$12</f>
        <v>9125</v>
      </c>
      <c r="H7" s="21">
        <f>[7]AbiNoten!$B$12</f>
        <v>21497</v>
      </c>
      <c r="I7" s="21">
        <f>[8]AbiNoten!$B$12</f>
        <v>4738</v>
      </c>
      <c r="J7" s="21">
        <f>[9]AbiNoten!$B$12</f>
        <v>29146</v>
      </c>
      <c r="K7" s="21">
        <f>[10]AbiNoten!$B$12</f>
        <v>77040</v>
      </c>
      <c r="L7" s="21">
        <f>[11]AbiNoten!$B$12</f>
        <v>14916</v>
      </c>
      <c r="M7" s="21">
        <f>[12]AbiNoten!$B$12</f>
        <v>3185</v>
      </c>
      <c r="N7" s="21">
        <f>[13]AbiNoten!$B$12</f>
        <v>12546</v>
      </c>
      <c r="O7" s="21">
        <f>[14]AbiNoten!$B$12</f>
        <v>5388</v>
      </c>
      <c r="P7" s="21">
        <f>[15]AbiNoten!$B$12</f>
        <v>11257</v>
      </c>
      <c r="Q7" s="22">
        <f>[16]AbiNoten!$B$12</f>
        <v>6073</v>
      </c>
    </row>
    <row r="8" spans="1:17" ht="13.5" customHeight="1">
      <c r="A8" s="19" t="s">
        <v>2</v>
      </c>
      <c r="B8" s="20">
        <f>[1]AbiNoten!$B$10</f>
        <v>1426</v>
      </c>
      <c r="C8" s="21">
        <f>[2]AbiNoten!$B$10</f>
        <v>1190</v>
      </c>
      <c r="D8" s="21">
        <f>[3]AbiNoten!$B$10</f>
        <v>560</v>
      </c>
      <c r="E8" s="21">
        <f>[4]AbiNoten!$B$10</f>
        <v>608</v>
      </c>
      <c r="F8" s="21">
        <f>[5]AbiNoten!$B$10</f>
        <v>179</v>
      </c>
      <c r="G8" s="21">
        <f>[6]AbiNoten!$B$10</f>
        <v>277</v>
      </c>
      <c r="H8" s="21">
        <f>[7]AbiNoten!$B$10</f>
        <v>998</v>
      </c>
      <c r="I8" s="21">
        <f>[8]AbiNoten!$B$10</f>
        <v>390</v>
      </c>
      <c r="J8" s="21">
        <f>[9]AbiNoten!$B$10</f>
        <v>1692</v>
      </c>
      <c r="K8" s="21">
        <f>[10]AbiNoten!$B$10</f>
        <v>3329</v>
      </c>
      <c r="L8" s="21">
        <f>[11]AbiNoten!$B$10</f>
        <v>692</v>
      </c>
      <c r="M8" s="21">
        <f>[12]AbiNoten!$B$10</f>
        <v>209</v>
      </c>
      <c r="N8" s="21">
        <f>[13]AbiNoten!$B$10</f>
        <v>594</v>
      </c>
      <c r="O8" s="21">
        <f>[14]AbiNoten!$B$10</f>
        <v>432</v>
      </c>
      <c r="P8" s="21">
        <f>[15]AbiNoten!$B$10</f>
        <v>686</v>
      </c>
      <c r="Q8" s="22">
        <f>[16]AbiNoten!$B$10</f>
        <v>196</v>
      </c>
    </row>
    <row r="9" spans="1:17" ht="13.5" customHeight="1">
      <c r="A9" s="19" t="s">
        <v>3</v>
      </c>
      <c r="B9" s="23">
        <f>B8*100/B6</f>
        <v>3.2486615787675133</v>
      </c>
      <c r="C9" s="23">
        <f t="shared" ref="C9:Q9" si="0">C8*100/C6</f>
        <v>3.0352497066775492</v>
      </c>
      <c r="D9" s="23">
        <f t="shared" si="0"/>
        <v>3.7328356219170775</v>
      </c>
      <c r="E9" s="23">
        <f t="shared" si="0"/>
        <v>6.1575855782864091</v>
      </c>
      <c r="F9" s="23">
        <f t="shared" si="0"/>
        <v>6.7957479119210324</v>
      </c>
      <c r="G9" s="23">
        <f t="shared" si="0"/>
        <v>2.9461816634758562</v>
      </c>
      <c r="H9" s="23">
        <f t="shared" si="0"/>
        <v>4.4365414536563677</v>
      </c>
      <c r="I9" s="23">
        <f t="shared" si="0"/>
        <v>7.6053042121684866</v>
      </c>
      <c r="J9" s="23">
        <f t="shared" si="0"/>
        <v>5.4867371424865423</v>
      </c>
      <c r="K9" s="23">
        <f t="shared" si="0"/>
        <v>4.142144359143451</v>
      </c>
      <c r="L9" s="23">
        <f t="shared" si="0"/>
        <v>4.4336237826755509</v>
      </c>
      <c r="M9" s="23">
        <f t="shared" si="0"/>
        <v>6.1579257513258696</v>
      </c>
      <c r="N9" s="23">
        <f t="shared" si="0"/>
        <v>4.5205479452054798</v>
      </c>
      <c r="O9" s="23">
        <f t="shared" si="0"/>
        <v>7.4226804123711343</v>
      </c>
      <c r="P9" s="23">
        <f t="shared" si="0"/>
        <v>5.7439504312149374</v>
      </c>
      <c r="Q9" s="24">
        <f t="shared" si="0"/>
        <v>3.126495453820386</v>
      </c>
    </row>
    <row r="10" spans="1:17">
      <c r="A10" s="25" t="s">
        <v>4</v>
      </c>
      <c r="B10" s="26">
        <f>[1]AbiNoten!$B$8</f>
        <v>2.2984176693588267</v>
      </c>
      <c r="C10" s="27">
        <f>[2]AbiNoten!$B$8</f>
        <v>2.2809553872053869</v>
      </c>
      <c r="D10" s="27">
        <f>[3]AbiNoten!$B$8</f>
        <v>2.268196925633569</v>
      </c>
      <c r="E10" s="27">
        <f>[4]AbiNoten!$B$8</f>
        <v>2.1833369307144399</v>
      </c>
      <c r="F10" s="27">
        <f>[5]AbiNoten!$B$8</f>
        <v>2.3306720977596744</v>
      </c>
      <c r="G10" s="27">
        <f>[6]AbiNoten!$B$8</f>
        <v>2.306487671232877</v>
      </c>
      <c r="H10" s="27">
        <f>[7]AbiNoten!$B$8</f>
        <v>2.2478252779457604</v>
      </c>
      <c r="I10" s="27">
        <f>[8]AbiNoten!$B$8</f>
        <v>2.2750527648796957</v>
      </c>
      <c r="J10" s="27">
        <f>[9]AbiNoten!$B$8</f>
        <v>2.4285493721265357</v>
      </c>
      <c r="K10" s="27">
        <f>[10]AbiNoten!$B$8</f>
        <v>2.3781139667705085</v>
      </c>
      <c r="L10" s="27">
        <f>[11]AbiNoten!$B$8</f>
        <v>2.40370742826495</v>
      </c>
      <c r="M10" s="27">
        <f>[12]AbiNoten!$B$8</f>
        <v>2.3371114599686029</v>
      </c>
      <c r="N10" s="27">
        <f>[13]AbiNoten!$B$8</f>
        <v>2.191838036027419</v>
      </c>
      <c r="O10" s="27">
        <f>[14]AbiNoten!$B$8</f>
        <v>2.2792130660727539</v>
      </c>
      <c r="P10" s="27">
        <f>[15]AbiNoten!$B$8</f>
        <v>2.4592697876876612</v>
      </c>
      <c r="Q10" s="28">
        <f>[16]AbiNoten!$B$8</f>
        <v>2.0859871562654377</v>
      </c>
    </row>
    <row r="11" spans="1:17" ht="12.75">
      <c r="A11" s="13" t="s">
        <v>22</v>
      </c>
      <c r="B11" s="83" t="s">
        <v>23</v>
      </c>
      <c r="C11" s="84"/>
      <c r="D11" s="84"/>
      <c r="E11" s="84"/>
      <c r="F11" s="84"/>
      <c r="G11" s="84"/>
      <c r="H11" s="84"/>
      <c r="I11" s="84"/>
      <c r="J11" s="84"/>
      <c r="K11" s="84"/>
      <c r="L11" s="84"/>
      <c r="M11" s="84"/>
      <c r="N11" s="84"/>
      <c r="O11" s="84"/>
      <c r="P11" s="84"/>
      <c r="Q11" s="85"/>
    </row>
    <row r="12" spans="1:17" s="4" customFormat="1" ht="12.75" customHeight="1">
      <c r="A12" s="45">
        <v>1</v>
      </c>
      <c r="B12" s="41">
        <f>[1]AbiNoten!$B$14</f>
        <v>1283</v>
      </c>
      <c r="C12" s="33">
        <f>[2]AbiNoten!$B$14</f>
        <v>1014</v>
      </c>
      <c r="D12" s="33">
        <f>[3]AbiNoten!$B$14</f>
        <v>489</v>
      </c>
      <c r="E12" s="33">
        <f>[4]AbiNoten!$B$14</f>
        <v>290</v>
      </c>
      <c r="F12" s="33">
        <f>[5]AbiNoten!$B$14</f>
        <v>87</v>
      </c>
      <c r="G12" s="33">
        <f>[6]AbiNoten!$B$14</f>
        <v>277</v>
      </c>
      <c r="H12" s="33">
        <f>[7]AbiNoten!$B$14</f>
        <v>1031</v>
      </c>
      <c r="I12" s="33">
        <f>[8]AbiNoten!$B$14</f>
        <v>131</v>
      </c>
      <c r="J12" s="33">
        <f>[9]AbiNoten!$B$14</f>
        <v>603</v>
      </c>
      <c r="K12" s="33">
        <f>[10]AbiNoten!$B$14</f>
        <v>2429</v>
      </c>
      <c r="L12" s="33">
        <f>[11]AbiNoten!$B$14</f>
        <v>379</v>
      </c>
      <c r="M12" s="33">
        <f>[12]AbiNoten!$B$14</f>
        <v>117</v>
      </c>
      <c r="N12" s="33">
        <f>[13]AbiNoten!$B$14</f>
        <v>397</v>
      </c>
      <c r="O12" s="33">
        <f>[14]AbiNoten!$B$14</f>
        <v>136</v>
      </c>
      <c r="P12" s="33">
        <f>[15]AbiNoten!$B$14</f>
        <v>181</v>
      </c>
      <c r="Q12" s="34">
        <f>[16]AbiNoten!$B$14</f>
        <v>258</v>
      </c>
    </row>
    <row r="13" spans="1:17" s="4" customFormat="1">
      <c r="A13" s="46">
        <v>1.1000000000000001</v>
      </c>
      <c r="B13" s="42">
        <f>[1]AbiNoten!$B$15</f>
        <v>752</v>
      </c>
      <c r="C13" s="35">
        <f>[2]AbiNoten!$B$15</f>
        <v>588</v>
      </c>
      <c r="D13" s="35">
        <f>[3]AbiNoten!$B$15</f>
        <v>273</v>
      </c>
      <c r="E13" s="35">
        <f>[4]AbiNoten!$B$15</f>
        <v>161</v>
      </c>
      <c r="F13" s="35">
        <f>[5]AbiNoten!$B$15</f>
        <v>47</v>
      </c>
      <c r="G13" s="35">
        <f>[6]AbiNoten!$B$15</f>
        <v>167</v>
      </c>
      <c r="H13" s="35">
        <f>[7]AbiNoten!$B$15</f>
        <v>446</v>
      </c>
      <c r="I13" s="35">
        <f>[8]AbiNoten!$B$15</f>
        <v>89</v>
      </c>
      <c r="J13" s="35">
        <f>[9]AbiNoten!$B$15</f>
        <v>347</v>
      </c>
      <c r="K13" s="35">
        <f>[10]AbiNoten!$B$15</f>
        <v>1318</v>
      </c>
      <c r="L13" s="35">
        <f>[11]AbiNoten!$B$15</f>
        <v>181</v>
      </c>
      <c r="M13" s="35">
        <f>[12]AbiNoten!$B$15</f>
        <v>55</v>
      </c>
      <c r="N13" s="35">
        <f>[13]AbiNoten!$B$15</f>
        <v>228</v>
      </c>
      <c r="O13" s="35">
        <f>[14]AbiNoten!$B$15</f>
        <v>99</v>
      </c>
      <c r="P13" s="35">
        <f>[15]AbiNoten!$B$15</f>
        <v>117</v>
      </c>
      <c r="Q13" s="36">
        <f>[16]AbiNoten!$B$15</f>
        <v>173</v>
      </c>
    </row>
    <row r="14" spans="1:17" s="4" customFormat="1">
      <c r="A14" s="47">
        <v>1.2</v>
      </c>
      <c r="B14" s="43">
        <f>[1]AbiNoten!$B$16</f>
        <v>858</v>
      </c>
      <c r="C14" s="37">
        <f>[2]AbiNoten!$B$16</f>
        <v>805</v>
      </c>
      <c r="D14" s="37">
        <f>[3]AbiNoten!$B$16</f>
        <v>328</v>
      </c>
      <c r="E14" s="37">
        <f>[4]AbiNoten!$B$16</f>
        <v>230</v>
      </c>
      <c r="F14" s="37">
        <f>[5]AbiNoten!$B$16</f>
        <v>63</v>
      </c>
      <c r="G14" s="37">
        <f>[6]AbiNoten!$B$16</f>
        <v>179</v>
      </c>
      <c r="H14" s="37">
        <f>[7]AbiNoten!$B$16</f>
        <v>531</v>
      </c>
      <c r="I14" s="37">
        <f>[8]AbiNoten!$B$16</f>
        <v>107</v>
      </c>
      <c r="J14" s="37">
        <f>[9]AbiNoten!$B$16</f>
        <v>467</v>
      </c>
      <c r="K14" s="37">
        <f>[10]AbiNoten!$B$16</f>
        <v>1533</v>
      </c>
      <c r="L14" s="37">
        <f>[11]AbiNoten!$B$16</f>
        <v>273</v>
      </c>
      <c r="M14" s="37">
        <f>[12]AbiNoten!$B$16</f>
        <v>68</v>
      </c>
      <c r="N14" s="37">
        <f>[13]AbiNoten!$B$16</f>
        <v>263</v>
      </c>
      <c r="O14" s="37">
        <f>[14]AbiNoten!$B$16</f>
        <v>107</v>
      </c>
      <c r="P14" s="37">
        <f>[15]AbiNoten!$B$16</f>
        <v>165</v>
      </c>
      <c r="Q14" s="38">
        <f>[16]AbiNoten!$B$16</f>
        <v>175</v>
      </c>
    </row>
    <row r="15" spans="1:17" s="4" customFormat="1" ht="12" customHeight="1">
      <c r="A15" s="46">
        <v>1.3</v>
      </c>
      <c r="B15" s="42">
        <f>[1]AbiNoten!$B$17</f>
        <v>1099</v>
      </c>
      <c r="C15" s="35">
        <f>[2]AbiNoten!$B$17</f>
        <v>913</v>
      </c>
      <c r="D15" s="35">
        <f>[3]AbiNoten!$B$17</f>
        <v>385</v>
      </c>
      <c r="E15" s="35">
        <f>[4]AbiNoten!$B$17</f>
        <v>270</v>
      </c>
      <c r="F15" s="35">
        <f>[5]AbiNoten!$B$17</f>
        <v>68</v>
      </c>
      <c r="G15" s="35">
        <f>[6]AbiNoten!$B$17</f>
        <v>253</v>
      </c>
      <c r="H15" s="35">
        <f>[7]AbiNoten!$B$17</f>
        <v>679</v>
      </c>
      <c r="I15" s="35">
        <f>[8]AbiNoten!$B$17</f>
        <v>124</v>
      </c>
      <c r="J15" s="35">
        <f>[9]AbiNoten!$B$17</f>
        <v>605</v>
      </c>
      <c r="K15" s="35">
        <f>[10]AbiNoten!$B$17</f>
        <v>1760</v>
      </c>
      <c r="L15" s="35">
        <f>[11]AbiNoten!$B$17</f>
        <v>349</v>
      </c>
      <c r="M15" s="35">
        <f>[12]AbiNoten!$B$17</f>
        <v>80</v>
      </c>
      <c r="N15" s="35">
        <f>[13]AbiNoten!$B$17</f>
        <v>402</v>
      </c>
      <c r="O15" s="35">
        <f>[14]AbiNoten!$B$17</f>
        <v>109</v>
      </c>
      <c r="P15" s="35">
        <f>[15]AbiNoten!$B$17</f>
        <v>182</v>
      </c>
      <c r="Q15" s="36">
        <f>[16]AbiNoten!$B$17</f>
        <v>225</v>
      </c>
    </row>
    <row r="16" spans="1:17" s="4" customFormat="1">
      <c r="A16" s="47">
        <v>1.4</v>
      </c>
      <c r="B16" s="43">
        <f>[1]AbiNoten!$B$18</f>
        <v>1286</v>
      </c>
      <c r="C16" s="37">
        <f>[2]AbiNoten!$B$18</f>
        <v>1072</v>
      </c>
      <c r="D16" s="37">
        <f>[3]AbiNoten!$B$18</f>
        <v>454</v>
      </c>
      <c r="E16" s="37">
        <f>[4]AbiNoten!$B$18</f>
        <v>306</v>
      </c>
      <c r="F16" s="37">
        <f>[5]AbiNoten!$B$18</f>
        <v>62</v>
      </c>
      <c r="G16" s="37">
        <f>[6]AbiNoten!$B$18</f>
        <v>286</v>
      </c>
      <c r="H16" s="37">
        <f>[7]AbiNoten!$B$18</f>
        <v>683</v>
      </c>
      <c r="I16" s="37">
        <f>[8]AbiNoten!$B$18</f>
        <v>148</v>
      </c>
      <c r="J16" s="37">
        <f>[9]AbiNoten!$B$18</f>
        <v>649</v>
      </c>
      <c r="K16" s="37">
        <f>[10]AbiNoten!$B$18</f>
        <v>1909</v>
      </c>
      <c r="L16" s="37">
        <f>[11]AbiNoten!$B$18</f>
        <v>362</v>
      </c>
      <c r="M16" s="37">
        <f>[12]AbiNoten!$B$18</f>
        <v>71</v>
      </c>
      <c r="N16" s="37">
        <f>[13]AbiNoten!$B$18</f>
        <v>409</v>
      </c>
      <c r="O16" s="37">
        <f>[14]AbiNoten!$B$18</f>
        <v>165</v>
      </c>
      <c r="P16" s="37">
        <f>[15]AbiNoten!$B$18</f>
        <v>270</v>
      </c>
      <c r="Q16" s="38">
        <f>[16]AbiNoten!$B$18</f>
        <v>242</v>
      </c>
    </row>
    <row r="17" spans="1:17" s="4" customFormat="1">
      <c r="A17" s="46">
        <v>1.5</v>
      </c>
      <c r="B17" s="42">
        <f>[1]AbiNoten!$B$19</f>
        <v>1452</v>
      </c>
      <c r="C17" s="35">
        <f>[2]AbiNoten!$B$19</f>
        <v>1305</v>
      </c>
      <c r="D17" s="35">
        <f>[3]AbiNoten!$B$19</f>
        <v>494</v>
      </c>
      <c r="E17" s="35">
        <f>[4]AbiNoten!$B$19</f>
        <v>375</v>
      </c>
      <c r="F17" s="35">
        <f>[5]AbiNoten!$B$19</f>
        <v>72</v>
      </c>
      <c r="G17" s="35">
        <f>[6]AbiNoten!$B$19</f>
        <v>287</v>
      </c>
      <c r="H17" s="35">
        <f>[7]AbiNoten!$B$19</f>
        <v>727</v>
      </c>
      <c r="I17" s="35">
        <f>[8]AbiNoten!$B$19</f>
        <v>165</v>
      </c>
      <c r="J17" s="35">
        <f>[9]AbiNoten!$B$19</f>
        <v>785</v>
      </c>
      <c r="K17" s="35">
        <f>[10]AbiNoten!$B$19</f>
        <v>2167</v>
      </c>
      <c r="L17" s="35">
        <f>[11]AbiNoten!$B$19</f>
        <v>375</v>
      </c>
      <c r="M17" s="35">
        <f>[12]AbiNoten!$B$19</f>
        <v>95</v>
      </c>
      <c r="N17" s="35">
        <f>[13]AbiNoten!$B$19</f>
        <v>486</v>
      </c>
      <c r="O17" s="35">
        <f>[14]AbiNoten!$B$19</f>
        <v>174</v>
      </c>
      <c r="P17" s="35">
        <f>[15]AbiNoten!$B$19</f>
        <v>260</v>
      </c>
      <c r="Q17" s="36">
        <f>[16]AbiNoten!$B$19</f>
        <v>287</v>
      </c>
    </row>
    <row r="18" spans="1:17" s="4" customFormat="1">
      <c r="A18" s="47">
        <v>1.6</v>
      </c>
      <c r="B18" s="43">
        <f>[1]AbiNoten!$B$20</f>
        <v>1523</v>
      </c>
      <c r="C18" s="37">
        <f>[2]AbiNoten!$B$20</f>
        <v>1401</v>
      </c>
      <c r="D18" s="37">
        <f>[3]AbiNoten!$B$20</f>
        <v>538</v>
      </c>
      <c r="E18" s="37">
        <f>[4]AbiNoten!$B$20</f>
        <v>373</v>
      </c>
      <c r="F18" s="37">
        <f>[5]AbiNoten!$B$20</f>
        <v>92</v>
      </c>
      <c r="G18" s="37">
        <f>[6]AbiNoten!$B$20</f>
        <v>319</v>
      </c>
      <c r="H18" s="37">
        <f>[7]AbiNoten!$B$20</f>
        <v>777</v>
      </c>
      <c r="I18" s="37">
        <f>[8]AbiNoten!$B$20</f>
        <v>176</v>
      </c>
      <c r="J18" s="37">
        <f>[9]AbiNoten!$B$20</f>
        <v>845</v>
      </c>
      <c r="K18" s="37">
        <f>[10]AbiNoten!$B$20</f>
        <v>2369</v>
      </c>
      <c r="L18" s="37">
        <f>[11]AbiNoten!$B$20</f>
        <v>435</v>
      </c>
      <c r="M18" s="37">
        <f>[12]AbiNoten!$B$20</f>
        <v>102</v>
      </c>
      <c r="N18" s="37">
        <f>[13]AbiNoten!$B$20</f>
        <v>542</v>
      </c>
      <c r="O18" s="37">
        <f>[14]AbiNoten!$B$20</f>
        <v>205</v>
      </c>
      <c r="P18" s="37">
        <f>[15]AbiNoten!$B$20</f>
        <v>281</v>
      </c>
      <c r="Q18" s="38">
        <f>[16]AbiNoten!$B$20</f>
        <v>291</v>
      </c>
    </row>
    <row r="19" spans="1:17" s="4" customFormat="1">
      <c r="A19" s="46">
        <v>1.7</v>
      </c>
      <c r="B19" s="42">
        <f>[1]AbiNoten!$B$21</f>
        <v>1634</v>
      </c>
      <c r="C19" s="35">
        <f>[2]AbiNoten!$B$21</f>
        <v>1551</v>
      </c>
      <c r="D19" s="35">
        <f>[3]AbiNoten!$B$21</f>
        <v>578</v>
      </c>
      <c r="E19" s="35">
        <f>[4]AbiNoten!$B$21</f>
        <v>407</v>
      </c>
      <c r="F19" s="35">
        <f>[5]AbiNoten!$B$21</f>
        <v>84</v>
      </c>
      <c r="G19" s="35">
        <f>[6]AbiNoten!$B$21</f>
        <v>361</v>
      </c>
      <c r="H19" s="35">
        <f>[7]AbiNoten!$B$21</f>
        <v>874</v>
      </c>
      <c r="I19" s="35">
        <f>[8]AbiNoten!$B$21</f>
        <v>194</v>
      </c>
      <c r="J19" s="35">
        <f>[9]AbiNoten!$B$21</f>
        <v>940</v>
      </c>
      <c r="K19" s="35">
        <f>[10]AbiNoten!$B$21</f>
        <v>2619</v>
      </c>
      <c r="L19" s="35">
        <f>[11]AbiNoten!$B$21</f>
        <v>517</v>
      </c>
      <c r="M19" s="35">
        <f>[12]AbiNoten!$B$21</f>
        <v>98</v>
      </c>
      <c r="N19" s="35">
        <f>[13]AbiNoten!$B$21</f>
        <v>551</v>
      </c>
      <c r="O19" s="35">
        <f>[14]AbiNoten!$B$21</f>
        <v>240</v>
      </c>
      <c r="P19" s="35">
        <f>[15]AbiNoten!$B$21</f>
        <v>344</v>
      </c>
      <c r="Q19" s="36">
        <f>[16]AbiNoten!$B$21</f>
        <v>312</v>
      </c>
    </row>
    <row r="20" spans="1:17" s="4" customFormat="1">
      <c r="A20" s="47">
        <v>1.8</v>
      </c>
      <c r="B20" s="43">
        <f>[1]AbiNoten!$B$22</f>
        <v>1820</v>
      </c>
      <c r="C20" s="37">
        <f>[2]AbiNoten!$B$22</f>
        <v>1720</v>
      </c>
      <c r="D20" s="37">
        <f>[3]AbiNoten!$B$22</f>
        <v>594</v>
      </c>
      <c r="E20" s="37">
        <f>[4]AbiNoten!$B$22</f>
        <v>467</v>
      </c>
      <c r="F20" s="37">
        <f>[5]AbiNoten!$B$22</f>
        <v>101</v>
      </c>
      <c r="G20" s="37">
        <f>[6]AbiNoten!$B$22</f>
        <v>367</v>
      </c>
      <c r="H20" s="37">
        <f>[7]AbiNoten!$B$22</f>
        <v>879</v>
      </c>
      <c r="I20" s="37">
        <f>[8]AbiNoten!$B$22</f>
        <v>197</v>
      </c>
      <c r="J20" s="37">
        <f>[9]AbiNoten!$B$22</f>
        <v>1029</v>
      </c>
      <c r="K20" s="37">
        <f>[10]AbiNoten!$B$22</f>
        <v>2840</v>
      </c>
      <c r="L20" s="37">
        <f>[11]AbiNoten!$B$22</f>
        <v>534</v>
      </c>
      <c r="M20" s="37">
        <f>[12]AbiNoten!$B$22</f>
        <v>124</v>
      </c>
      <c r="N20" s="37">
        <f>[13]AbiNoten!$B$22</f>
        <v>634</v>
      </c>
      <c r="O20" s="37">
        <f>[14]AbiNoten!$B$22</f>
        <v>225</v>
      </c>
      <c r="P20" s="37">
        <f>[15]AbiNoten!$B$22</f>
        <v>359</v>
      </c>
      <c r="Q20" s="38">
        <f>[16]AbiNoten!$B$22</f>
        <v>311</v>
      </c>
    </row>
    <row r="21" spans="1:17" s="4" customFormat="1">
      <c r="A21" s="46">
        <v>1.9</v>
      </c>
      <c r="B21" s="42">
        <f>[1]AbiNoten!$B$23</f>
        <v>1894</v>
      </c>
      <c r="C21" s="35">
        <f>[2]AbiNoten!$B$23</f>
        <v>1766</v>
      </c>
      <c r="D21" s="35">
        <f>[3]AbiNoten!$B$23</f>
        <v>716</v>
      </c>
      <c r="E21" s="35">
        <f>[4]AbiNoten!$B$23</f>
        <v>469</v>
      </c>
      <c r="F21" s="35">
        <f>[5]AbiNoten!$B$23</f>
        <v>92</v>
      </c>
      <c r="G21" s="35">
        <f>[6]AbiNoten!$B$23</f>
        <v>399</v>
      </c>
      <c r="H21" s="35">
        <f>[7]AbiNoten!$B$23</f>
        <v>920</v>
      </c>
      <c r="I21" s="35">
        <f>[8]AbiNoten!$B$23</f>
        <v>221</v>
      </c>
      <c r="J21" s="35">
        <f>[9]AbiNoten!$B$23</f>
        <v>1104</v>
      </c>
      <c r="K21" s="35">
        <f>[10]AbiNoten!$B$23</f>
        <v>3156</v>
      </c>
      <c r="L21" s="35">
        <f>[11]AbiNoten!$B$23</f>
        <v>634</v>
      </c>
      <c r="M21" s="35">
        <f>[12]AbiNoten!$B$23</f>
        <v>138</v>
      </c>
      <c r="N21" s="35">
        <f>[13]AbiNoten!$B$23</f>
        <v>663</v>
      </c>
      <c r="O21" s="35">
        <f>[14]AbiNoten!$B$23</f>
        <v>254</v>
      </c>
      <c r="P21" s="35">
        <f>[15]AbiNoten!$B$23</f>
        <v>410</v>
      </c>
      <c r="Q21" s="36">
        <f>[16]AbiNoten!$B$23</f>
        <v>316</v>
      </c>
    </row>
    <row r="22" spans="1:17" s="4" customFormat="1">
      <c r="A22" s="47">
        <v>2</v>
      </c>
      <c r="B22" s="43">
        <f>[1]AbiNoten!$B$24</f>
        <v>1973</v>
      </c>
      <c r="C22" s="37">
        <f>[2]AbiNoten!$B$24</f>
        <v>1826</v>
      </c>
      <c r="D22" s="37">
        <f>[3]AbiNoten!$B$24</f>
        <v>654</v>
      </c>
      <c r="E22" s="37">
        <f>[4]AbiNoten!$B$24</f>
        <v>446</v>
      </c>
      <c r="F22" s="37">
        <f>[5]AbiNoten!$B$24</f>
        <v>83</v>
      </c>
      <c r="G22" s="37">
        <f>[6]AbiNoten!$B$24</f>
        <v>403</v>
      </c>
      <c r="H22" s="37">
        <f>[7]AbiNoten!$B$24</f>
        <v>979</v>
      </c>
      <c r="I22" s="37">
        <f>[8]AbiNoten!$B$24</f>
        <v>209</v>
      </c>
      <c r="J22" s="37">
        <f>[9]AbiNoten!$B$24</f>
        <v>1083</v>
      </c>
      <c r="K22" s="37">
        <f>[10]AbiNoten!$B$24</f>
        <v>2997</v>
      </c>
      <c r="L22" s="37">
        <f>[11]AbiNoten!$B$24</f>
        <v>642</v>
      </c>
      <c r="M22" s="37">
        <f>[12]AbiNoten!$B$24</f>
        <v>112</v>
      </c>
      <c r="N22" s="37">
        <f>[13]AbiNoten!$B$24</f>
        <v>656</v>
      </c>
      <c r="O22" s="37">
        <f>[14]AbiNoten!$B$24</f>
        <v>273</v>
      </c>
      <c r="P22" s="37">
        <f>[15]AbiNoten!$B$24</f>
        <v>454</v>
      </c>
      <c r="Q22" s="38">
        <f>[16]AbiNoten!$B$24</f>
        <v>323</v>
      </c>
    </row>
    <row r="23" spans="1:17" s="4" customFormat="1">
      <c r="A23" s="46">
        <v>2.1</v>
      </c>
      <c r="B23" s="42">
        <f>[1]AbiNoten!$B$25</f>
        <v>1973</v>
      </c>
      <c r="C23" s="35">
        <f>[2]AbiNoten!$B$25</f>
        <v>1914</v>
      </c>
      <c r="D23" s="35">
        <f>[3]AbiNoten!$B$25</f>
        <v>655</v>
      </c>
      <c r="E23" s="35">
        <f>[4]AbiNoten!$B$25</f>
        <v>536</v>
      </c>
      <c r="F23" s="35">
        <f>[5]AbiNoten!$B$25</f>
        <v>104</v>
      </c>
      <c r="G23" s="35">
        <f>[6]AbiNoten!$B$25</f>
        <v>390</v>
      </c>
      <c r="H23" s="35">
        <f>[7]AbiNoten!$B$25</f>
        <v>940</v>
      </c>
      <c r="I23" s="35">
        <f>[8]AbiNoten!$B$25</f>
        <v>225</v>
      </c>
      <c r="J23" s="35">
        <f>[9]AbiNoten!$B$25</f>
        <v>1311</v>
      </c>
      <c r="K23" s="35">
        <f>[10]AbiNoten!$B$25</f>
        <v>3272</v>
      </c>
      <c r="L23" s="35">
        <f>[11]AbiNoten!$B$25</f>
        <v>620</v>
      </c>
      <c r="M23" s="35">
        <f>[12]AbiNoten!$B$25</f>
        <v>119</v>
      </c>
      <c r="N23" s="35">
        <f>[13]AbiNoten!$B$25</f>
        <v>654</v>
      </c>
      <c r="O23" s="35">
        <f>[14]AbiNoten!$B$25</f>
        <v>263</v>
      </c>
      <c r="P23" s="35">
        <f>[15]AbiNoten!$B$25</f>
        <v>475</v>
      </c>
      <c r="Q23" s="36">
        <f>[16]AbiNoten!$B$25</f>
        <v>317</v>
      </c>
    </row>
    <row r="24" spans="1:17" s="4" customFormat="1">
      <c r="A24" s="47">
        <v>2.2000000000000002</v>
      </c>
      <c r="B24" s="43">
        <f>[1]AbiNoten!$B$26</f>
        <v>2077</v>
      </c>
      <c r="C24" s="37">
        <f>[2]AbiNoten!$B$26</f>
        <v>2040</v>
      </c>
      <c r="D24" s="37">
        <f>[3]AbiNoten!$B$26</f>
        <v>711</v>
      </c>
      <c r="E24" s="37">
        <f>[4]AbiNoten!$B$26</f>
        <v>520</v>
      </c>
      <c r="F24" s="37">
        <f>[5]AbiNoten!$B$26</f>
        <v>116</v>
      </c>
      <c r="G24" s="37">
        <f>[6]AbiNoten!$B$26</f>
        <v>460</v>
      </c>
      <c r="H24" s="37">
        <f>[7]AbiNoten!$B$26</f>
        <v>1006</v>
      </c>
      <c r="I24" s="37">
        <f>[8]AbiNoten!$B$26</f>
        <v>227</v>
      </c>
      <c r="J24" s="37">
        <f>[9]AbiNoten!$B$26</f>
        <v>1358</v>
      </c>
      <c r="K24" s="37">
        <f>[10]AbiNoten!$B$26</f>
        <v>3436</v>
      </c>
      <c r="L24" s="37">
        <f>[11]AbiNoten!$B$26</f>
        <v>648</v>
      </c>
      <c r="M24" s="37">
        <f>[12]AbiNoten!$B$26</f>
        <v>154</v>
      </c>
      <c r="N24" s="37">
        <f>[13]AbiNoten!$B$26</f>
        <v>735</v>
      </c>
      <c r="O24" s="37">
        <f>[14]AbiNoten!$B$26</f>
        <v>269</v>
      </c>
      <c r="P24" s="37">
        <f>[15]AbiNoten!$B$26</f>
        <v>558</v>
      </c>
      <c r="Q24" s="38">
        <f>[16]AbiNoten!$B$26</f>
        <v>362</v>
      </c>
    </row>
    <row r="25" spans="1:17" s="4" customFormat="1">
      <c r="A25" s="46">
        <v>2.2999999999999998</v>
      </c>
      <c r="B25" s="42">
        <f>[1]AbiNoten!$B$27</f>
        <v>2169</v>
      </c>
      <c r="C25" s="35">
        <f>[2]AbiNoten!$B$27</f>
        <v>2059</v>
      </c>
      <c r="D25" s="35">
        <f>[3]AbiNoten!$B$27</f>
        <v>716</v>
      </c>
      <c r="E25" s="35">
        <f>[4]AbiNoten!$B$27</f>
        <v>546</v>
      </c>
      <c r="F25" s="35">
        <f>[5]AbiNoten!$B$27</f>
        <v>137</v>
      </c>
      <c r="G25" s="35">
        <f>[6]AbiNoten!$B$27</f>
        <v>464</v>
      </c>
      <c r="H25" s="35">
        <f>[7]AbiNoten!$B$27</f>
        <v>1068</v>
      </c>
      <c r="I25" s="35">
        <f>[8]AbiNoten!$B$27</f>
        <v>222</v>
      </c>
      <c r="J25" s="35">
        <f>[9]AbiNoten!$B$27</f>
        <v>1396</v>
      </c>
      <c r="K25" s="35">
        <f>[10]AbiNoten!$B$27</f>
        <v>3614</v>
      </c>
      <c r="L25" s="35">
        <f>[11]AbiNoten!$B$27</f>
        <v>697</v>
      </c>
      <c r="M25" s="35">
        <f>[12]AbiNoten!$B$27</f>
        <v>163</v>
      </c>
      <c r="N25" s="35">
        <f>[13]AbiNoten!$B$27</f>
        <v>628</v>
      </c>
      <c r="O25" s="35">
        <f>[14]AbiNoten!$B$27</f>
        <v>274</v>
      </c>
      <c r="P25" s="35">
        <f>[15]AbiNoten!$B$27</f>
        <v>561</v>
      </c>
      <c r="Q25" s="36">
        <f>[16]AbiNoten!$B$27</f>
        <v>344</v>
      </c>
    </row>
    <row r="26" spans="1:17" s="4" customFormat="1">
      <c r="A26" s="47">
        <v>2.4</v>
      </c>
      <c r="B26" s="43">
        <f>[1]AbiNoten!$B$28</f>
        <v>2007</v>
      </c>
      <c r="C26" s="37">
        <f>[2]AbiNoten!$B$28</f>
        <v>2044</v>
      </c>
      <c r="D26" s="37">
        <f>[3]AbiNoten!$B$28</f>
        <v>756</v>
      </c>
      <c r="E26" s="37">
        <f>[4]AbiNoten!$B$28</f>
        <v>517</v>
      </c>
      <c r="F26" s="37">
        <f>[5]AbiNoten!$B$28</f>
        <v>104</v>
      </c>
      <c r="G26" s="37">
        <f>[6]AbiNoten!$B$28</f>
        <v>475</v>
      </c>
      <c r="H26" s="37">
        <f>[7]AbiNoten!$B$28</f>
        <v>1021</v>
      </c>
      <c r="I26" s="37">
        <f>[8]AbiNoten!$B$28</f>
        <v>251</v>
      </c>
      <c r="J26" s="37">
        <f>[9]AbiNoten!$B$28</f>
        <v>1437</v>
      </c>
      <c r="K26" s="37">
        <f>[10]AbiNoten!$B$28</f>
        <v>3685</v>
      </c>
      <c r="L26" s="37">
        <f>[11]AbiNoten!$B$28</f>
        <v>749</v>
      </c>
      <c r="M26" s="37">
        <f>[12]AbiNoten!$B$28</f>
        <v>176</v>
      </c>
      <c r="N26" s="37">
        <f>[13]AbiNoten!$B$28</f>
        <v>699</v>
      </c>
      <c r="O26" s="37">
        <f>[14]AbiNoten!$B$28</f>
        <v>291</v>
      </c>
      <c r="P26" s="37">
        <f>[15]AbiNoten!$B$28</f>
        <v>629</v>
      </c>
      <c r="Q26" s="38">
        <f>[16]AbiNoten!$B$28</f>
        <v>323</v>
      </c>
    </row>
    <row r="27" spans="1:17" s="4" customFormat="1">
      <c r="A27" s="46">
        <v>2.5</v>
      </c>
      <c r="B27" s="42">
        <f>[1]AbiNoten!$B$29</f>
        <v>2114</v>
      </c>
      <c r="C27" s="35">
        <f>[2]AbiNoten!$B$29</f>
        <v>2011</v>
      </c>
      <c r="D27" s="35">
        <f>[3]AbiNoten!$B$29</f>
        <v>768</v>
      </c>
      <c r="E27" s="35">
        <f>[4]AbiNoten!$B$29</f>
        <v>509</v>
      </c>
      <c r="F27" s="35">
        <f>[5]AbiNoten!$B$29</f>
        <v>106</v>
      </c>
      <c r="G27" s="35">
        <f>[6]AbiNoten!$B$29</f>
        <v>438</v>
      </c>
      <c r="H27" s="35">
        <f>[7]AbiNoten!$B$29</f>
        <v>1057</v>
      </c>
      <c r="I27" s="35">
        <f>[8]AbiNoten!$B$29</f>
        <v>250</v>
      </c>
      <c r="J27" s="35">
        <f>[9]AbiNoten!$B$29</f>
        <v>1435</v>
      </c>
      <c r="K27" s="35">
        <f>[10]AbiNoten!$B$29</f>
        <v>3788</v>
      </c>
      <c r="L27" s="35">
        <f>[11]AbiNoten!$B$29</f>
        <v>799</v>
      </c>
      <c r="M27" s="35">
        <f>[12]AbiNoten!$B$29</f>
        <v>177</v>
      </c>
      <c r="N27" s="35">
        <f>[13]AbiNoten!$B$29</f>
        <v>669</v>
      </c>
      <c r="O27" s="35">
        <f>[14]AbiNoten!$B$29</f>
        <v>272</v>
      </c>
      <c r="P27" s="35">
        <f>[15]AbiNoten!$B$29</f>
        <v>576</v>
      </c>
      <c r="Q27" s="36">
        <f>[16]AbiNoten!$B$29</f>
        <v>313</v>
      </c>
    </row>
    <row r="28" spans="1:17" s="4" customFormat="1">
      <c r="A28" s="47">
        <v>2.6</v>
      </c>
      <c r="B28" s="43">
        <f>[1]AbiNoten!$B$30</f>
        <v>2190</v>
      </c>
      <c r="C28" s="37">
        <f>[2]AbiNoten!$B$30</f>
        <v>1972</v>
      </c>
      <c r="D28" s="37">
        <f>[3]AbiNoten!$B$30</f>
        <v>715</v>
      </c>
      <c r="E28" s="37">
        <f>[4]AbiNoten!$B$30</f>
        <v>519</v>
      </c>
      <c r="F28" s="37">
        <f>[5]AbiNoten!$B$30</f>
        <v>114</v>
      </c>
      <c r="G28" s="37">
        <f>[6]AbiNoten!$B$30</f>
        <v>443</v>
      </c>
      <c r="H28" s="37">
        <f>[7]AbiNoten!$B$30</f>
        <v>1034</v>
      </c>
      <c r="I28" s="37">
        <f>[8]AbiNoten!$B$30</f>
        <v>242</v>
      </c>
      <c r="J28" s="37">
        <f>[9]AbiNoten!$B$30</f>
        <v>1638</v>
      </c>
      <c r="K28" s="37">
        <f>[10]AbiNoten!$B$30</f>
        <v>3960</v>
      </c>
      <c r="L28" s="37">
        <f>[11]AbiNoten!$B$30</f>
        <v>749</v>
      </c>
      <c r="M28" s="37">
        <f>[12]AbiNoten!$B$30</f>
        <v>172</v>
      </c>
      <c r="N28" s="37">
        <f>[13]AbiNoten!$B$30</f>
        <v>637</v>
      </c>
      <c r="O28" s="37">
        <f>[14]AbiNoten!$B$30</f>
        <v>320</v>
      </c>
      <c r="P28" s="37">
        <f>[15]AbiNoten!$B$30</f>
        <v>587</v>
      </c>
      <c r="Q28" s="38">
        <f>[16]AbiNoten!$B$30</f>
        <v>269</v>
      </c>
    </row>
    <row r="29" spans="1:17" s="4" customFormat="1">
      <c r="A29" s="46">
        <v>2.7</v>
      </c>
      <c r="B29" s="42">
        <f>[1]AbiNoten!$B$31</f>
        <v>2132</v>
      </c>
      <c r="C29" s="35">
        <f>[2]AbiNoten!$B$31</f>
        <v>1926</v>
      </c>
      <c r="D29" s="35">
        <f>[3]AbiNoten!$B$31</f>
        <v>705</v>
      </c>
      <c r="E29" s="35">
        <f>[4]AbiNoten!$B$31</f>
        <v>467</v>
      </c>
      <c r="F29" s="35">
        <f>[5]AbiNoten!$B$31</f>
        <v>127</v>
      </c>
      <c r="G29" s="35">
        <f>[6]AbiNoten!$B$31</f>
        <v>492</v>
      </c>
      <c r="H29" s="35">
        <f>[7]AbiNoten!$B$31</f>
        <v>1008</v>
      </c>
      <c r="I29" s="35">
        <f>[8]AbiNoten!$B$31</f>
        <v>261</v>
      </c>
      <c r="J29" s="35">
        <f>[9]AbiNoten!$B$31</f>
        <v>1547</v>
      </c>
      <c r="K29" s="35">
        <f>[10]AbiNoten!$B$31</f>
        <v>3834</v>
      </c>
      <c r="L29" s="35">
        <f>[11]AbiNoten!$B$31</f>
        <v>765</v>
      </c>
      <c r="M29" s="35">
        <f>[12]AbiNoten!$B$31</f>
        <v>159</v>
      </c>
      <c r="N29" s="35">
        <f>[13]AbiNoten!$B$31</f>
        <v>654</v>
      </c>
      <c r="O29" s="35">
        <f>[14]AbiNoten!$B$31</f>
        <v>292</v>
      </c>
      <c r="P29" s="35">
        <f>[15]AbiNoten!$B$31</f>
        <v>656</v>
      </c>
      <c r="Q29" s="36">
        <f>[16]AbiNoten!$B$31</f>
        <v>243</v>
      </c>
    </row>
    <row r="30" spans="1:17" s="4" customFormat="1">
      <c r="A30" s="47">
        <v>2.8</v>
      </c>
      <c r="B30" s="43">
        <f>[1]AbiNoten!$B$32</f>
        <v>2177</v>
      </c>
      <c r="C30" s="37">
        <f>[2]AbiNoten!$B$32</f>
        <v>1950</v>
      </c>
      <c r="D30" s="37">
        <f>[3]AbiNoten!$B$32</f>
        <v>710</v>
      </c>
      <c r="E30" s="37">
        <f>[4]AbiNoten!$B$32</f>
        <v>454</v>
      </c>
      <c r="F30" s="37">
        <f>[5]AbiNoten!$B$32</f>
        <v>138</v>
      </c>
      <c r="G30" s="37">
        <f>[6]AbiNoten!$B$32</f>
        <v>418</v>
      </c>
      <c r="H30" s="37">
        <f>[7]AbiNoten!$B$32</f>
        <v>981</v>
      </c>
      <c r="I30" s="37">
        <f>[8]AbiNoten!$B$32</f>
        <v>236</v>
      </c>
      <c r="J30" s="37">
        <f>[9]AbiNoten!$B$32</f>
        <v>1632</v>
      </c>
      <c r="K30" s="37">
        <f>[10]AbiNoten!$B$32</f>
        <v>3915</v>
      </c>
      <c r="L30" s="37">
        <f>[11]AbiNoten!$B$32</f>
        <v>716</v>
      </c>
      <c r="M30" s="37">
        <f>[12]AbiNoten!$B$32</f>
        <v>177</v>
      </c>
      <c r="N30" s="37">
        <f>[13]AbiNoten!$B$32</f>
        <v>616</v>
      </c>
      <c r="O30" s="37">
        <f>[14]AbiNoten!$B$32</f>
        <v>271</v>
      </c>
      <c r="P30" s="37">
        <f>[15]AbiNoten!$B$32</f>
        <v>676</v>
      </c>
      <c r="Q30" s="38">
        <f>[16]AbiNoten!$B$32</f>
        <v>235</v>
      </c>
    </row>
    <row r="31" spans="1:17" s="4" customFormat="1">
      <c r="A31" s="46">
        <v>2.9</v>
      </c>
      <c r="B31" s="42">
        <f>[1]AbiNoten!$B$33</f>
        <v>2038</v>
      </c>
      <c r="C31" s="35">
        <f>[2]AbiNoten!$B$33</f>
        <v>1780</v>
      </c>
      <c r="D31" s="35">
        <f>[3]AbiNoten!$B$33</f>
        <v>671</v>
      </c>
      <c r="E31" s="35">
        <f>[4]AbiNoten!$B$33</f>
        <v>418</v>
      </c>
      <c r="F31" s="35">
        <f>[5]AbiNoten!$B$33</f>
        <v>134</v>
      </c>
      <c r="G31" s="35">
        <f>[6]AbiNoten!$B$33</f>
        <v>459</v>
      </c>
      <c r="H31" s="35">
        <f>[7]AbiNoten!$B$33</f>
        <v>920</v>
      </c>
      <c r="I31" s="35">
        <f>[8]AbiNoten!$B$33</f>
        <v>259</v>
      </c>
      <c r="J31" s="35">
        <f>[9]AbiNoten!$B$33</f>
        <v>1608</v>
      </c>
      <c r="K31" s="35">
        <f>[10]AbiNoten!$B$33</f>
        <v>4012</v>
      </c>
      <c r="L31" s="35">
        <f>[11]AbiNoten!$B$33</f>
        <v>767</v>
      </c>
      <c r="M31" s="35">
        <f>[12]AbiNoten!$B$33</f>
        <v>163</v>
      </c>
      <c r="N31" s="35">
        <f>[13]AbiNoten!$B$33</f>
        <v>476</v>
      </c>
      <c r="O31" s="35">
        <f>[14]AbiNoten!$B$33</f>
        <v>255</v>
      </c>
      <c r="P31" s="35">
        <f>[15]AbiNoten!$B$33</f>
        <v>608</v>
      </c>
      <c r="Q31" s="36">
        <f>[16]AbiNoten!$B$33</f>
        <v>228</v>
      </c>
    </row>
    <row r="32" spans="1:17" s="4" customFormat="1">
      <c r="A32" s="47">
        <v>3</v>
      </c>
      <c r="B32" s="43">
        <f>[1]AbiNoten!$B$34</f>
        <v>1782</v>
      </c>
      <c r="C32" s="37">
        <f>[2]AbiNoten!$B$34</f>
        <v>1587</v>
      </c>
      <c r="D32" s="37">
        <f>[3]AbiNoten!$B$34</f>
        <v>633</v>
      </c>
      <c r="E32" s="37">
        <f>[4]AbiNoten!$B$34</f>
        <v>338</v>
      </c>
      <c r="F32" s="37">
        <f>[5]AbiNoten!$B$34</f>
        <v>103</v>
      </c>
      <c r="G32" s="37">
        <f>[6]AbiNoten!$B$34</f>
        <v>413</v>
      </c>
      <c r="H32" s="37">
        <f>[7]AbiNoten!$B$34</f>
        <v>899</v>
      </c>
      <c r="I32" s="37">
        <f>[8]AbiNoten!$B$34</f>
        <v>227</v>
      </c>
      <c r="J32" s="37">
        <f>[9]AbiNoten!$B$34</f>
        <v>1511</v>
      </c>
      <c r="K32" s="37">
        <f>[10]AbiNoten!$B$34</f>
        <v>3571</v>
      </c>
      <c r="L32" s="37">
        <f>[11]AbiNoten!$B$34</f>
        <v>778</v>
      </c>
      <c r="M32" s="37">
        <f>[12]AbiNoten!$B$34</f>
        <v>165</v>
      </c>
      <c r="N32" s="37">
        <f>[13]AbiNoten!$B$34</f>
        <v>476</v>
      </c>
      <c r="O32" s="37">
        <f>[14]AbiNoten!$B$34</f>
        <v>246</v>
      </c>
      <c r="P32" s="37">
        <f>[15]AbiNoten!$B$34</f>
        <v>617</v>
      </c>
      <c r="Q32" s="38">
        <f>[16]AbiNoten!$B$34</f>
        <v>158</v>
      </c>
    </row>
    <row r="33" spans="1:17" s="4" customFormat="1">
      <c r="A33" s="46">
        <v>3.1</v>
      </c>
      <c r="B33" s="42">
        <f>[1]AbiNoten!$B$35</f>
        <v>1718</v>
      </c>
      <c r="C33" s="35">
        <f>[2]AbiNoten!$B$35</f>
        <v>1392</v>
      </c>
      <c r="D33" s="35">
        <f>[3]AbiNoten!$B$35</f>
        <v>544</v>
      </c>
      <c r="E33" s="35">
        <f>[4]AbiNoten!$B$35</f>
        <v>244</v>
      </c>
      <c r="F33" s="35">
        <f>[5]AbiNoten!$B$35</f>
        <v>110</v>
      </c>
      <c r="G33" s="35">
        <f>[6]AbiNoten!$B$35</f>
        <v>366</v>
      </c>
      <c r="H33" s="35">
        <f>[7]AbiNoten!$B$35</f>
        <v>804</v>
      </c>
      <c r="I33" s="35">
        <f>[8]AbiNoten!$B$35</f>
        <v>199</v>
      </c>
      <c r="J33" s="35">
        <f>[9]AbiNoten!$B$35</f>
        <v>1524</v>
      </c>
      <c r="K33" s="35">
        <f>[10]AbiNoten!$B$35</f>
        <v>3665</v>
      </c>
      <c r="L33" s="35">
        <f>[11]AbiNoten!$B$35</f>
        <v>751</v>
      </c>
      <c r="M33" s="35">
        <f>[12]AbiNoten!$B$35</f>
        <v>141</v>
      </c>
      <c r="N33" s="35">
        <f>[13]AbiNoten!$B$35</f>
        <v>384</v>
      </c>
      <c r="O33" s="35">
        <f>[14]AbiNoten!$B$35</f>
        <v>220</v>
      </c>
      <c r="P33" s="35">
        <f>[15]AbiNoten!$B$35</f>
        <v>598</v>
      </c>
      <c r="Q33" s="36">
        <f>[16]AbiNoten!$B$35</f>
        <v>142</v>
      </c>
    </row>
    <row r="34" spans="1:17" s="4" customFormat="1">
      <c r="A34" s="47">
        <v>3.2</v>
      </c>
      <c r="B34" s="43">
        <f>[1]AbiNoten!$B$36</f>
        <v>1521</v>
      </c>
      <c r="C34" s="37">
        <f>[2]AbiNoten!$B$36</f>
        <v>1211</v>
      </c>
      <c r="D34" s="37">
        <f>[3]AbiNoten!$B$36</f>
        <v>471</v>
      </c>
      <c r="E34" s="37">
        <f>[4]AbiNoten!$B$36</f>
        <v>177</v>
      </c>
      <c r="F34" s="37">
        <f>[5]AbiNoten!$B$36</f>
        <v>94</v>
      </c>
      <c r="G34" s="37">
        <f>[6]AbiNoten!$B$36</f>
        <v>321</v>
      </c>
      <c r="H34" s="37">
        <f>[7]AbiNoten!$B$36</f>
        <v>723</v>
      </c>
      <c r="I34" s="37">
        <f>[8]AbiNoten!$B$36</f>
        <v>152</v>
      </c>
      <c r="J34" s="37">
        <f>[9]AbiNoten!$B$36</f>
        <v>1314</v>
      </c>
      <c r="K34" s="37">
        <f>[10]AbiNoten!$B$36</f>
        <v>3354</v>
      </c>
      <c r="L34" s="37">
        <f>[11]AbiNoten!$B$36</f>
        <v>672</v>
      </c>
      <c r="M34" s="37">
        <f>[12]AbiNoten!$B$36</f>
        <v>136</v>
      </c>
      <c r="N34" s="37">
        <f>[13]AbiNoten!$B$36</f>
        <v>313</v>
      </c>
      <c r="O34" s="37">
        <f>[14]AbiNoten!$B$36</f>
        <v>175</v>
      </c>
      <c r="P34" s="37">
        <f>[15]AbiNoten!$B$36</f>
        <v>537</v>
      </c>
      <c r="Q34" s="38">
        <f>[16]AbiNoten!$B$36</f>
        <v>101</v>
      </c>
    </row>
    <row r="35" spans="1:17" s="4" customFormat="1">
      <c r="A35" s="46">
        <v>3.3</v>
      </c>
      <c r="B35" s="42">
        <f>[1]AbiNoten!$B$37</f>
        <v>1193</v>
      </c>
      <c r="C35" s="35">
        <f>[2]AbiNoten!$B$37</f>
        <v>931</v>
      </c>
      <c r="D35" s="35">
        <f>[3]AbiNoten!$B$37</f>
        <v>374</v>
      </c>
      <c r="E35" s="35">
        <f>[4]AbiNoten!$B$37</f>
        <v>121</v>
      </c>
      <c r="F35" s="35">
        <f>[5]AbiNoten!$B$37</f>
        <v>81</v>
      </c>
      <c r="G35" s="35">
        <f>[6]AbiNoten!$B$37</f>
        <v>248</v>
      </c>
      <c r="H35" s="35">
        <f>[7]AbiNoten!$B$37</f>
        <v>583</v>
      </c>
      <c r="I35" s="35">
        <f>[8]AbiNoten!$B$37</f>
        <v>113</v>
      </c>
      <c r="J35" s="35">
        <f>[9]AbiNoten!$B$37</f>
        <v>1092</v>
      </c>
      <c r="K35" s="35">
        <f>[10]AbiNoten!$B$37</f>
        <v>2798</v>
      </c>
      <c r="L35" s="35">
        <f>[11]AbiNoten!$B$37</f>
        <v>550</v>
      </c>
      <c r="M35" s="35">
        <f>[12]AbiNoten!$B$37</f>
        <v>92</v>
      </c>
      <c r="N35" s="35">
        <f>[13]AbiNoten!$B$37</f>
        <v>187</v>
      </c>
      <c r="O35" s="35">
        <f>[14]AbiNoten!$B$37</f>
        <v>135</v>
      </c>
      <c r="P35" s="35">
        <f>[15]AbiNoten!$B$37</f>
        <v>431</v>
      </c>
      <c r="Q35" s="36">
        <f>[16]AbiNoten!$B$37</f>
        <v>59</v>
      </c>
    </row>
    <row r="36" spans="1:17" s="4" customFormat="1">
      <c r="A36" s="47">
        <v>3.4</v>
      </c>
      <c r="B36" s="43">
        <f>[1]AbiNoten!$B$38</f>
        <v>844</v>
      </c>
      <c r="C36" s="37">
        <f>[2]AbiNoten!$B$38</f>
        <v>604</v>
      </c>
      <c r="D36" s="37">
        <f>[3]AbiNoten!$B$38</f>
        <v>260</v>
      </c>
      <c r="E36" s="37">
        <f>[4]AbiNoten!$B$38</f>
        <v>74</v>
      </c>
      <c r="F36" s="37">
        <f>[5]AbiNoten!$B$38</f>
        <v>58</v>
      </c>
      <c r="G36" s="37">
        <f>[6]AbiNoten!$B$38</f>
        <v>222</v>
      </c>
      <c r="H36" s="37">
        <f>[7]AbiNoten!$B$38</f>
        <v>436</v>
      </c>
      <c r="I36" s="37">
        <f>[8]AbiNoten!$B$38</f>
        <v>75</v>
      </c>
      <c r="J36" s="37">
        <f>[9]AbiNoten!$B$38</f>
        <v>842</v>
      </c>
      <c r="K36" s="37">
        <f>[10]AbiNoten!$B$38</f>
        <v>2236</v>
      </c>
      <c r="L36" s="37">
        <f>[11]AbiNoten!$B$38</f>
        <v>437</v>
      </c>
      <c r="M36" s="37">
        <f>[12]AbiNoten!$B$38</f>
        <v>62</v>
      </c>
      <c r="N36" s="37">
        <f>[13]AbiNoten!$B$38</f>
        <v>121</v>
      </c>
      <c r="O36" s="37">
        <f>[14]AbiNoten!$B$38</f>
        <v>76</v>
      </c>
      <c r="P36" s="37">
        <f>[15]AbiNoten!$B$38</f>
        <v>302</v>
      </c>
      <c r="Q36" s="38">
        <f>[16]AbiNoten!$B$38</f>
        <v>40</v>
      </c>
    </row>
    <row r="37" spans="1:17" s="4" customFormat="1">
      <c r="A37" s="46">
        <v>3.5</v>
      </c>
      <c r="B37" s="42">
        <f>[1]AbiNoten!$B$39</f>
        <v>554</v>
      </c>
      <c r="C37" s="35">
        <f>[2]AbiNoten!$B$39</f>
        <v>377</v>
      </c>
      <c r="D37" s="35">
        <f>[3]AbiNoten!$B$39</f>
        <v>149</v>
      </c>
      <c r="E37" s="35">
        <f>[4]AbiNoten!$B$39</f>
        <v>23</v>
      </c>
      <c r="F37" s="35">
        <f>[5]AbiNoten!$B$39</f>
        <v>45</v>
      </c>
      <c r="G37" s="35">
        <f>[6]AbiNoten!$B$39</f>
        <v>139</v>
      </c>
      <c r="H37" s="35">
        <f>[7]AbiNoten!$B$39</f>
        <v>281</v>
      </c>
      <c r="I37" s="35">
        <f>[8]AbiNoten!$B$39</f>
        <v>29</v>
      </c>
      <c r="J37" s="35">
        <f>[9]AbiNoten!$B$39</f>
        <v>607</v>
      </c>
      <c r="K37" s="35">
        <f>[10]AbiNoten!$B$39</f>
        <v>1543</v>
      </c>
      <c r="L37" s="35">
        <f>[11]AbiNoten!$B$39</f>
        <v>298</v>
      </c>
      <c r="M37" s="35">
        <f>[12]AbiNoten!$B$39</f>
        <v>46</v>
      </c>
      <c r="N37" s="35">
        <f>[13]AbiNoten!$B$39</f>
        <v>45</v>
      </c>
      <c r="O37" s="35">
        <f>[14]AbiNoten!$B$39</f>
        <v>29</v>
      </c>
      <c r="P37" s="35">
        <f>[15]AbiNoten!$B$39</f>
        <v>228</v>
      </c>
      <c r="Q37" s="36">
        <f>[16]AbiNoten!$B$39</f>
        <v>16</v>
      </c>
    </row>
    <row r="38" spans="1:17" s="4" customFormat="1">
      <c r="A38" s="47">
        <v>3.6</v>
      </c>
      <c r="B38" s="43">
        <f>[1]AbiNoten!$B$40</f>
        <v>252</v>
      </c>
      <c r="C38" s="37">
        <f>[2]AbiNoten!$B$40</f>
        <v>178</v>
      </c>
      <c r="D38" s="37">
        <f>[3]AbiNoten!$B$40</f>
        <v>71</v>
      </c>
      <c r="E38" s="37">
        <f>[4]AbiNoten!$B$40</f>
        <v>6</v>
      </c>
      <c r="F38" s="37">
        <f>[5]AbiNoten!$B$40</f>
        <v>18</v>
      </c>
      <c r="G38" s="37">
        <f>[6]AbiNoten!$B$40</f>
        <v>54</v>
      </c>
      <c r="H38" s="37">
        <f>[7]AbiNoten!$B$40</f>
        <v>154</v>
      </c>
      <c r="I38" s="37">
        <f>[8]AbiNoten!$B$40</f>
        <v>7</v>
      </c>
      <c r="J38" s="37">
        <f>[9]AbiNoten!$B$40</f>
        <v>298</v>
      </c>
      <c r="K38" s="37">
        <f>[10]AbiNoten!$B$40</f>
        <v>849</v>
      </c>
      <c r="L38" s="37">
        <f>[11]AbiNoten!$B$40</f>
        <v>142</v>
      </c>
      <c r="M38" s="37">
        <f>[12]AbiNoten!$B$40</f>
        <v>17</v>
      </c>
      <c r="N38" s="37">
        <f>[13]AbiNoten!$B$40</f>
        <v>15</v>
      </c>
      <c r="O38" s="37">
        <f>[14]AbiNoten!$B$40</f>
        <v>11</v>
      </c>
      <c r="P38" s="37">
        <f>[15]AbiNoten!$B$40</f>
        <v>110</v>
      </c>
      <c r="Q38" s="38">
        <f>[16]AbiNoten!$B$40</f>
        <v>9</v>
      </c>
    </row>
    <row r="39" spans="1:17" s="4" customFormat="1">
      <c r="A39" s="46">
        <v>3.7</v>
      </c>
      <c r="B39" s="42">
        <f>[1]AbiNoten!$B$41</f>
        <v>93</v>
      </c>
      <c r="C39" s="35">
        <f>[2]AbiNoten!$B$41</f>
        <v>49</v>
      </c>
      <c r="D39" s="35">
        <f>[3]AbiNoten!$B$41</f>
        <v>29</v>
      </c>
      <c r="E39" s="35">
        <f>[4]AbiNoten!$B$41</f>
        <v>2</v>
      </c>
      <c r="F39" s="35">
        <f>[5]AbiNoten!$B$41</f>
        <v>9</v>
      </c>
      <c r="G39" s="35">
        <f>[6]AbiNoten!$B$41</f>
        <v>22</v>
      </c>
      <c r="H39" s="35">
        <f>[7]AbiNoten!$B$41</f>
        <v>52</v>
      </c>
      <c r="I39" s="35">
        <f>[8]AbiNoten!$B$41</f>
        <v>1</v>
      </c>
      <c r="J39" s="35">
        <f>[9]AbiNoten!$B$41</f>
        <v>118</v>
      </c>
      <c r="K39" s="35">
        <f>[10]AbiNoten!$B$41</f>
        <v>311</v>
      </c>
      <c r="L39" s="35">
        <f>[11]AbiNoten!$B$41</f>
        <v>68</v>
      </c>
      <c r="M39" s="35">
        <f>[12]AbiNoten!$B$41</f>
        <v>5</v>
      </c>
      <c r="N39" s="35">
        <f>[13]AbiNoten!$B$41</f>
        <v>5</v>
      </c>
      <c r="O39" s="35">
        <f>[14]AbiNoten!$B$41</f>
        <v>2</v>
      </c>
      <c r="P39" s="35">
        <f>[15]AbiNoten!$B$41</f>
        <v>47</v>
      </c>
      <c r="Q39" s="36">
        <f>[16]AbiNoten!$B$41</f>
        <v>1</v>
      </c>
    </row>
    <row r="40" spans="1:17" s="4" customFormat="1">
      <c r="A40" s="47">
        <v>3.8</v>
      </c>
      <c r="B40" s="43">
        <f>[1]AbiNoten!$B$42</f>
        <v>37</v>
      </c>
      <c r="C40" s="37">
        <f>[2]AbiNoten!$B$42</f>
        <v>24</v>
      </c>
      <c r="D40" s="37">
        <f>[3]AbiNoten!$B$42</f>
        <v>1</v>
      </c>
      <c r="E40" s="37">
        <f>[4]AbiNoten!$B$42</f>
        <v>1</v>
      </c>
      <c r="F40" s="37">
        <f>[5]AbiNoten!$B$42</f>
        <v>4</v>
      </c>
      <c r="G40" s="37">
        <f>[6]AbiNoten!$B$42</f>
        <v>3</v>
      </c>
      <c r="H40" s="37">
        <f>[7]AbiNoten!$B$42</f>
        <v>4</v>
      </c>
      <c r="I40" s="37">
        <f>[8]AbiNoten!$B$42</f>
        <v>1</v>
      </c>
      <c r="J40" s="37">
        <f>[9]AbiNoten!$B$42</f>
        <v>17</v>
      </c>
      <c r="K40" s="37">
        <f>[10]AbiNoten!$B$42</f>
        <v>78</v>
      </c>
      <c r="L40" s="37">
        <f>[11]AbiNoten!$B$42</f>
        <v>10</v>
      </c>
      <c r="M40" s="37">
        <f>[12]AbiNoten!$B$42</f>
        <v>1</v>
      </c>
      <c r="N40" s="37">
        <f>[13]AbiNoten!$B$42</f>
        <v>1</v>
      </c>
      <c r="O40" s="37">
        <f>[14]AbiNoten!$B$42</f>
        <v>0</v>
      </c>
      <c r="P40" s="37">
        <f>[15]AbiNoten!$B$42</f>
        <v>30</v>
      </c>
      <c r="Q40" s="38">
        <f>[16]AbiNoten!$B$42</f>
        <v>0</v>
      </c>
    </row>
    <row r="41" spans="1:17" s="4" customFormat="1">
      <c r="A41" s="46">
        <v>3.9</v>
      </c>
      <c r="B41" s="42">
        <f>[1]AbiNoten!$B$43</f>
        <v>24</v>
      </c>
      <c r="C41" s="35">
        <f>[2]AbiNoten!$B$43</f>
        <v>6</v>
      </c>
      <c r="D41" s="35">
        <f>[3]AbiNoten!$B$43</f>
        <v>0</v>
      </c>
      <c r="E41" s="35">
        <f>[4]AbiNoten!$B$43</f>
        <v>0</v>
      </c>
      <c r="F41" s="35">
        <f>[5]AbiNoten!$B$43</f>
        <v>0</v>
      </c>
      <c r="G41" s="35">
        <f>[6]AbiNoten!$B$43</f>
        <v>0</v>
      </c>
      <c r="H41" s="35">
        <f>[7]AbiNoten!$B$43</f>
        <v>0</v>
      </c>
      <c r="I41" s="35">
        <f>[8]AbiNoten!$B$43</f>
        <v>0</v>
      </c>
      <c r="J41" s="35">
        <f>[9]AbiNoten!$B$43</f>
        <v>4</v>
      </c>
      <c r="K41" s="35">
        <f>[10]AbiNoten!$B$43</f>
        <v>10</v>
      </c>
      <c r="L41" s="35">
        <f>[11]AbiNoten!$B$43</f>
        <v>6</v>
      </c>
      <c r="M41" s="35">
        <f>[12]AbiNoten!$B$43</f>
        <v>0</v>
      </c>
      <c r="N41" s="35">
        <f>[13]AbiNoten!$B$43</f>
        <v>0</v>
      </c>
      <c r="O41" s="35">
        <f>[14]AbiNoten!$B$43</f>
        <v>0</v>
      </c>
      <c r="P41" s="35">
        <f>[15]AbiNoten!$B$43</f>
        <v>5</v>
      </c>
      <c r="Q41" s="36">
        <f>[16]AbiNoten!$B$43</f>
        <v>0</v>
      </c>
    </row>
    <row r="42" spans="1:17" s="4" customFormat="1">
      <c r="A42" s="48">
        <v>4</v>
      </c>
      <c r="B42" s="44">
        <f>[1]AbiNoten!$B$44</f>
        <v>0</v>
      </c>
      <c r="C42" s="39">
        <f>[2]AbiNoten!$B$44</f>
        <v>0</v>
      </c>
      <c r="D42" s="39">
        <f>[3]AbiNoten!$B$44</f>
        <v>0</v>
      </c>
      <c r="E42" s="39">
        <f>[4]AbiNoten!$B$44</f>
        <v>0</v>
      </c>
      <c r="F42" s="39">
        <f>[5]AbiNoten!$B$44</f>
        <v>2</v>
      </c>
      <c r="G42" s="39">
        <f>[6]AbiNoten!$B$44</f>
        <v>0</v>
      </c>
      <c r="H42" s="39">
        <f>[7]AbiNoten!$B$44</f>
        <v>0</v>
      </c>
      <c r="I42" s="39">
        <f>[8]AbiNoten!$B$44</f>
        <v>0</v>
      </c>
      <c r="J42" s="39">
        <f>[9]AbiNoten!$B$44</f>
        <v>0</v>
      </c>
      <c r="K42" s="39">
        <f>[10]AbiNoten!$B$44</f>
        <v>12</v>
      </c>
      <c r="L42" s="39">
        <f>[11]AbiNoten!$B$44</f>
        <v>13</v>
      </c>
      <c r="M42" s="39">
        <f>[12]AbiNoten!$B$44</f>
        <v>0</v>
      </c>
      <c r="N42" s="39">
        <f>[13]AbiNoten!$B$44</f>
        <v>0</v>
      </c>
      <c r="O42" s="39">
        <f>[14]AbiNoten!$B$44</f>
        <v>0</v>
      </c>
      <c r="P42" s="39">
        <f>[15]AbiNoten!$B$44</f>
        <v>3</v>
      </c>
      <c r="Q42" s="40">
        <f>[16]AbiNoten!$B$44</f>
        <v>0</v>
      </c>
    </row>
    <row r="44" spans="1:17" ht="12" customHeight="1">
      <c r="B44" s="3"/>
      <c r="C44" s="3"/>
      <c r="D44" s="3"/>
      <c r="E44" s="3"/>
      <c r="F44" s="3"/>
      <c r="G44" s="3"/>
      <c r="H44" s="3"/>
      <c r="I44" s="3"/>
      <c r="J44" s="3"/>
      <c r="K44" s="3"/>
      <c r="L44" s="3"/>
      <c r="M44" s="3"/>
      <c r="N44" s="3"/>
      <c r="O44" s="3"/>
      <c r="P44" s="3"/>
      <c r="Q44" s="3"/>
    </row>
    <row r="45" spans="1:17">
      <c r="B45" s="3"/>
      <c r="C45" s="3"/>
      <c r="D45" s="3"/>
      <c r="E45" s="3"/>
      <c r="F45" s="3"/>
      <c r="G45" s="3"/>
      <c r="H45" s="3"/>
      <c r="I45" s="3"/>
      <c r="J45" s="3"/>
      <c r="K45" s="3"/>
      <c r="L45" s="3"/>
      <c r="M45" s="3"/>
      <c r="N45" s="3"/>
      <c r="O45" s="3"/>
      <c r="P45" s="3"/>
      <c r="Q45" s="3"/>
    </row>
    <row r="47" spans="1:17">
      <c r="O47" s="6"/>
    </row>
    <row r="48" spans="1:17">
      <c r="O48" s="6"/>
    </row>
    <row r="49" spans="15:15">
      <c r="O49" s="6"/>
    </row>
    <row r="50" spans="15:15">
      <c r="O50" s="6"/>
    </row>
    <row r="51" spans="15:15">
      <c r="O51" s="6"/>
    </row>
    <row r="52" spans="15:15">
      <c r="O52" s="6"/>
    </row>
    <row r="53" spans="15:15">
      <c r="O53" s="6"/>
    </row>
    <row r="54" spans="15:15">
      <c r="O54" s="6"/>
    </row>
    <row r="55" spans="15:15">
      <c r="O55" s="6"/>
    </row>
    <row r="56" spans="15:15">
      <c r="O56" s="6"/>
    </row>
    <row r="57" spans="15:15">
      <c r="O57" s="6"/>
    </row>
    <row r="58" spans="15:15">
      <c r="O58" s="6"/>
    </row>
    <row r="59" spans="15:15">
      <c r="O59" s="6"/>
    </row>
    <row r="60" spans="15:15">
      <c r="O60" s="6"/>
    </row>
    <row r="61" spans="15:15">
      <c r="O61" s="6"/>
    </row>
    <row r="62" spans="15:15">
      <c r="O62" s="6"/>
    </row>
    <row r="63" spans="15:15">
      <c r="O63" s="6"/>
    </row>
    <row r="64" spans="15:15">
      <c r="O64" s="6"/>
    </row>
    <row r="65" spans="15:15">
      <c r="O65" s="6"/>
    </row>
    <row r="66" spans="15:15">
      <c r="O66" s="6"/>
    </row>
    <row r="67" spans="15:15">
      <c r="O67" s="6"/>
    </row>
    <row r="68" spans="15:15">
      <c r="O68" s="6"/>
    </row>
    <row r="69" spans="15:15">
      <c r="O69" s="6"/>
    </row>
    <row r="70" spans="15:15">
      <c r="O70" s="6"/>
    </row>
    <row r="71" spans="15:15">
      <c r="O71" s="6"/>
    </row>
    <row r="72" spans="15:15">
      <c r="O72" s="6"/>
    </row>
    <row r="73" spans="15:15">
      <c r="O73" s="6"/>
    </row>
    <row r="74" spans="15:15">
      <c r="O74" s="6"/>
    </row>
    <row r="75" spans="15:15">
      <c r="O75" s="6"/>
    </row>
    <row r="76" spans="15:15">
      <c r="O76" s="6"/>
    </row>
    <row r="77" spans="15:15">
      <c r="O77" s="6"/>
    </row>
  </sheetData>
  <customSheetViews>
    <customSheetView guid="{8BA0ED0B-0E41-4E3D-995E-FC522278E791}" fitToPage="1" showRuler="0">
      <selection sqref="A1:IV65536"/>
      <pageMargins left="0.57999999999999996" right="0.55000000000000004" top="0.55118110236220474" bottom="0.55118110236220474" header="0.51181102362204722" footer="0.51181102362204722"/>
      <printOptions horizontalCentered="1"/>
      <pageSetup paperSize="9" scale="97" orientation="landscape" horizontalDpi="4294967292" r:id="rId1"/>
      <headerFooter alignWithMargins="0">
        <oddHeader>&amp;LSekretariat der Ständigen Konferenz
   der Kultusminister der Länder
 in der Bundesrepublik Deutschland</oddHeader>
        <oddFooter>&amp;RAbiturnoten SJ 2005/06</oddFooter>
      </headerFooter>
    </customSheetView>
  </customSheetViews>
  <mergeCells count="2">
    <mergeCell ref="A3:Q3"/>
    <mergeCell ref="B11:Q11"/>
  </mergeCells>
  <phoneticPr fontId="0" type="noConversion"/>
  <printOptions horizontalCentered="1"/>
  <pageMargins left="0.59055118110236227" right="0.55118110236220474" top="0.55118110236220474" bottom="0.55118110236220474" header="0.51181102362204722" footer="0.51181102362204722"/>
  <pageSetup paperSize="9" scale="95" orientation="landscape" r:id="rId2"/>
  <headerFooter alignWithMargins="0">
    <oddHeader>&amp;LSekretariat der Ständigen Konferenz
   der Kultusminister der Länder
 in der Bundesrepublik Deutschland</oddHeader>
    <oddFooter xml:space="preserve">&amp;R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5"/>
  <sheetViews>
    <sheetView zoomScaleNormal="100" workbookViewId="0">
      <selection activeCell="A3" sqref="A3:Q3"/>
    </sheetView>
  </sheetViews>
  <sheetFormatPr baseColWidth="10" defaultRowHeight="12"/>
  <cols>
    <col min="1" max="1" width="19.85546875" style="1" customWidth="1"/>
    <col min="2" max="10" width="6.7109375" style="2" customWidth="1"/>
    <col min="11" max="11" width="8.85546875" style="2" customWidth="1"/>
    <col min="12" max="17" width="6.7109375" style="2" customWidth="1"/>
    <col min="18" max="16384" width="11.42578125" style="1"/>
  </cols>
  <sheetData>
    <row r="1" spans="1:17">
      <c r="B1" s="5"/>
      <c r="C1" s="5"/>
      <c r="D1" s="5"/>
      <c r="E1" s="5"/>
      <c r="F1" s="5"/>
      <c r="G1" s="5"/>
      <c r="H1" s="5"/>
      <c r="I1" s="5"/>
      <c r="J1" s="5"/>
      <c r="K1" s="5"/>
      <c r="L1" s="5"/>
      <c r="M1" s="5"/>
      <c r="N1" s="5"/>
      <c r="O1" s="5"/>
      <c r="P1" s="5"/>
      <c r="Q1" s="5"/>
    </row>
    <row r="2" spans="1:17">
      <c r="B2" s="3"/>
      <c r="C2" s="3"/>
      <c r="D2" s="3"/>
      <c r="E2" s="3"/>
      <c r="F2" s="3"/>
      <c r="G2" s="3"/>
      <c r="H2" s="3"/>
      <c r="I2" s="3"/>
      <c r="J2" s="3"/>
      <c r="K2" s="3"/>
      <c r="L2" s="3"/>
      <c r="M2" s="3"/>
      <c r="N2" s="3"/>
      <c r="O2" s="3"/>
      <c r="P2" s="3"/>
      <c r="Q2" s="3"/>
    </row>
    <row r="3" spans="1:17" s="8" customFormat="1" ht="18">
      <c r="A3" s="82" t="s">
        <v>53</v>
      </c>
      <c r="B3" s="82"/>
      <c r="C3" s="82"/>
      <c r="D3" s="82"/>
      <c r="E3" s="82"/>
      <c r="F3" s="82"/>
      <c r="G3" s="82"/>
      <c r="H3" s="82"/>
      <c r="I3" s="82"/>
      <c r="J3" s="82"/>
      <c r="K3" s="82"/>
      <c r="L3" s="82"/>
      <c r="M3" s="82"/>
      <c r="N3" s="82"/>
      <c r="O3" s="82"/>
      <c r="P3" s="82"/>
      <c r="Q3" s="82"/>
    </row>
    <row r="4" spans="1:17" s="8" customFormat="1" ht="18">
      <c r="A4" s="12"/>
      <c r="B4" s="12"/>
      <c r="C4" s="12"/>
      <c r="D4" s="12"/>
      <c r="E4" s="12"/>
      <c r="F4" s="12"/>
      <c r="G4" s="12"/>
      <c r="H4" s="12"/>
      <c r="I4" s="12"/>
      <c r="J4" s="12"/>
      <c r="K4" s="12"/>
      <c r="L4" s="12"/>
      <c r="M4" s="12"/>
      <c r="N4" s="12"/>
      <c r="O4" s="12"/>
      <c r="P4" s="12"/>
      <c r="Q4" s="12"/>
    </row>
    <row r="5" spans="1:17" s="7" customFormat="1">
      <c r="A5" s="29" t="s">
        <v>5</v>
      </c>
      <c r="B5" s="30" t="s">
        <v>6</v>
      </c>
      <c r="C5" s="31" t="s">
        <v>7</v>
      </c>
      <c r="D5" s="31" t="s">
        <v>8</v>
      </c>
      <c r="E5" s="31" t="s">
        <v>9</v>
      </c>
      <c r="F5" s="31" t="s">
        <v>10</v>
      </c>
      <c r="G5" s="31" t="s">
        <v>11</v>
      </c>
      <c r="H5" s="31" t="s">
        <v>12</v>
      </c>
      <c r="I5" s="31" t="s">
        <v>13</v>
      </c>
      <c r="J5" s="31" t="s">
        <v>14</v>
      </c>
      <c r="K5" s="31" t="s">
        <v>15</v>
      </c>
      <c r="L5" s="31" t="s">
        <v>16</v>
      </c>
      <c r="M5" s="31" t="s">
        <v>17</v>
      </c>
      <c r="N5" s="31" t="s">
        <v>18</v>
      </c>
      <c r="O5" s="31" t="s">
        <v>19</v>
      </c>
      <c r="P5" s="31" t="s">
        <v>20</v>
      </c>
      <c r="Q5" s="32" t="s">
        <v>21</v>
      </c>
    </row>
    <row r="6" spans="1:17" s="7" customFormat="1" ht="13.5" customHeight="1">
      <c r="A6" s="15" t="s">
        <v>0</v>
      </c>
      <c r="B6" s="16">
        <f>Noten!B6</f>
        <v>43895</v>
      </c>
      <c r="C6" s="17">
        <f>Noten!C6</f>
        <v>39206</v>
      </c>
      <c r="D6" s="17">
        <f>Noten!D6</f>
        <v>15002</v>
      </c>
      <c r="E6" s="17">
        <f>Noten!E6</f>
        <v>9874</v>
      </c>
      <c r="F6" s="17">
        <f>Noten!F6</f>
        <v>2634</v>
      </c>
      <c r="G6" s="17">
        <f>Noten!G6</f>
        <v>9402</v>
      </c>
      <c r="H6" s="17">
        <f>Noten!H6</f>
        <v>22495</v>
      </c>
      <c r="I6" s="17">
        <f>Noten!I6</f>
        <v>5128</v>
      </c>
      <c r="J6" s="17">
        <f>Noten!J6</f>
        <v>30838</v>
      </c>
      <c r="K6" s="17">
        <f>Noten!K6</f>
        <v>80369</v>
      </c>
      <c r="L6" s="17">
        <f>Noten!L6</f>
        <v>15608</v>
      </c>
      <c r="M6" s="17">
        <f>Noten!M6</f>
        <v>3394</v>
      </c>
      <c r="N6" s="17">
        <f>Noten!N6</f>
        <v>13140</v>
      </c>
      <c r="O6" s="17">
        <f>Noten!O6</f>
        <v>5820</v>
      </c>
      <c r="P6" s="17">
        <f>Noten!P6</f>
        <v>11943</v>
      </c>
      <c r="Q6" s="18">
        <f>Noten!Q6</f>
        <v>6269</v>
      </c>
    </row>
    <row r="7" spans="1:17" ht="13.5" customHeight="1">
      <c r="A7" s="19" t="s">
        <v>1</v>
      </c>
      <c r="B7" s="20">
        <f>Noten!B7</f>
        <v>42469</v>
      </c>
      <c r="C7" s="20">
        <f>Noten!C7</f>
        <v>38016</v>
      </c>
      <c r="D7" s="21">
        <f>Noten!D7</f>
        <v>14442</v>
      </c>
      <c r="E7" s="21">
        <f>Noten!E7</f>
        <v>9266</v>
      </c>
      <c r="F7" s="21">
        <f>Noten!F7</f>
        <v>2455</v>
      </c>
      <c r="G7" s="21">
        <f>Noten!G7</f>
        <v>9125</v>
      </c>
      <c r="H7" s="21">
        <f>Noten!H7</f>
        <v>21497</v>
      </c>
      <c r="I7" s="21">
        <f>Noten!I7</f>
        <v>4738</v>
      </c>
      <c r="J7" s="21">
        <f>Noten!J7</f>
        <v>29146</v>
      </c>
      <c r="K7" s="21">
        <f>Noten!K7</f>
        <v>77040</v>
      </c>
      <c r="L7" s="21">
        <f>Noten!L7</f>
        <v>14916</v>
      </c>
      <c r="M7" s="21">
        <f>Noten!M7</f>
        <v>3185</v>
      </c>
      <c r="N7" s="21">
        <f>Noten!N7</f>
        <v>12546</v>
      </c>
      <c r="O7" s="21">
        <f>Noten!O7</f>
        <v>5388</v>
      </c>
      <c r="P7" s="21">
        <f>Noten!P7</f>
        <v>11257</v>
      </c>
      <c r="Q7" s="22">
        <f>Noten!Q7</f>
        <v>6073</v>
      </c>
    </row>
    <row r="8" spans="1:17" ht="13.5" customHeight="1">
      <c r="A8" s="19" t="s">
        <v>2</v>
      </c>
      <c r="B8" s="20">
        <f>Noten!B8</f>
        <v>1426</v>
      </c>
      <c r="C8" s="21">
        <f>Noten!C8</f>
        <v>1190</v>
      </c>
      <c r="D8" s="21">
        <f>Noten!D8</f>
        <v>560</v>
      </c>
      <c r="E8" s="21">
        <f>Noten!E8</f>
        <v>608</v>
      </c>
      <c r="F8" s="21">
        <f>Noten!F8</f>
        <v>179</v>
      </c>
      <c r="G8" s="21">
        <f>Noten!G8</f>
        <v>277</v>
      </c>
      <c r="H8" s="21">
        <f>Noten!H8</f>
        <v>998</v>
      </c>
      <c r="I8" s="21">
        <f>Noten!I8</f>
        <v>390</v>
      </c>
      <c r="J8" s="21">
        <f>Noten!J8</f>
        <v>1692</v>
      </c>
      <c r="K8" s="21">
        <f>Noten!K8</f>
        <v>3329</v>
      </c>
      <c r="L8" s="21">
        <f>Noten!L8</f>
        <v>692</v>
      </c>
      <c r="M8" s="21">
        <f>Noten!M8</f>
        <v>209</v>
      </c>
      <c r="N8" s="21">
        <f>Noten!N8</f>
        <v>594</v>
      </c>
      <c r="O8" s="21">
        <f>Noten!O8</f>
        <v>432</v>
      </c>
      <c r="P8" s="21">
        <f>Noten!P8</f>
        <v>686</v>
      </c>
      <c r="Q8" s="22">
        <f>Noten!Q8</f>
        <v>196</v>
      </c>
    </row>
    <row r="9" spans="1:17" ht="13.5" customHeight="1">
      <c r="A9" s="19" t="s">
        <v>3</v>
      </c>
      <c r="B9" s="23">
        <f>B8*100/B6</f>
        <v>3.2486615787675133</v>
      </c>
      <c r="C9" s="23">
        <f>C8*100/C6</f>
        <v>3.0352497066775492</v>
      </c>
      <c r="D9" s="23">
        <f>D8*100/D6</f>
        <v>3.7328356219170775</v>
      </c>
      <c r="E9" s="23">
        <f>E8*100/E6</f>
        <v>6.1575855782864091</v>
      </c>
      <c r="F9" s="23">
        <f t="shared" ref="F9:Q9" si="0">F8*100/F6</f>
        <v>6.7957479119210324</v>
      </c>
      <c r="G9" s="23">
        <f t="shared" si="0"/>
        <v>2.9461816634758562</v>
      </c>
      <c r="H9" s="23">
        <f t="shared" si="0"/>
        <v>4.4365414536563677</v>
      </c>
      <c r="I9" s="23">
        <f t="shared" si="0"/>
        <v>7.6053042121684866</v>
      </c>
      <c r="J9" s="23">
        <f t="shared" si="0"/>
        <v>5.4867371424865423</v>
      </c>
      <c r="K9" s="23">
        <f t="shared" si="0"/>
        <v>4.142144359143451</v>
      </c>
      <c r="L9" s="23">
        <f t="shared" si="0"/>
        <v>4.4336237826755509</v>
      </c>
      <c r="M9" s="23">
        <f t="shared" si="0"/>
        <v>6.1579257513258696</v>
      </c>
      <c r="N9" s="23">
        <f t="shared" si="0"/>
        <v>4.5205479452054798</v>
      </c>
      <c r="O9" s="23">
        <f t="shared" si="0"/>
        <v>7.4226804123711343</v>
      </c>
      <c r="P9" s="23">
        <f t="shared" si="0"/>
        <v>5.7439504312149374</v>
      </c>
      <c r="Q9" s="24">
        <f t="shared" si="0"/>
        <v>3.126495453820386</v>
      </c>
    </row>
    <row r="10" spans="1:17">
      <c r="A10" s="25" t="s">
        <v>4</v>
      </c>
      <c r="B10" s="26">
        <f>Noten!B10</f>
        <v>2.2984176693588267</v>
      </c>
      <c r="C10" s="27">
        <f>Noten!C10</f>
        <v>2.2809553872053869</v>
      </c>
      <c r="D10" s="27">
        <f>Noten!D10</f>
        <v>2.268196925633569</v>
      </c>
      <c r="E10" s="27">
        <f>Noten!E10</f>
        <v>2.1833369307144399</v>
      </c>
      <c r="F10" s="27">
        <f>Noten!F10</f>
        <v>2.3306720977596744</v>
      </c>
      <c r="G10" s="27">
        <f>Noten!G10</f>
        <v>2.306487671232877</v>
      </c>
      <c r="H10" s="27">
        <f>Noten!H10</f>
        <v>2.2478252779457604</v>
      </c>
      <c r="I10" s="27">
        <f>Noten!I10</f>
        <v>2.2750527648796957</v>
      </c>
      <c r="J10" s="27">
        <f>Noten!J10</f>
        <v>2.4285493721265357</v>
      </c>
      <c r="K10" s="27">
        <f>Noten!K10</f>
        <v>2.3781139667705085</v>
      </c>
      <c r="L10" s="27">
        <f>Noten!L10</f>
        <v>2.40370742826495</v>
      </c>
      <c r="M10" s="27">
        <f>Noten!M10</f>
        <v>2.3371114599686029</v>
      </c>
      <c r="N10" s="27">
        <f>Noten!N10</f>
        <v>2.191838036027419</v>
      </c>
      <c r="O10" s="27">
        <f>Noten!O10</f>
        <v>2.2792130660727539</v>
      </c>
      <c r="P10" s="27">
        <f>Noten!P10</f>
        <v>2.4592697876876612</v>
      </c>
      <c r="Q10" s="28">
        <f>Noten!Q10</f>
        <v>2.0859871562654377</v>
      </c>
    </row>
    <row r="11" spans="1:17" ht="12.75">
      <c r="A11" s="13" t="s">
        <v>22</v>
      </c>
      <c r="B11" s="83" t="s">
        <v>24</v>
      </c>
      <c r="C11" s="84"/>
      <c r="D11" s="84"/>
      <c r="E11" s="84"/>
      <c r="F11" s="84"/>
      <c r="G11" s="84"/>
      <c r="H11" s="84"/>
      <c r="I11" s="84"/>
      <c r="J11" s="84"/>
      <c r="K11" s="84"/>
      <c r="L11" s="84"/>
      <c r="M11" s="84"/>
      <c r="N11" s="84"/>
      <c r="O11" s="84"/>
      <c r="P11" s="84"/>
      <c r="Q11" s="85"/>
    </row>
    <row r="12" spans="1:17" s="4" customFormat="1" ht="12.75" customHeight="1">
      <c r="A12" s="45">
        <v>1</v>
      </c>
      <c r="B12" s="49">
        <f>Noten!B12*100/Noten!B$7</f>
        <v>3.0210271021215473</v>
      </c>
      <c r="C12" s="50">
        <f>Noten!C12*100/Noten!C$7</f>
        <v>2.6672979797979797</v>
      </c>
      <c r="D12" s="50">
        <f>Noten!D12*100/Noten!D$7</f>
        <v>3.3859576235978395</v>
      </c>
      <c r="E12" s="50">
        <f>Noten!E12*100/Noten!E$7</f>
        <v>3.1297215627023527</v>
      </c>
      <c r="F12" s="50">
        <f>Noten!F12*100/Noten!F$7</f>
        <v>3.5437881873727086</v>
      </c>
      <c r="G12" s="50">
        <f>Noten!G12*100/Noten!G$7</f>
        <v>3.0356164383561643</v>
      </c>
      <c r="H12" s="50">
        <f>Noten!H12*100/Noten!H$7</f>
        <v>4.7960180490300974</v>
      </c>
      <c r="I12" s="50">
        <f>Noten!I12*100/Noten!I$7</f>
        <v>2.764879696074293</v>
      </c>
      <c r="J12" s="50">
        <f>Noten!J12*100/Noten!J$7</f>
        <v>2.0688945309819529</v>
      </c>
      <c r="K12" s="50">
        <f>Noten!K12*100/Noten!K$7</f>
        <v>3.1529075804776738</v>
      </c>
      <c r="L12" s="50">
        <f>Noten!L12*100/Noten!L$7</f>
        <v>2.5408956824886029</v>
      </c>
      <c r="M12" s="50">
        <f>Noten!M12*100/Noten!M$7</f>
        <v>3.6734693877551021</v>
      </c>
      <c r="N12" s="50">
        <f>Noten!N12*100/Noten!N$7</f>
        <v>3.1643551729634942</v>
      </c>
      <c r="O12" s="50">
        <f>Noten!O12*100/Noten!O$7</f>
        <v>2.5241276911655532</v>
      </c>
      <c r="P12" s="50">
        <f>Noten!P12*100/Noten!P$7</f>
        <v>1.6078884249800125</v>
      </c>
      <c r="Q12" s="51">
        <f>Noten!Q12*100/Noten!Q$7</f>
        <v>4.2483122015478347</v>
      </c>
    </row>
    <row r="13" spans="1:17" s="4" customFormat="1">
      <c r="A13" s="46">
        <v>1.1000000000000001</v>
      </c>
      <c r="B13" s="52">
        <f>Noten!B13*100/Noten!$B$7</f>
        <v>1.7707033365513669</v>
      </c>
      <c r="C13" s="53">
        <f>Noten!C13*100/Noten!C$7</f>
        <v>1.5467171717171717</v>
      </c>
      <c r="D13" s="53">
        <f>Noten!D13*100/Noten!D$7</f>
        <v>1.8903199002908184</v>
      </c>
      <c r="E13" s="53">
        <f>Noten!E13*100/Noten!E$7</f>
        <v>1.7375350744657889</v>
      </c>
      <c r="F13" s="53">
        <f>Noten!F13*100/Noten!F$7</f>
        <v>1.9144602851323829</v>
      </c>
      <c r="G13" s="53">
        <f>Noten!G13*100/Noten!G$7</f>
        <v>1.8301369863013699</v>
      </c>
      <c r="H13" s="53">
        <f>Noten!H13*100/Noten!H$7</f>
        <v>2.0747080988044844</v>
      </c>
      <c r="I13" s="53">
        <f>Noten!I13*100/Noten!I$7</f>
        <v>1.8784297171802449</v>
      </c>
      <c r="J13" s="53">
        <f>Noten!J13*100/Noten!J$7</f>
        <v>1.1905578810128319</v>
      </c>
      <c r="K13" s="53">
        <f>Noten!K13*100/Noten!K$7</f>
        <v>1.7107995846313604</v>
      </c>
      <c r="L13" s="53">
        <f>Noten!L13*100/Noten!L$7</f>
        <v>1.2134620541700187</v>
      </c>
      <c r="M13" s="53">
        <f>Noten!M13*100/Noten!M$7</f>
        <v>1.7268445839874411</v>
      </c>
      <c r="N13" s="53">
        <f>Noten!N13*100/Noten!N$7</f>
        <v>1.8173122907699666</v>
      </c>
      <c r="O13" s="53">
        <f>Noten!O13*100/Noten!O$7</f>
        <v>1.8374164810690423</v>
      </c>
      <c r="P13" s="53">
        <f>Noten!P13*100/Noten!P$7</f>
        <v>1.0393532912854224</v>
      </c>
      <c r="Q13" s="54">
        <f>Noten!Q13*100/Noten!Q$7</f>
        <v>2.8486744607278118</v>
      </c>
    </row>
    <row r="14" spans="1:17" s="4" customFormat="1">
      <c r="A14" s="47">
        <v>1.2</v>
      </c>
      <c r="B14" s="55">
        <f>Noten!B14*100/Noten!$B$7</f>
        <v>2.0202971579269584</v>
      </c>
      <c r="C14" s="56">
        <f>Noten!C14*100/Noten!C$7</f>
        <v>2.1175294612794611</v>
      </c>
      <c r="D14" s="56">
        <f>Noten!D14*100/Noten!D$7</f>
        <v>2.2711535798365876</v>
      </c>
      <c r="E14" s="56">
        <f>Noten!E14*100/Noten!E$7</f>
        <v>2.4821929635225555</v>
      </c>
      <c r="F14" s="56">
        <f>Noten!F14*100/Noten!F$7</f>
        <v>2.5661914460285131</v>
      </c>
      <c r="G14" s="56">
        <f>Noten!G14*100/Noten!G$7</f>
        <v>1.9616438356164383</v>
      </c>
      <c r="H14" s="56">
        <f>Noten!H14*100/Noten!H$7</f>
        <v>2.4701121086663256</v>
      </c>
      <c r="I14" s="56">
        <f>Noten!I14*100/Noten!I$7</f>
        <v>2.2583368509919799</v>
      </c>
      <c r="J14" s="56">
        <f>Noten!J14*100/Noten!J$7</f>
        <v>1.6022781856858574</v>
      </c>
      <c r="K14" s="56">
        <f>Noten!K14*100/Noten!K$7</f>
        <v>1.9898753894080996</v>
      </c>
      <c r="L14" s="56">
        <f>Noten!L14*100/Noten!L$7</f>
        <v>1.830249396621078</v>
      </c>
      <c r="M14" s="56">
        <f>Noten!M14*100/Noten!M$7</f>
        <v>2.1350078492935638</v>
      </c>
      <c r="N14" s="56">
        <f>Noten!N14*100/Noten!N$7</f>
        <v>2.0962856687390405</v>
      </c>
      <c r="O14" s="56">
        <f>Noten!O14*100/Noten!O$7</f>
        <v>1.9858945805493691</v>
      </c>
      <c r="P14" s="56">
        <f>Noten!P14*100/Noten!P$7</f>
        <v>1.4657546415563649</v>
      </c>
      <c r="Q14" s="57">
        <f>Noten!Q14*100/Noten!Q$7</f>
        <v>2.8816071134529886</v>
      </c>
    </row>
    <row r="15" spans="1:17" s="4" customFormat="1">
      <c r="A15" s="46">
        <v>1.3</v>
      </c>
      <c r="B15" s="52">
        <f>Noten!B15*100/Noten!$B$7</f>
        <v>2.587769902752596</v>
      </c>
      <c r="C15" s="53">
        <f>Noten!C15*100/Noten!C$7</f>
        <v>2.4016203703703702</v>
      </c>
      <c r="D15" s="53">
        <f>Noten!D15*100/Noten!D$7</f>
        <v>2.665835756820385</v>
      </c>
      <c r="E15" s="53">
        <f>Noten!E15*100/Noten!E$7</f>
        <v>2.9138786963090868</v>
      </c>
      <c r="F15" s="53">
        <f>Noten!F15*100/Noten!F$7</f>
        <v>2.769857433808554</v>
      </c>
      <c r="G15" s="53">
        <f>Noten!G15*100/Noten!G$7</f>
        <v>2.7726027397260276</v>
      </c>
      <c r="H15" s="53">
        <f>Noten!H15*100/Noten!H$7</f>
        <v>3.1585802670140017</v>
      </c>
      <c r="I15" s="53">
        <f>Noten!I15*100/Noten!I$7</f>
        <v>2.6171380329252849</v>
      </c>
      <c r="J15" s="53">
        <f>Noten!J15*100/Noten!J$7</f>
        <v>2.0757565360598367</v>
      </c>
      <c r="K15" s="53">
        <f>Noten!K15*100/Noten!K$7</f>
        <v>2.2845275181723781</v>
      </c>
      <c r="L15" s="53">
        <f>Noten!L15*100/Noten!L$7</f>
        <v>2.3397693751676054</v>
      </c>
      <c r="M15" s="53">
        <f>Noten!M15*100/Noten!M$7</f>
        <v>2.5117739403453689</v>
      </c>
      <c r="N15" s="53">
        <f>Noten!N15*100/Noten!N$7</f>
        <v>3.2042085126733619</v>
      </c>
      <c r="O15" s="53">
        <f>Noten!O15*100/Noten!O$7</f>
        <v>2.0230141054194508</v>
      </c>
      <c r="P15" s="53">
        <f>Noten!P15*100/Noten!P$7</f>
        <v>1.6167717864439903</v>
      </c>
      <c r="Q15" s="54">
        <f>Noten!Q15*100/Noten!Q$7</f>
        <v>3.7049234315824138</v>
      </c>
    </row>
    <row r="16" spans="1:17" s="4" customFormat="1">
      <c r="A16" s="47">
        <v>1.4</v>
      </c>
      <c r="B16" s="55">
        <f>Noten!B16*100/Noten!$B$7</f>
        <v>3.0280910781982153</v>
      </c>
      <c r="C16" s="56">
        <f>Noten!C16*100/Noten!C$7</f>
        <v>2.8198653198653201</v>
      </c>
      <c r="D16" s="56">
        <f>Noten!D16*100/Noten!D$7</f>
        <v>3.1436089184323501</v>
      </c>
      <c r="E16" s="56">
        <f>Noten!E16*100/Noten!E$7</f>
        <v>3.302395855816965</v>
      </c>
      <c r="F16" s="56">
        <f>Noten!F16*100/Noten!F$7</f>
        <v>2.5254582484725052</v>
      </c>
      <c r="G16" s="56">
        <f>Noten!G16*100/Noten!G$7</f>
        <v>3.1342465753424658</v>
      </c>
      <c r="H16" s="56">
        <f>Noten!H16*100/Noten!H$7</f>
        <v>3.1771875145369122</v>
      </c>
      <c r="I16" s="56">
        <f>Noten!I16*100/Noten!I$7</f>
        <v>3.123680878007598</v>
      </c>
      <c r="J16" s="56">
        <f>Noten!J16*100/Noten!J$7</f>
        <v>2.2267206477732793</v>
      </c>
      <c r="K16" s="56">
        <f>Noten!K16*100/Noten!K$7</f>
        <v>2.4779335410176531</v>
      </c>
      <c r="L16" s="56">
        <f>Noten!L16*100/Noten!L$7</f>
        <v>2.4269241083400375</v>
      </c>
      <c r="M16" s="56">
        <f>Noten!M16*100/Noten!M$7</f>
        <v>2.2291993720565149</v>
      </c>
      <c r="N16" s="56">
        <f>Noten!N16*100/Noten!N$7</f>
        <v>3.2600031882671767</v>
      </c>
      <c r="O16" s="56">
        <f>Noten!O16*100/Noten!O$7</f>
        <v>3.062360801781737</v>
      </c>
      <c r="P16" s="56">
        <f>Noten!P16*100/Noten!P$7</f>
        <v>2.3985075952740518</v>
      </c>
      <c r="Q16" s="57">
        <f>Noten!Q16*100/Noten!Q$7</f>
        <v>3.9848509797464184</v>
      </c>
    </row>
    <row r="17" spans="1:17" s="4" customFormat="1">
      <c r="A17" s="46">
        <v>1.5</v>
      </c>
      <c r="B17" s="52">
        <f>Noten!B17*100/Noten!$B$7</f>
        <v>3.4189644211071606</v>
      </c>
      <c r="C17" s="53">
        <f>Noten!C17*100/Noten!C$7</f>
        <v>3.4327651515151514</v>
      </c>
      <c r="D17" s="53">
        <f>Noten!D17*100/Noten!D$7</f>
        <v>3.4205788671929094</v>
      </c>
      <c r="E17" s="53">
        <f>Noten!E17*100/Noten!E$7</f>
        <v>4.0470537448737316</v>
      </c>
      <c r="F17" s="53">
        <f>Noten!F17*100/Noten!F$7</f>
        <v>2.9327902240325865</v>
      </c>
      <c r="G17" s="53">
        <f>Noten!G17*100/Noten!G$7</f>
        <v>3.1452054794520548</v>
      </c>
      <c r="H17" s="53">
        <f>Noten!H17*100/Noten!H$7</f>
        <v>3.3818672372889242</v>
      </c>
      <c r="I17" s="53">
        <f>Noten!I17*100/Noten!I$7</f>
        <v>3.4824820599409034</v>
      </c>
      <c r="J17" s="53">
        <f>Noten!J17*100/Noten!J$7</f>
        <v>2.6933369930693747</v>
      </c>
      <c r="K17" s="53">
        <f>Noten!K17*100/Noten!K$7</f>
        <v>2.8128245067497404</v>
      </c>
      <c r="L17" s="53">
        <f>Noten!L17*100/Noten!L$7</f>
        <v>2.51407884151247</v>
      </c>
      <c r="M17" s="53">
        <f>Noten!M17*100/Noten!M$7</f>
        <v>2.9827315541601256</v>
      </c>
      <c r="N17" s="53">
        <f>Noten!N17*100/Noten!N$7</f>
        <v>3.873744619799139</v>
      </c>
      <c r="O17" s="53">
        <f>Noten!O17*100/Noten!O$7</f>
        <v>3.2293986636971046</v>
      </c>
      <c r="P17" s="53">
        <f>Noten!P17*100/Noten!P$7</f>
        <v>2.3096739806342721</v>
      </c>
      <c r="Q17" s="54">
        <f>Noten!Q17*100/Noten!Q$7</f>
        <v>4.7258356660629017</v>
      </c>
    </row>
    <row r="18" spans="1:17" s="4" customFormat="1">
      <c r="A18" s="47">
        <v>1.6</v>
      </c>
      <c r="B18" s="55">
        <f>Noten!B18*100/Noten!$B$7</f>
        <v>3.5861451882549624</v>
      </c>
      <c r="C18" s="56">
        <f>Noten!C18*100/Noten!C$7</f>
        <v>3.685290404040404</v>
      </c>
      <c r="D18" s="56">
        <f>Noten!D18*100/Noten!D$7</f>
        <v>3.725245810829525</v>
      </c>
      <c r="E18" s="56">
        <f>Noten!E18*100/Noten!E$7</f>
        <v>4.0254694582344053</v>
      </c>
      <c r="F18" s="56">
        <f>Noten!F18*100/Noten!F$7</f>
        <v>3.7474541751527495</v>
      </c>
      <c r="G18" s="56">
        <f>Noten!G18*100/Noten!G$7</f>
        <v>3.495890410958904</v>
      </c>
      <c r="H18" s="56">
        <f>Noten!H18*100/Noten!H$7</f>
        <v>3.6144578313253013</v>
      </c>
      <c r="I18" s="56">
        <f>Noten!I18*100/Noten!I$7</f>
        <v>3.7146475306036302</v>
      </c>
      <c r="J18" s="56">
        <f>Noten!J18*100/Noten!J$7</f>
        <v>2.8991971454058878</v>
      </c>
      <c r="K18" s="56">
        <f>Noten!K18*100/Noten!K$7</f>
        <v>3.0750259605399792</v>
      </c>
      <c r="L18" s="56">
        <f>Noten!L18*100/Noten!L$7</f>
        <v>2.9163314561544649</v>
      </c>
      <c r="M18" s="56">
        <f>Noten!M18*100/Noten!M$7</f>
        <v>3.2025117739403455</v>
      </c>
      <c r="N18" s="56">
        <f>Noten!N18*100/Noten!N$7</f>
        <v>4.3201020245496569</v>
      </c>
      <c r="O18" s="56">
        <f>Noten!O18*100/Noten!O$7</f>
        <v>3.8047512991833705</v>
      </c>
      <c r="P18" s="56">
        <f>Noten!P18*100/Noten!P$7</f>
        <v>2.4962245713778093</v>
      </c>
      <c r="Q18" s="57">
        <f>Noten!Q18*100/Noten!Q$7</f>
        <v>4.7917009715132552</v>
      </c>
    </row>
    <row r="19" spans="1:17" s="4" customFormat="1">
      <c r="A19" s="46">
        <v>1.7</v>
      </c>
      <c r="B19" s="52">
        <f>Noten!B19*100/Noten!$B$7</f>
        <v>3.8475123030916669</v>
      </c>
      <c r="C19" s="53">
        <f>Noten!C19*100/Noten!C$7</f>
        <v>4.0798611111111107</v>
      </c>
      <c r="D19" s="53">
        <f>Noten!D19*100/Noten!D$7</f>
        <v>4.0022157595900847</v>
      </c>
      <c r="E19" s="53">
        <f>Noten!E19*100/Noten!E$7</f>
        <v>4.3924023311029572</v>
      </c>
      <c r="F19" s="53">
        <f>Noten!F19*100/Noten!F$7</f>
        <v>3.4215885947046845</v>
      </c>
      <c r="G19" s="53">
        <f>Noten!G19*100/Noten!G$7</f>
        <v>3.956164383561644</v>
      </c>
      <c r="H19" s="53">
        <f>Noten!H19*100/Noten!H$7</f>
        <v>4.0656835837558729</v>
      </c>
      <c r="I19" s="53">
        <f>Noten!I19*100/Noten!I$7</f>
        <v>4.094554664415365</v>
      </c>
      <c r="J19" s="53">
        <f>Noten!J19*100/Noten!J$7</f>
        <v>3.2251423866053659</v>
      </c>
      <c r="K19" s="53">
        <f>Noten!K19*100/Noten!K$7</f>
        <v>3.3995327102803738</v>
      </c>
      <c r="L19" s="53">
        <f>Noten!L19*100/Noten!L$7</f>
        <v>3.4660766961651919</v>
      </c>
      <c r="M19" s="53">
        <f>Noten!M19*100/Noten!M$7</f>
        <v>3.0769230769230771</v>
      </c>
      <c r="N19" s="53">
        <f>Noten!N19*100/Noten!N$7</f>
        <v>4.3918380360274192</v>
      </c>
      <c r="O19" s="53">
        <f>Noten!O19*100/Noten!O$7</f>
        <v>4.4543429844097995</v>
      </c>
      <c r="P19" s="53">
        <f>Noten!P19*100/Noten!P$7</f>
        <v>3.0558763436084213</v>
      </c>
      <c r="Q19" s="54">
        <f>Noten!Q19*100/Noten!Q$7</f>
        <v>5.1374938251276143</v>
      </c>
    </row>
    <row r="20" spans="1:17" s="4" customFormat="1">
      <c r="A20" s="47">
        <v>1.8</v>
      </c>
      <c r="B20" s="55">
        <f>Noten!B20*100/Noten!$B$7</f>
        <v>4.2854788198450633</v>
      </c>
      <c r="C20" s="56">
        <f>Noten!C20*100/Noten!C$7</f>
        <v>4.5244107744107742</v>
      </c>
      <c r="D20" s="56">
        <f>Noten!D20*100/Noten!D$7</f>
        <v>4.1130037390943084</v>
      </c>
      <c r="E20" s="56">
        <f>Noten!E20*100/Noten!E$7</f>
        <v>5.039930930282754</v>
      </c>
      <c r="F20" s="56">
        <f>Noten!F20*100/Noten!F$7</f>
        <v>4.1140529531568228</v>
      </c>
      <c r="G20" s="56">
        <f>Noten!G20*100/Noten!G$7</f>
        <v>4.021917808219178</v>
      </c>
      <c r="H20" s="56">
        <f>Noten!H20*100/Noten!H$7</f>
        <v>4.0889426431595108</v>
      </c>
      <c r="I20" s="56">
        <f>Noten!I20*100/Noten!I$7</f>
        <v>4.1578725200506543</v>
      </c>
      <c r="J20" s="56">
        <f>Noten!J20*100/Noten!J$7</f>
        <v>3.5305016125711934</v>
      </c>
      <c r="K20" s="56">
        <f>Noten!K20*100/Noten!K$7</f>
        <v>3.6863966770508827</v>
      </c>
      <c r="L20" s="56">
        <f>Noten!L20*100/Noten!L$7</f>
        <v>3.5800482703137568</v>
      </c>
      <c r="M20" s="56">
        <f>Noten!M20*100/Noten!M$7</f>
        <v>3.893249607535322</v>
      </c>
      <c r="N20" s="56">
        <f>Noten!N20*100/Noten!N$7</f>
        <v>5.0534034752112227</v>
      </c>
      <c r="O20" s="56">
        <f>Noten!O20*100/Noten!O$7</f>
        <v>4.1759465478841875</v>
      </c>
      <c r="P20" s="56">
        <f>Noten!P20*100/Noten!P$7</f>
        <v>3.189126765568091</v>
      </c>
      <c r="Q20" s="57">
        <f>Noten!Q20*100/Noten!Q$7</f>
        <v>5.1210274987650255</v>
      </c>
    </row>
    <row r="21" spans="1:17" s="4" customFormat="1">
      <c r="A21" s="46">
        <v>1.9</v>
      </c>
      <c r="B21" s="52">
        <f>Noten!B21*100/Noten!$B$7</f>
        <v>4.4597235630695327</v>
      </c>
      <c r="C21" s="53">
        <f>Noten!C21*100/Noten!C$7</f>
        <v>4.6454124579124576</v>
      </c>
      <c r="D21" s="53">
        <f>Noten!D21*100/Noten!D$7</f>
        <v>4.957762082814015</v>
      </c>
      <c r="E21" s="53">
        <f>Noten!E21*100/Noten!E$7</f>
        <v>5.0615152169220803</v>
      </c>
      <c r="F21" s="53">
        <f>Noten!F21*100/Noten!F$7</f>
        <v>3.7474541751527495</v>
      </c>
      <c r="G21" s="53">
        <f>Noten!G21*100/Noten!G$7</f>
        <v>4.3726027397260276</v>
      </c>
      <c r="H21" s="53">
        <f>Noten!H21*100/Noten!H$7</f>
        <v>4.2796669302693395</v>
      </c>
      <c r="I21" s="53">
        <f>Noten!I21*100/Noten!I$7</f>
        <v>4.6644153651329674</v>
      </c>
      <c r="J21" s="53">
        <f>Noten!J21*100/Noten!J$7</f>
        <v>3.7878268029918343</v>
      </c>
      <c r="K21" s="53">
        <f>Noten!K21*100/Noten!K$7</f>
        <v>4.0965732087227416</v>
      </c>
      <c r="L21" s="53">
        <f>Noten!L21*100/Noten!L$7</f>
        <v>4.2504692947170826</v>
      </c>
      <c r="M21" s="53">
        <f>Noten!M21*100/Noten!M$7</f>
        <v>4.3328100470957613</v>
      </c>
      <c r="N21" s="53">
        <f>Noten!N21*100/Noten!N$7</f>
        <v>5.2845528455284549</v>
      </c>
      <c r="O21" s="53">
        <f>Noten!O21*100/Noten!O$7</f>
        <v>4.7141796585003712</v>
      </c>
      <c r="P21" s="53">
        <f>Noten!P21*100/Noten!P$7</f>
        <v>3.6421782002309673</v>
      </c>
      <c r="Q21" s="54">
        <f>Noten!Q21*100/Noten!Q$7</f>
        <v>5.2033591305779678</v>
      </c>
    </row>
    <row r="22" spans="1:17" s="4" customFormat="1">
      <c r="A22" s="47">
        <v>2</v>
      </c>
      <c r="B22" s="55">
        <f>Noten!B22*100/Noten!$B$7</f>
        <v>4.6457415997551159</v>
      </c>
      <c r="C22" s="56">
        <f>Noten!C22*100/Noten!C$7</f>
        <v>4.8032407407407405</v>
      </c>
      <c r="D22" s="56">
        <f>Noten!D22*100/Noten!D$7</f>
        <v>4.5284586622351473</v>
      </c>
      <c r="E22" s="56">
        <f>Noten!E22*100/Noten!E$7</f>
        <v>4.8132959205698249</v>
      </c>
      <c r="F22" s="56">
        <f>Noten!F22*100/Noten!F$7</f>
        <v>3.3808553971486761</v>
      </c>
      <c r="G22" s="56">
        <f>Noten!G22*100/Noten!G$7</f>
        <v>4.4164383561643836</v>
      </c>
      <c r="H22" s="56">
        <f>Noten!H22*100/Noten!H$7</f>
        <v>4.5541238312322649</v>
      </c>
      <c r="I22" s="56">
        <f>Noten!I22*100/Noten!I$7</f>
        <v>4.4111439425918109</v>
      </c>
      <c r="J22" s="56">
        <f>Noten!J22*100/Noten!J$7</f>
        <v>3.7157757496740547</v>
      </c>
      <c r="K22" s="56">
        <f>Noten!K22*100/Noten!K$7</f>
        <v>3.8901869158878504</v>
      </c>
      <c r="L22" s="56">
        <f>Noten!L22*100/Noten!L$7</f>
        <v>4.3041029766693484</v>
      </c>
      <c r="M22" s="56">
        <f>Noten!M22*100/Noten!M$7</f>
        <v>3.5164835164835164</v>
      </c>
      <c r="N22" s="56">
        <f>Noten!N22*100/Noten!N$7</f>
        <v>5.2287581699346406</v>
      </c>
      <c r="O22" s="56">
        <f>Noten!O22*100/Noten!O$7</f>
        <v>5.0668151447661467</v>
      </c>
      <c r="P22" s="56">
        <f>Noten!P22*100/Noten!P$7</f>
        <v>4.0330461046459982</v>
      </c>
      <c r="Q22" s="57">
        <f>Noten!Q22*100/Noten!Q$7</f>
        <v>5.3186234151160878</v>
      </c>
    </row>
    <row r="23" spans="1:17" s="4" customFormat="1">
      <c r="A23" s="46">
        <v>2.1</v>
      </c>
      <c r="B23" s="52">
        <f>Noten!B23*100/Noten!$B$7</f>
        <v>4.6457415997551159</v>
      </c>
      <c r="C23" s="53">
        <f>Noten!C23*100/Noten!C$7</f>
        <v>5.0347222222222223</v>
      </c>
      <c r="D23" s="53">
        <f>Noten!D23*100/Noten!D$7</f>
        <v>4.5353829109541612</v>
      </c>
      <c r="E23" s="53">
        <f>Noten!E23*100/Noten!E$7</f>
        <v>5.784588819339521</v>
      </c>
      <c r="F23" s="53">
        <f>Noten!F23*100/Noten!F$7</f>
        <v>4.236252545824847</v>
      </c>
      <c r="G23" s="53">
        <f>Noten!G23*100/Noten!G$7</f>
        <v>4.2739726027397262</v>
      </c>
      <c r="H23" s="53">
        <f>Noten!H23*100/Noten!H$7</f>
        <v>4.3727031678838904</v>
      </c>
      <c r="I23" s="53">
        <f>Noten!I23*100/Noten!I$7</f>
        <v>4.7488391726466865</v>
      </c>
      <c r="J23" s="53">
        <f>Noten!J23*100/Noten!J$7</f>
        <v>4.4980443285528029</v>
      </c>
      <c r="K23" s="53">
        <f>Noten!K23*100/Noten!K$7</f>
        <v>4.2471443406022846</v>
      </c>
      <c r="L23" s="53">
        <f>Noten!L23*100/Noten!L$7</f>
        <v>4.1566103513006167</v>
      </c>
      <c r="M23" s="53">
        <f>Noten!M23*100/Noten!M$7</f>
        <v>3.7362637362637363</v>
      </c>
      <c r="N23" s="53">
        <f>Noten!N23*100/Noten!N$7</f>
        <v>5.2128168340506935</v>
      </c>
      <c r="O23" s="53">
        <f>Noten!O23*100/Noten!O$7</f>
        <v>4.8812175204157384</v>
      </c>
      <c r="P23" s="53">
        <f>Noten!P23*100/Noten!P$7</f>
        <v>4.2195966953895354</v>
      </c>
      <c r="Q23" s="54">
        <f>Noten!Q23*100/Noten!Q$7</f>
        <v>5.2198254569405567</v>
      </c>
    </row>
    <row r="24" spans="1:17" s="4" customFormat="1">
      <c r="A24" s="47">
        <v>2.2000000000000002</v>
      </c>
      <c r="B24" s="55">
        <f>Noten!B24*100/Noten!$B$7</f>
        <v>4.8906261037462624</v>
      </c>
      <c r="C24" s="56">
        <f>Noten!C24*100/Noten!C$7</f>
        <v>5.3661616161616159</v>
      </c>
      <c r="D24" s="56">
        <f>Noten!D24*100/Noten!D$7</f>
        <v>4.9231408392189451</v>
      </c>
      <c r="E24" s="56">
        <f>Noten!E24*100/Noten!E$7</f>
        <v>5.6119145262249086</v>
      </c>
      <c r="F24" s="56">
        <f>Noten!F24*100/Noten!F$7</f>
        <v>4.7250509164969454</v>
      </c>
      <c r="G24" s="56">
        <f>Noten!G24*100/Noten!G$7</f>
        <v>5.0410958904109586</v>
      </c>
      <c r="H24" s="56">
        <f>Noten!H24*100/Noten!H$7</f>
        <v>4.6797227520119087</v>
      </c>
      <c r="I24" s="56">
        <f>Noten!I24*100/Noten!I$7</f>
        <v>4.7910510764035461</v>
      </c>
      <c r="J24" s="56">
        <f>Noten!J24*100/Noten!J$7</f>
        <v>4.6593014478830712</v>
      </c>
      <c r="K24" s="56">
        <f>Noten!K24*100/Noten!K$7</f>
        <v>4.460020768431983</v>
      </c>
      <c r="L24" s="56">
        <f>Noten!L24*100/Noten!L$7</f>
        <v>4.3443282381335475</v>
      </c>
      <c r="M24" s="56">
        <f>Noten!M24*100/Noten!M$7</f>
        <v>4.8351648351648349</v>
      </c>
      <c r="N24" s="56">
        <f>Noten!N24*100/Noten!N$7</f>
        <v>5.8584409373505499</v>
      </c>
      <c r="O24" s="56">
        <f>Noten!O24*100/Noten!O$7</f>
        <v>4.9925760950259841</v>
      </c>
      <c r="P24" s="56">
        <f>Noten!P24*100/Noten!P$7</f>
        <v>4.9569156968997072</v>
      </c>
      <c r="Q24" s="57">
        <f>Noten!Q24*100/Noten!Q$7</f>
        <v>5.9608101432570395</v>
      </c>
    </row>
    <row r="25" spans="1:17" s="4" customFormat="1">
      <c r="A25" s="46">
        <v>2.2999999999999998</v>
      </c>
      <c r="B25" s="52">
        <f>Noten!B25*100/Noten!$B$7</f>
        <v>5.1072547034307378</v>
      </c>
      <c r="C25" s="53">
        <f>Noten!C25*100/Noten!C$7</f>
        <v>5.4161405723905727</v>
      </c>
      <c r="D25" s="53">
        <f>Noten!D25*100/Noten!D$7</f>
        <v>4.957762082814015</v>
      </c>
      <c r="E25" s="53">
        <f>Noten!E25*100/Noten!E$7</f>
        <v>5.8925102525361535</v>
      </c>
      <c r="F25" s="53">
        <f>Noten!F25*100/Noten!F$7</f>
        <v>5.5804480651731163</v>
      </c>
      <c r="G25" s="53">
        <f>Noten!G25*100/Noten!G$7</f>
        <v>5.0849315068493155</v>
      </c>
      <c r="H25" s="53">
        <f>Noten!H25*100/Noten!H$7</f>
        <v>4.9681350886170161</v>
      </c>
      <c r="I25" s="53">
        <f>Noten!I25*100/Noten!I$7</f>
        <v>4.6855213170113972</v>
      </c>
      <c r="J25" s="53">
        <f>Noten!J25*100/Noten!J$7</f>
        <v>4.7896795443628628</v>
      </c>
      <c r="K25" s="53">
        <f>Noten!K25*100/Noten!K$7</f>
        <v>4.6910695742471447</v>
      </c>
      <c r="L25" s="53">
        <f>Noten!L25*100/Noten!L$7</f>
        <v>4.672834540091177</v>
      </c>
      <c r="M25" s="53">
        <f>Noten!M25*100/Noten!M$7</f>
        <v>5.1177394034536894</v>
      </c>
      <c r="N25" s="53">
        <f>Noten!N25*100/Noten!N$7</f>
        <v>5.0055794675593814</v>
      </c>
      <c r="O25" s="53">
        <f>Noten!O25*100/Noten!O$7</f>
        <v>5.0853749072011878</v>
      </c>
      <c r="P25" s="53">
        <f>Noten!P25*100/Noten!P$7</f>
        <v>4.9835657812916407</v>
      </c>
      <c r="Q25" s="54">
        <f>Noten!Q25*100/Noten!Q$7</f>
        <v>5.664416268730446</v>
      </c>
    </row>
    <row r="26" spans="1:17" s="4" customFormat="1">
      <c r="A26" s="47">
        <v>2.4</v>
      </c>
      <c r="B26" s="55">
        <f>Noten!B26*100/Noten!$B$7</f>
        <v>4.7257999952906822</v>
      </c>
      <c r="C26" s="56">
        <f>Noten!C26*100/Noten!C$7</f>
        <v>5.3766835016835017</v>
      </c>
      <c r="D26" s="56">
        <f>Noten!D26*100/Noten!D$7</f>
        <v>5.2347320315745742</v>
      </c>
      <c r="E26" s="56">
        <f>Noten!E26*100/Noten!E$7</f>
        <v>5.5795380962659182</v>
      </c>
      <c r="F26" s="56">
        <f>Noten!F26*100/Noten!F$7</f>
        <v>4.236252545824847</v>
      </c>
      <c r="G26" s="56">
        <f>Noten!G26*100/Noten!G$7</f>
        <v>5.2054794520547949</v>
      </c>
      <c r="H26" s="56">
        <f>Noten!H26*100/Noten!H$7</f>
        <v>4.7494999302228216</v>
      </c>
      <c r="I26" s="56">
        <f>Noten!I26*100/Noten!I$7</f>
        <v>5.2975939214858592</v>
      </c>
      <c r="J26" s="56">
        <f>Noten!J26*100/Noten!J$7</f>
        <v>4.9303506484594797</v>
      </c>
      <c r="K26" s="56">
        <f>Noten!K26*100/Noten!K$7</f>
        <v>4.7832294911734161</v>
      </c>
      <c r="L26" s="56">
        <f>Noten!L26*100/Noten!L$7</f>
        <v>5.0214534727809061</v>
      </c>
      <c r="M26" s="56">
        <f>Noten!M26*100/Noten!M$7</f>
        <v>5.5259026687598114</v>
      </c>
      <c r="N26" s="56">
        <f>Noten!N26*100/Noten!N$7</f>
        <v>5.5714968914395024</v>
      </c>
      <c r="O26" s="56">
        <f>Noten!O26*100/Noten!O$7</f>
        <v>5.4008908685968819</v>
      </c>
      <c r="P26" s="56">
        <f>Noten!P26*100/Noten!P$7</f>
        <v>5.5876343608421424</v>
      </c>
      <c r="Q26" s="57">
        <f>Noten!Q26*100/Noten!Q$7</f>
        <v>5.3186234151160878</v>
      </c>
    </row>
    <row r="27" spans="1:17" s="4" customFormat="1">
      <c r="A27" s="46">
        <v>2.5</v>
      </c>
      <c r="B27" s="52">
        <f>Noten!B27*100/Noten!$B$7</f>
        <v>4.9777484753584966</v>
      </c>
      <c r="C27" s="53">
        <f>Noten!C27*100/Noten!C$7</f>
        <v>5.2898779461279464</v>
      </c>
      <c r="D27" s="53">
        <f>Noten!D27*100/Noten!D$7</f>
        <v>5.317823016202742</v>
      </c>
      <c r="E27" s="53">
        <f>Noten!E27*100/Noten!E$7</f>
        <v>5.4932009497086121</v>
      </c>
      <c r="F27" s="53">
        <f>Noten!F27*100/Noten!F$7</f>
        <v>4.3177189409368637</v>
      </c>
      <c r="G27" s="53">
        <f>Noten!G27*100/Noten!G$7</f>
        <v>4.8</v>
      </c>
      <c r="H27" s="53">
        <f>Noten!H27*100/Noten!H$7</f>
        <v>4.9169651579290132</v>
      </c>
      <c r="I27" s="53">
        <f>Noten!I27*100/Noten!I$7</f>
        <v>5.2764879696074294</v>
      </c>
      <c r="J27" s="53">
        <f>Noten!J27*100/Noten!J$7</f>
        <v>4.9234886433815959</v>
      </c>
      <c r="K27" s="53">
        <f>Noten!K27*100/Noten!K$7</f>
        <v>4.9169262720664593</v>
      </c>
      <c r="L27" s="53">
        <f>Noten!L27*100/Noten!L$7</f>
        <v>5.3566639849825695</v>
      </c>
      <c r="M27" s="53">
        <f>Noten!M27*100/Noten!M$7</f>
        <v>5.5572998430141292</v>
      </c>
      <c r="N27" s="53">
        <f>Noten!N27*100/Noten!N$7</f>
        <v>5.3323768531802962</v>
      </c>
      <c r="O27" s="53">
        <f>Noten!O27*100/Noten!O$7</f>
        <v>5.0482553823311065</v>
      </c>
      <c r="P27" s="53">
        <f>Noten!P27*100/Noten!P$7</f>
        <v>5.11681620325131</v>
      </c>
      <c r="Q27" s="54">
        <f>Noten!Q27*100/Noten!Q$7</f>
        <v>5.1539601514902023</v>
      </c>
    </row>
    <row r="28" spans="1:17" s="4" customFormat="1">
      <c r="A28" s="47">
        <v>2.6</v>
      </c>
      <c r="B28" s="55">
        <f>Noten!B28*100/Noten!$B$7</f>
        <v>5.1567025359674119</v>
      </c>
      <c r="C28" s="56">
        <f>Noten!C28*100/Noten!C$7</f>
        <v>5.1872895622895623</v>
      </c>
      <c r="D28" s="56">
        <f>Noten!D28*100/Noten!D$7</f>
        <v>4.950837834095001</v>
      </c>
      <c r="E28" s="56">
        <f>Noten!E28*100/Noten!E$7</f>
        <v>5.6011223829052446</v>
      </c>
      <c r="F28" s="56">
        <f>Noten!F28*100/Noten!F$7</f>
        <v>4.6435845213849287</v>
      </c>
      <c r="G28" s="56">
        <f>Noten!G28*100/Noten!G$7</f>
        <v>4.8547945205479452</v>
      </c>
      <c r="H28" s="56">
        <f>Noten!H28*100/Noten!H$7</f>
        <v>4.8099734846722795</v>
      </c>
      <c r="I28" s="56">
        <f>Noten!I28*100/Noten!I$7</f>
        <v>5.107640354579992</v>
      </c>
      <c r="J28" s="56">
        <f>Noten!J28*100/Noten!J$7</f>
        <v>5.6199821587867973</v>
      </c>
      <c r="K28" s="56">
        <f>Noten!K28*100/Noten!K$7</f>
        <v>5.1401869158878508</v>
      </c>
      <c r="L28" s="56">
        <f>Noten!L28*100/Noten!L$7</f>
        <v>5.0214534727809061</v>
      </c>
      <c r="M28" s="56">
        <f>Noten!M28*100/Noten!M$7</f>
        <v>5.400313971742543</v>
      </c>
      <c r="N28" s="56">
        <f>Noten!N28*100/Noten!N$7</f>
        <v>5.0773154790371438</v>
      </c>
      <c r="O28" s="56">
        <f>Noten!O28*100/Noten!O$7</f>
        <v>5.9391239792130657</v>
      </c>
      <c r="P28" s="56">
        <f>Noten!P28*100/Noten!P$7</f>
        <v>5.214533179355068</v>
      </c>
      <c r="Q28" s="57">
        <f>Noten!Q28*100/Noten!Q$7</f>
        <v>4.4294417915363082</v>
      </c>
    </row>
    <row r="29" spans="1:17" s="4" customFormat="1">
      <c r="A29" s="46">
        <v>2.7</v>
      </c>
      <c r="B29" s="52">
        <f>Noten!B29*100/Noten!$B$7</f>
        <v>5.0201323318185027</v>
      </c>
      <c r="C29" s="53">
        <f>Noten!C29*100/Noten!C$7</f>
        <v>5.0662878787878789</v>
      </c>
      <c r="D29" s="53">
        <f>Noten!D29*100/Noten!D$7</f>
        <v>4.8815953469048612</v>
      </c>
      <c r="E29" s="53">
        <f>Noten!E29*100/Noten!E$7</f>
        <v>5.039930930282754</v>
      </c>
      <c r="F29" s="53">
        <f>Noten!F29*100/Noten!F$7</f>
        <v>5.1731160896130346</v>
      </c>
      <c r="G29" s="53">
        <f>Noten!G29*100/Noten!G$7</f>
        <v>5.3917808219178083</v>
      </c>
      <c r="H29" s="53">
        <f>Noten!H29*100/Noten!H$7</f>
        <v>4.6890263757733637</v>
      </c>
      <c r="I29" s="53">
        <f>Noten!I29*100/Noten!I$7</f>
        <v>5.5086534402701561</v>
      </c>
      <c r="J29" s="53">
        <f>Noten!J29*100/Noten!J$7</f>
        <v>5.3077609277430868</v>
      </c>
      <c r="K29" s="53">
        <f>Noten!K29*100/Noten!K$7</f>
        <v>4.9766355140186915</v>
      </c>
      <c r="L29" s="53">
        <f>Noten!L29*100/Noten!L$7</f>
        <v>5.1287208366854387</v>
      </c>
      <c r="M29" s="53">
        <f>Noten!M29*100/Noten!M$7</f>
        <v>4.992150706436421</v>
      </c>
      <c r="N29" s="53">
        <f>Noten!N29*100/Noten!N$7</f>
        <v>5.2128168340506935</v>
      </c>
      <c r="O29" s="53">
        <f>Noten!O29*100/Noten!O$7</f>
        <v>5.419450631031923</v>
      </c>
      <c r="P29" s="53">
        <f>Noten!P29*100/Noten!P$7</f>
        <v>5.8274851203695475</v>
      </c>
      <c r="Q29" s="54">
        <f>Noten!Q29*100/Noten!Q$7</f>
        <v>4.0013173061090068</v>
      </c>
    </row>
    <row r="30" spans="1:17" s="4" customFormat="1">
      <c r="A30" s="47">
        <v>2.8</v>
      </c>
      <c r="B30" s="55">
        <f>Noten!B30*100/Noten!$B$7</f>
        <v>5.1260919729685179</v>
      </c>
      <c r="C30" s="56">
        <f>Noten!C30*100/Noten!C$7</f>
        <v>5.129419191919192</v>
      </c>
      <c r="D30" s="56">
        <f>Noten!D30*100/Noten!D$7</f>
        <v>4.9162165904999311</v>
      </c>
      <c r="E30" s="56">
        <f>Noten!E30*100/Noten!E$7</f>
        <v>4.8996330671271311</v>
      </c>
      <c r="F30" s="56">
        <f>Noten!F30*100/Noten!F$7</f>
        <v>5.6211812627291247</v>
      </c>
      <c r="G30" s="56">
        <f>Noten!G30*100/Noten!G$7</f>
        <v>4.580821917808219</v>
      </c>
      <c r="H30" s="56">
        <f>Noten!H30*100/Noten!H$7</f>
        <v>4.5634274549937199</v>
      </c>
      <c r="I30" s="56">
        <f>Noten!I30*100/Noten!I$7</f>
        <v>4.9810046433094133</v>
      </c>
      <c r="J30" s="56">
        <f>Noten!J30*100/Noten!J$7</f>
        <v>5.5993961435531459</v>
      </c>
      <c r="K30" s="56">
        <f>Noten!K30*100/Noten!K$7</f>
        <v>5.0817757009345792</v>
      </c>
      <c r="L30" s="56">
        <f>Noten!L30*100/Noten!L$7</f>
        <v>4.8002145347278091</v>
      </c>
      <c r="M30" s="56">
        <f>Noten!M30*100/Noten!M$7</f>
        <v>5.5572998430141292</v>
      </c>
      <c r="N30" s="56">
        <f>Noten!N30*100/Noten!N$7</f>
        <v>4.9099314522556989</v>
      </c>
      <c r="O30" s="56">
        <f>Noten!O30*100/Noten!O$7</f>
        <v>5.0296956198960654</v>
      </c>
      <c r="P30" s="56">
        <f>Noten!P30*100/Noten!P$7</f>
        <v>6.0051523496491068</v>
      </c>
      <c r="Q30" s="57">
        <f>Noten!Q30*100/Noten!Q$7</f>
        <v>3.8695866952082989</v>
      </c>
    </row>
    <row r="31" spans="1:17" s="4" customFormat="1">
      <c r="A31" s="46">
        <v>2.9</v>
      </c>
      <c r="B31" s="52">
        <f>Noten!B31*100/Noten!$B$7</f>
        <v>4.7987944147495822</v>
      </c>
      <c r="C31" s="53">
        <f>Noten!C31*100/Noten!C$7</f>
        <v>4.6822390572390571</v>
      </c>
      <c r="D31" s="53">
        <f>Noten!D31*100/Noten!D$7</f>
        <v>4.6461708904583849</v>
      </c>
      <c r="E31" s="53">
        <f>Noten!E31*100/Noten!E$7</f>
        <v>4.5111159076192529</v>
      </c>
      <c r="F31" s="53">
        <f>Noten!F31*100/Noten!F$7</f>
        <v>5.4582484725050913</v>
      </c>
      <c r="G31" s="53">
        <f>Noten!G31*100/Noten!G$7</f>
        <v>5.0301369863013701</v>
      </c>
      <c r="H31" s="53">
        <f>Noten!H31*100/Noten!H$7</f>
        <v>4.2796669302693395</v>
      </c>
      <c r="I31" s="53">
        <f>Noten!I31*100/Noten!I$7</f>
        <v>5.4664415365132966</v>
      </c>
      <c r="J31" s="53">
        <f>Noten!J31*100/Noten!J$7</f>
        <v>5.517052082618541</v>
      </c>
      <c r="K31" s="53">
        <f>Noten!K31*100/Noten!K$7</f>
        <v>5.2076843198338523</v>
      </c>
      <c r="L31" s="53">
        <f>Noten!L31*100/Noten!L$7</f>
        <v>5.1421292571735053</v>
      </c>
      <c r="M31" s="53">
        <f>Noten!M31*100/Noten!M$7</f>
        <v>5.1177394034536894</v>
      </c>
      <c r="N31" s="53">
        <f>Noten!N31*100/Noten!N$7</f>
        <v>3.794037940379404</v>
      </c>
      <c r="O31" s="53">
        <f>Noten!O31*100/Noten!O$7</f>
        <v>4.7327394209354123</v>
      </c>
      <c r="P31" s="53">
        <f>Noten!P31*100/Noten!P$7</f>
        <v>5.4010837700986052</v>
      </c>
      <c r="Q31" s="54">
        <f>Noten!Q31*100/Noten!Q$7</f>
        <v>3.7543224106701794</v>
      </c>
    </row>
    <row r="32" spans="1:17" s="4" customFormat="1">
      <c r="A32" s="47">
        <v>3</v>
      </c>
      <c r="B32" s="55">
        <f>Noten!B32*100/Noten!$B$7</f>
        <v>4.1960017895406061</v>
      </c>
      <c r="C32" s="56">
        <f>Noten!C32*100/Noten!C$7</f>
        <v>4.1745580808080804</v>
      </c>
      <c r="D32" s="56">
        <f>Noten!D32*100/Noten!D$7</f>
        <v>4.3830494391358537</v>
      </c>
      <c r="E32" s="56">
        <f>Noten!E32*100/Noten!E$7</f>
        <v>3.6477444420461902</v>
      </c>
      <c r="F32" s="56">
        <f>Noten!F32*100/Noten!F$7</f>
        <v>4.1955193482688395</v>
      </c>
      <c r="G32" s="56">
        <f>Noten!G32*100/Noten!G$7</f>
        <v>4.5260273972602736</v>
      </c>
      <c r="H32" s="56">
        <f>Noten!H32*100/Noten!H$7</f>
        <v>4.1819788807740617</v>
      </c>
      <c r="I32" s="56">
        <f>Noten!I32*100/Noten!I$7</f>
        <v>4.7910510764035461</v>
      </c>
      <c r="J32" s="56">
        <f>Noten!J32*100/Noten!J$7</f>
        <v>5.1842448363411791</v>
      </c>
      <c r="K32" s="56">
        <f>Noten!K32*100/Noten!K$7</f>
        <v>4.6352544132917961</v>
      </c>
      <c r="L32" s="56">
        <f>Noten!L32*100/Noten!L$7</f>
        <v>5.2158755698578707</v>
      </c>
      <c r="M32" s="56">
        <f>Noten!M32*100/Noten!M$7</f>
        <v>5.1805337519623231</v>
      </c>
      <c r="N32" s="56">
        <f>Noten!N32*100/Noten!N$7</f>
        <v>3.794037940379404</v>
      </c>
      <c r="O32" s="56">
        <f>Noten!O32*100/Noten!O$7</f>
        <v>4.5657015590200443</v>
      </c>
      <c r="P32" s="56">
        <f>Noten!P32*100/Noten!P$7</f>
        <v>5.4810340232744075</v>
      </c>
      <c r="Q32" s="57">
        <f>Noten!Q32*100/Noten!Q$7</f>
        <v>2.6016795652889839</v>
      </c>
    </row>
    <row r="33" spans="1:17" s="4" customFormat="1">
      <c r="A33" s="46">
        <v>3.1</v>
      </c>
      <c r="B33" s="52">
        <f>Noten!B33*100/Noten!$B$7</f>
        <v>4.0453036332383618</v>
      </c>
      <c r="C33" s="53">
        <f>Noten!C33*100/Noten!C$7</f>
        <v>3.6616161616161618</v>
      </c>
      <c r="D33" s="53">
        <f>Noten!D33*100/Noten!D$7</f>
        <v>3.7667913031436089</v>
      </c>
      <c r="E33" s="53">
        <f>Noten!E33*100/Noten!E$7</f>
        <v>2.6332829699978415</v>
      </c>
      <c r="F33" s="53">
        <f>Noten!F33*100/Noten!F$7</f>
        <v>4.4806517311608962</v>
      </c>
      <c r="G33" s="53">
        <f>Noten!G33*100/Noten!G$7</f>
        <v>4.0109589041095894</v>
      </c>
      <c r="H33" s="53">
        <f>Noten!H33*100/Noten!H$7</f>
        <v>3.740056752104945</v>
      </c>
      <c r="I33" s="53">
        <f>Noten!I33*100/Noten!I$7</f>
        <v>4.2000844238075139</v>
      </c>
      <c r="J33" s="53">
        <f>Noten!J33*100/Noten!J$7</f>
        <v>5.2288478693474234</v>
      </c>
      <c r="K33" s="53">
        <f>Noten!K33*100/Noten!K$7</f>
        <v>4.7572689511941846</v>
      </c>
      <c r="L33" s="53">
        <f>Noten!L33*100/Noten!L$7</f>
        <v>5.0348618932689728</v>
      </c>
      <c r="M33" s="53">
        <f>Noten!M33*100/Noten!M$7</f>
        <v>4.4270015698587128</v>
      </c>
      <c r="N33" s="53">
        <f>Noten!N33*100/Noten!N$7</f>
        <v>3.0607364897178382</v>
      </c>
      <c r="O33" s="53">
        <f>Noten!O33*100/Noten!O$7</f>
        <v>4.0831477357089829</v>
      </c>
      <c r="P33" s="53">
        <f>Noten!P33*100/Noten!P$7</f>
        <v>5.312250155458826</v>
      </c>
      <c r="Q33" s="54">
        <f>Noten!Q33*100/Noten!Q$7</f>
        <v>2.3382183434875681</v>
      </c>
    </row>
    <row r="34" spans="1:17" s="4" customFormat="1">
      <c r="A34" s="47">
        <v>3.2</v>
      </c>
      <c r="B34" s="55">
        <f>Noten!B34*100/Noten!$B$7</f>
        <v>3.5814358708705174</v>
      </c>
      <c r="C34" s="56">
        <f>Noten!C34*100/Noten!C$7</f>
        <v>3.1855008417508417</v>
      </c>
      <c r="D34" s="56">
        <f>Noten!D34*100/Noten!D$7</f>
        <v>3.2613211466555878</v>
      </c>
      <c r="E34" s="56">
        <f>Noten!E34*100/Noten!E$7</f>
        <v>1.9102093675804015</v>
      </c>
      <c r="F34" s="56">
        <f>Noten!F34*100/Noten!F$7</f>
        <v>3.8289205702647657</v>
      </c>
      <c r="G34" s="56">
        <f>Noten!G34*100/Noten!G$7</f>
        <v>3.5178082191780824</v>
      </c>
      <c r="H34" s="56">
        <f>Noten!H34*100/Noten!H$7</f>
        <v>3.3632599897660138</v>
      </c>
      <c r="I34" s="56">
        <f>Noten!I34*100/Noten!I$7</f>
        <v>3.2081046855213171</v>
      </c>
      <c r="J34" s="56">
        <f>Noten!J34*100/Noten!J$7</f>
        <v>4.5083373361696291</v>
      </c>
      <c r="K34" s="56">
        <f>Noten!K34*100/Noten!K$7</f>
        <v>4.3535825545171338</v>
      </c>
      <c r="L34" s="56">
        <f>Noten!L34*100/Noten!L$7</f>
        <v>4.5052292839903458</v>
      </c>
      <c r="M34" s="56">
        <f>Noten!M34*100/Noten!M$7</f>
        <v>4.2700156985871276</v>
      </c>
      <c r="N34" s="56">
        <f>Noten!N34*100/Noten!N$7</f>
        <v>2.4948190658377172</v>
      </c>
      <c r="O34" s="56">
        <f>Noten!O34*100/Noten!O$7</f>
        <v>3.2479584261321457</v>
      </c>
      <c r="P34" s="56">
        <f>Noten!P34*100/Noten!P$7</f>
        <v>4.7703651061561692</v>
      </c>
      <c r="Q34" s="57">
        <f>Noten!Q34*100/Noten!Q$7</f>
        <v>1.6630989626214392</v>
      </c>
    </row>
    <row r="35" spans="1:17" s="4" customFormat="1">
      <c r="A35" s="46">
        <v>3.3</v>
      </c>
      <c r="B35" s="52">
        <f>Noten!B35*100/Noten!$B$7</f>
        <v>2.8091078198215169</v>
      </c>
      <c r="C35" s="53">
        <f>Noten!C35*100/Noten!C$7</f>
        <v>2.4489688552188551</v>
      </c>
      <c r="D35" s="53">
        <f>Noten!D35*100/Noten!D$7</f>
        <v>2.5896690209112312</v>
      </c>
      <c r="E35" s="53">
        <f>Noten!E35*100/Noten!E$7</f>
        <v>1.3058493416792576</v>
      </c>
      <c r="F35" s="53">
        <f>Noten!F35*100/Noten!F$7</f>
        <v>3.2993890020366599</v>
      </c>
      <c r="G35" s="53">
        <f>Noten!G35*100/Noten!G$7</f>
        <v>2.7178082191780821</v>
      </c>
      <c r="H35" s="53">
        <f>Noten!H35*100/Noten!H$7</f>
        <v>2.7120063264641576</v>
      </c>
      <c r="I35" s="53">
        <f>Noten!I35*100/Noten!I$7</f>
        <v>2.3849725622625582</v>
      </c>
      <c r="J35" s="53">
        <f>Noten!J35*100/Noten!J$7</f>
        <v>3.7466547725245318</v>
      </c>
      <c r="K35" s="53">
        <f>Noten!K35*100/Noten!K$7</f>
        <v>3.6318795430944966</v>
      </c>
      <c r="L35" s="53">
        <f>Noten!L35*100/Noten!L$7</f>
        <v>3.6873156342182889</v>
      </c>
      <c r="M35" s="53">
        <f>Noten!M35*100/Noten!M$7</f>
        <v>2.8885400313971741</v>
      </c>
      <c r="N35" s="53">
        <f>Noten!N35*100/Noten!N$7</f>
        <v>1.4905149051490514</v>
      </c>
      <c r="O35" s="53">
        <f>Noten!O35*100/Noten!O$7</f>
        <v>2.5055679287305122</v>
      </c>
      <c r="P35" s="53">
        <f>Noten!P35*100/Noten!P$7</f>
        <v>3.8287287909745049</v>
      </c>
      <c r="Q35" s="54">
        <f>Noten!Q35*100/Noten!Q$7</f>
        <v>0.97151325539272193</v>
      </c>
    </row>
    <row r="36" spans="1:17" s="4" customFormat="1">
      <c r="A36" s="47">
        <v>3.4</v>
      </c>
      <c r="B36" s="55">
        <f>Noten!B36*100/Noten!$B$7</f>
        <v>1.9873319362358426</v>
      </c>
      <c r="C36" s="56">
        <f>Noten!C36*100/Noten!C$7</f>
        <v>1.5888047138047139</v>
      </c>
      <c r="D36" s="56">
        <f>Noten!D36*100/Noten!D$7</f>
        <v>1.8003046669436367</v>
      </c>
      <c r="E36" s="56">
        <f>Noten!E36*100/Noten!E$7</f>
        <v>0.79861860565508314</v>
      </c>
      <c r="F36" s="56">
        <f>Noten!F36*100/Noten!F$7</f>
        <v>2.3625254582484727</v>
      </c>
      <c r="G36" s="56">
        <f>Noten!G36*100/Noten!G$7</f>
        <v>2.4328767123287673</v>
      </c>
      <c r="H36" s="56">
        <f>Noten!H36*100/Noten!H$7</f>
        <v>2.028189979997209</v>
      </c>
      <c r="I36" s="56">
        <f>Noten!I36*100/Noten!I$7</f>
        <v>1.5829463908822288</v>
      </c>
      <c r="J36" s="56">
        <f>Noten!J36*100/Noten!J$7</f>
        <v>2.8889041377890621</v>
      </c>
      <c r="K36" s="56">
        <f>Noten!K36*100/Noten!K$7</f>
        <v>2.9023883696780892</v>
      </c>
      <c r="L36" s="56">
        <f>Noten!L36*100/Noten!L$7</f>
        <v>2.9297398766425315</v>
      </c>
      <c r="M36" s="56">
        <f>Noten!M36*100/Noten!M$7</f>
        <v>1.946624803767661</v>
      </c>
      <c r="N36" s="56">
        <f>Noten!N36*100/Noten!N$7</f>
        <v>0.96445082097879797</v>
      </c>
      <c r="O36" s="56">
        <f>Noten!O36*100/Noten!O$7</f>
        <v>1.4105419450631032</v>
      </c>
      <c r="P36" s="56">
        <f>Noten!P36*100/Noten!P$7</f>
        <v>2.6827751621213469</v>
      </c>
      <c r="Q36" s="57">
        <f>Noten!Q36*100/Noten!Q$7</f>
        <v>0.65865305450354028</v>
      </c>
    </row>
    <row r="37" spans="1:17" s="4" customFormat="1">
      <c r="A37" s="46">
        <v>3.5</v>
      </c>
      <c r="B37" s="52">
        <f>Noten!B37*100/Noten!$B$7</f>
        <v>1.3044809154912995</v>
      </c>
      <c r="C37" s="53">
        <f>Noten!C37*100/Noten!C$7</f>
        <v>0.99168771043771042</v>
      </c>
      <c r="D37" s="53">
        <f>Noten!D37*100/Noten!D$7</f>
        <v>1.0317130591330841</v>
      </c>
      <c r="E37" s="53">
        <f>Noten!E37*100/Noten!E$7</f>
        <v>0.24821929635225556</v>
      </c>
      <c r="F37" s="53">
        <f>Noten!F37*100/Noten!F$7</f>
        <v>1.8329938900203666</v>
      </c>
      <c r="G37" s="53">
        <f>Noten!G37*100/Noten!G$7</f>
        <v>1.5232876712328767</v>
      </c>
      <c r="H37" s="53">
        <f>Noten!H37*100/Noten!H$7</f>
        <v>1.3071591384844397</v>
      </c>
      <c r="I37" s="53">
        <f>Noten!I37*100/Noten!I$7</f>
        <v>0.61207260447446177</v>
      </c>
      <c r="J37" s="53">
        <f>Noten!J37*100/Noten!J$7</f>
        <v>2.0826185411377205</v>
      </c>
      <c r="K37" s="53">
        <f>Noten!K37*100/Noten!K$7</f>
        <v>2.0028556593977154</v>
      </c>
      <c r="L37" s="53">
        <f>Noten!L37*100/Noten!L$7</f>
        <v>1.9978546527219094</v>
      </c>
      <c r="M37" s="53">
        <f>Noten!M37*100/Noten!M$7</f>
        <v>1.444270015698587</v>
      </c>
      <c r="N37" s="53">
        <f>Noten!N37*100/Noten!N$7</f>
        <v>0.3586800573888092</v>
      </c>
      <c r="O37" s="53">
        <f>Noten!O37*100/Noten!O$7</f>
        <v>0.53823311061618406</v>
      </c>
      <c r="P37" s="53">
        <f>Noten!P37*100/Noten!P$7</f>
        <v>2.0254064137869769</v>
      </c>
      <c r="Q37" s="54">
        <f>Noten!Q37*100/Noten!Q$7</f>
        <v>0.26346122180141612</v>
      </c>
    </row>
    <row r="38" spans="1:17" s="4" customFormat="1">
      <c r="A38" s="47">
        <v>3.6</v>
      </c>
      <c r="B38" s="55">
        <f>Noten!B38*100/Noten!$B$7</f>
        <v>0.59337399044008576</v>
      </c>
      <c r="C38" s="56">
        <f>Noten!C38*100/Noten!C$7</f>
        <v>0.46822390572390571</v>
      </c>
      <c r="D38" s="56">
        <f>Noten!D38*100/Noten!D$7</f>
        <v>0.49162165904999305</v>
      </c>
      <c r="E38" s="56">
        <f>Noten!E38*100/Noten!E$7</f>
        <v>6.4752859917979716E-2</v>
      </c>
      <c r="F38" s="56">
        <f>Noten!F38*100/Noten!F$7</f>
        <v>0.73319755600814662</v>
      </c>
      <c r="G38" s="56">
        <f>Noten!G38*100/Noten!G$7</f>
        <v>0.59178082191780823</v>
      </c>
      <c r="H38" s="56">
        <f>Noten!H38*100/Noten!H$7</f>
        <v>0.7163790296320417</v>
      </c>
      <c r="I38" s="56">
        <f>Noten!I38*100/Noten!I$7</f>
        <v>0.14774166314900802</v>
      </c>
      <c r="J38" s="56">
        <f>Noten!J38*100/Noten!J$7</f>
        <v>1.02243875660468</v>
      </c>
      <c r="K38" s="56">
        <f>Noten!K38*100/Noten!K$7</f>
        <v>1.10202492211838</v>
      </c>
      <c r="L38" s="56">
        <f>Noten!L38*100/Noten!L$7</f>
        <v>0.95199785465272191</v>
      </c>
      <c r="M38" s="56">
        <f>Noten!M38*100/Noten!M$7</f>
        <v>0.53375196232339095</v>
      </c>
      <c r="N38" s="56">
        <f>Noten!N38*100/Noten!N$7</f>
        <v>0.11956001912960305</v>
      </c>
      <c r="O38" s="56">
        <f>Noten!O38*100/Noten!O$7</f>
        <v>0.20415738678544915</v>
      </c>
      <c r="P38" s="56">
        <f>Noten!P38*100/Noten!P$7</f>
        <v>0.97716976103757658</v>
      </c>
      <c r="Q38" s="57">
        <f>Noten!Q38*100/Noten!Q$7</f>
        <v>0.14819693726329655</v>
      </c>
    </row>
    <row r="39" spans="1:17" s="4" customFormat="1">
      <c r="A39" s="46">
        <v>3.7</v>
      </c>
      <c r="B39" s="52">
        <f>Noten!B39*100/Noten!$B$7</f>
        <v>0.2189832583766983</v>
      </c>
      <c r="C39" s="53">
        <f>Noten!C39*100/Noten!C$7</f>
        <v>0.12889309764309764</v>
      </c>
      <c r="D39" s="53">
        <f>Noten!D39*100/Noten!D$7</f>
        <v>0.20080321285140562</v>
      </c>
      <c r="E39" s="53">
        <f>Noten!E39*100/Noten!E$7</f>
        <v>2.1584286639326572E-2</v>
      </c>
      <c r="F39" s="53">
        <f>Noten!F39*100/Noten!F$7</f>
        <v>0.36659877800407331</v>
      </c>
      <c r="G39" s="53">
        <f>Noten!G39*100/Noten!G$7</f>
        <v>0.24109589041095891</v>
      </c>
      <c r="H39" s="53">
        <f>Noten!H39*100/Noten!H$7</f>
        <v>0.24189421779783227</v>
      </c>
      <c r="I39" s="53">
        <f>Noten!I39*100/Noten!I$7</f>
        <v>2.1105951878429716E-2</v>
      </c>
      <c r="J39" s="53">
        <f>Noten!J39*100/Noten!J$7</f>
        <v>0.40485829959514169</v>
      </c>
      <c r="K39" s="53">
        <f>Noten!K39*100/Noten!K$7</f>
        <v>0.40368639667705086</v>
      </c>
      <c r="L39" s="53">
        <f>Noten!L39*100/Noten!L$7</f>
        <v>0.45588629659426122</v>
      </c>
      <c r="M39" s="53">
        <f>Noten!M39*100/Noten!M$7</f>
        <v>0.15698587127158556</v>
      </c>
      <c r="N39" s="53">
        <f>Noten!N39*100/Noten!N$7</f>
        <v>3.9853339709867687E-2</v>
      </c>
      <c r="O39" s="53">
        <f>Noten!O39*100/Noten!O$7</f>
        <v>3.711952487008166E-2</v>
      </c>
      <c r="P39" s="53">
        <f>Noten!P39*100/Noten!P$7</f>
        <v>0.41751798880696456</v>
      </c>
      <c r="Q39" s="54">
        <f>Noten!Q39*100/Noten!Q$7</f>
        <v>1.6466326362588508E-2</v>
      </c>
    </row>
    <row r="40" spans="1:17" s="4" customFormat="1">
      <c r="A40" s="47">
        <v>3.8</v>
      </c>
      <c r="B40" s="55">
        <f>Noten!B40*100/Noten!$B$7</f>
        <v>8.7122371612234809E-2</v>
      </c>
      <c r="C40" s="56">
        <f>Noten!C40*100/Noten!C$7</f>
        <v>6.3131313131313135E-2</v>
      </c>
      <c r="D40" s="56">
        <f>Noten!D40*100/Noten!D$7</f>
        <v>6.9242487190139873E-3</v>
      </c>
      <c r="E40" s="56">
        <f>Noten!E40*100/Noten!E$7</f>
        <v>1.0792143319663286E-2</v>
      </c>
      <c r="F40" s="56">
        <f>Noten!F40*100/Noten!F$7</f>
        <v>0.16293279022403259</v>
      </c>
      <c r="G40" s="56">
        <f>Noten!G40*100/Noten!G$7</f>
        <v>3.287671232876712E-2</v>
      </c>
      <c r="H40" s="56">
        <f>Noten!H40*100/Noten!H$7</f>
        <v>1.8607247522910174E-2</v>
      </c>
      <c r="I40" s="56">
        <f>Noten!I40*100/Noten!I$7</f>
        <v>2.1105951878429716E-2</v>
      </c>
      <c r="J40" s="56">
        <f>Noten!J40*100/Noten!J$7</f>
        <v>5.8327043162011941E-2</v>
      </c>
      <c r="K40" s="56">
        <f>Noten!K40*100/Noten!K$7</f>
        <v>0.10124610591900311</v>
      </c>
      <c r="L40" s="56">
        <f>Noten!L40*100/Noten!L$7</f>
        <v>6.7042102440332527E-2</v>
      </c>
      <c r="M40" s="56">
        <f>Noten!M40*100/Noten!M$7</f>
        <v>3.1397174254317109E-2</v>
      </c>
      <c r="N40" s="56">
        <f>Noten!N40*100/Noten!N$7</f>
        <v>7.9706679419735381E-3</v>
      </c>
      <c r="O40" s="56">
        <f>Noten!O40*100/Noten!O$7</f>
        <v>0</v>
      </c>
      <c r="P40" s="56">
        <f>Noten!P40*100/Noten!P$7</f>
        <v>0.26650084391933909</v>
      </c>
      <c r="Q40" s="57">
        <f>Noten!Q40*100/Noten!Q$7</f>
        <v>0</v>
      </c>
    </row>
    <row r="41" spans="1:17" s="4" customFormat="1">
      <c r="A41" s="46">
        <v>3.9</v>
      </c>
      <c r="B41" s="52">
        <f>Noten!B41*100/Noten!$B$7</f>
        <v>5.6511808613341499E-2</v>
      </c>
      <c r="C41" s="53">
        <f>Noten!C41*100/Noten!C$7</f>
        <v>1.5782828282828284E-2</v>
      </c>
      <c r="D41" s="53">
        <f>Noten!D41*100/Noten!D$7</f>
        <v>0</v>
      </c>
      <c r="E41" s="53">
        <f>Noten!E41*100/Noten!E$7</f>
        <v>0</v>
      </c>
      <c r="F41" s="53">
        <f>Noten!F41*100/Noten!F$7</f>
        <v>0</v>
      </c>
      <c r="G41" s="53">
        <f>Noten!G41*100/Noten!G$7</f>
        <v>0</v>
      </c>
      <c r="H41" s="53">
        <f>Noten!H41*100/Noten!H$7</f>
        <v>0</v>
      </c>
      <c r="I41" s="53">
        <f>Noten!I41*100/Noten!I$7</f>
        <v>0</v>
      </c>
      <c r="J41" s="53">
        <f>Noten!J41*100/Noten!J$7</f>
        <v>1.3724010155767515E-2</v>
      </c>
      <c r="K41" s="53">
        <f>Noten!K41*100/Noten!K$7</f>
        <v>1.2980269989615784E-2</v>
      </c>
      <c r="L41" s="53">
        <f>Noten!L41*100/Noten!L$7</f>
        <v>4.0225261464199517E-2</v>
      </c>
      <c r="M41" s="53">
        <f>Noten!M41*100/Noten!M$7</f>
        <v>0</v>
      </c>
      <c r="N41" s="53">
        <f>Noten!N41*100/Noten!N$7</f>
        <v>0</v>
      </c>
      <c r="O41" s="53">
        <f>Noten!O41*100/Noten!O$7</f>
        <v>0</v>
      </c>
      <c r="P41" s="53">
        <f>Noten!P41*100/Noten!P$7</f>
        <v>4.4416807319889846E-2</v>
      </c>
      <c r="Q41" s="54">
        <f>Noten!Q41*100/Noten!Q$7</f>
        <v>0</v>
      </c>
    </row>
    <row r="42" spans="1:17" s="4" customFormat="1">
      <c r="A42" s="48">
        <v>4</v>
      </c>
      <c r="B42" s="58">
        <f>Noten!B42*100/Noten!$B$7</f>
        <v>0</v>
      </c>
      <c r="C42" s="59">
        <f>Noten!C42*100/Noten!C$7</f>
        <v>0</v>
      </c>
      <c r="D42" s="59">
        <f>Noten!D42*100/Noten!D$7</f>
        <v>0</v>
      </c>
      <c r="E42" s="59">
        <f>Noten!E42*100/Noten!E$7</f>
        <v>0</v>
      </c>
      <c r="F42" s="59">
        <f>Noten!F42*100/Noten!F$7</f>
        <v>8.1466395112016296E-2</v>
      </c>
      <c r="G42" s="59">
        <f>Noten!G42*100/Noten!G$7</f>
        <v>0</v>
      </c>
      <c r="H42" s="59">
        <f>Noten!H42*100/Noten!H$7</f>
        <v>0</v>
      </c>
      <c r="I42" s="59">
        <f>Noten!I42*100/Noten!I$7</f>
        <v>0</v>
      </c>
      <c r="J42" s="59">
        <f>Noten!J42*100/Noten!J$7</f>
        <v>0</v>
      </c>
      <c r="K42" s="59">
        <f>Noten!K42*100/Noten!K$7</f>
        <v>1.5576323987538941E-2</v>
      </c>
      <c r="L42" s="59">
        <f>Noten!L42*100/Noten!L$7</f>
        <v>8.7154733172432289E-2</v>
      </c>
      <c r="M42" s="59">
        <f>Noten!M42*100/Noten!M$7</f>
        <v>0</v>
      </c>
      <c r="N42" s="59">
        <f>Noten!N42*100/Noten!N$7</f>
        <v>0</v>
      </c>
      <c r="O42" s="59">
        <f>Noten!O42*100/Noten!O$7</f>
        <v>0</v>
      </c>
      <c r="P42" s="59">
        <f>Noten!P42*100/Noten!P$7</f>
        <v>2.6650084391933906E-2</v>
      </c>
      <c r="Q42" s="60">
        <f>Noten!Q42*100/Noten!Q$7</f>
        <v>0</v>
      </c>
    </row>
    <row r="43" spans="1:17">
      <c r="B43" s="5"/>
      <c r="C43" s="5"/>
      <c r="D43" s="5"/>
      <c r="E43" s="5"/>
      <c r="F43" s="5"/>
      <c r="G43" s="5"/>
      <c r="H43" s="5"/>
      <c r="I43" s="5"/>
      <c r="J43" s="5"/>
      <c r="K43" s="5"/>
      <c r="L43" s="5"/>
      <c r="M43" s="5"/>
      <c r="N43" s="5"/>
      <c r="O43" s="5"/>
      <c r="P43" s="5"/>
      <c r="Q43" s="5"/>
    </row>
    <row r="44" spans="1:17">
      <c r="B44" s="5"/>
    </row>
    <row r="45" spans="1:17">
      <c r="B45" s="5"/>
      <c r="C45" s="5"/>
      <c r="D45" s="5"/>
      <c r="E45" s="5"/>
      <c r="F45" s="5"/>
      <c r="G45" s="5"/>
      <c r="H45" s="5"/>
      <c r="I45" s="5"/>
      <c r="J45" s="5"/>
      <c r="K45" s="5"/>
      <c r="L45" s="5"/>
      <c r="M45" s="5"/>
      <c r="N45" s="5"/>
      <c r="O45" s="5"/>
      <c r="P45" s="5"/>
      <c r="Q45" s="5"/>
    </row>
  </sheetData>
  <mergeCells count="2">
    <mergeCell ref="A3:Q3"/>
    <mergeCell ref="B11:Q11"/>
  </mergeCells>
  <phoneticPr fontId="0" type="noConversion"/>
  <printOptions horizontalCentered="1"/>
  <pageMargins left="0.57999999999999996" right="0.55000000000000004" top="0.55118110236220474" bottom="0.55118110236220474" header="0.51181102362204722" footer="0.51181102362204722"/>
  <pageSetup paperSize="9" scale="95" orientation="landscape" r:id="rId1"/>
  <headerFooter alignWithMargins="0">
    <oddHeader>&amp;LSekretariat der Ständigen Konferenz
   der Kultusminister der Länder
 in der Bundesrepublik Deutschland</oddHeader>
    <oddFooter xml:space="preserve">&amp;R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Abiturnoten</vt:lpstr>
      <vt:lpstr>Kommentierung</vt:lpstr>
      <vt:lpstr>Fußnoten</vt:lpstr>
      <vt:lpstr>Noten</vt:lpstr>
      <vt:lpstr>Verteilung</vt:lpstr>
      <vt:lpstr>Fußnoten!Drucktitel</vt:lpstr>
      <vt:lpstr>Kommentierung!Drucktitel</vt:lpstr>
    </vt:vector>
  </TitlesOfParts>
  <Company>KMK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Henselin</dc:creator>
  <cp:lastModifiedBy>Henselin, Paula</cp:lastModifiedBy>
  <cp:lastPrinted>2024-10-11T13:21:36Z</cp:lastPrinted>
  <dcterms:created xsi:type="dcterms:W3CDTF">2004-05-10T06:46:14Z</dcterms:created>
  <dcterms:modified xsi:type="dcterms:W3CDTF">2024-10-11T13:21:49Z</dcterms:modified>
</cp:coreProperties>
</file>